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elcsarasota.sharepoint.com/sites/Shared-Files/Shared Documents/General/Community Impact/VPK/"/>
    </mc:Choice>
  </mc:AlternateContent>
  <xr:revisionPtr revIDLastSave="24" documentId="8_{787A73D5-481D-4133-87A0-9BEBE16D2553}" xr6:coauthVersionLast="47" xr6:coauthVersionMax="47" xr10:uidLastSave="{AB0F01EB-40F7-4DB0-A119-42FE324170B7}"/>
  <bookViews>
    <workbookView xWindow="-120" yWindow="-120" windowWidth="29040" windowHeight="15720" xr2:uid="{00000000-000D-0000-FFFF-FFFF00000000}"/>
  </bookViews>
  <sheets>
    <sheet name="VPK Wrap Rate Calculator" sheetId="1" r:id="rId1"/>
    <sheet name="Sheet1" sheetId="3" r:id="rId2"/>
    <sheet name="Xref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" l="1" a="1"/>
  <c r="B17" i="1" s="1"/>
  <c r="B18" i="1" s="1"/>
  <c r="B19" i="1" s="1"/>
  <c r="B22" i="1" s="1"/>
</calcChain>
</file>

<file path=xl/sharedStrings.xml><?xml version="1.0" encoding="utf-8"?>
<sst xmlns="http://schemas.openxmlformats.org/spreadsheetml/2006/main" count="90" uniqueCount="56">
  <si>
    <t xml:space="preserve">VPK Wrap Rate Calculator </t>
  </si>
  <si>
    <t>PROVIDER PRIVATE DAILY RATE</t>
  </si>
  <si>
    <t>PROVIDER CALCULATOR INPUTS</t>
  </si>
  <si>
    <t>Input Field</t>
  </si>
  <si>
    <t>Selections</t>
  </si>
  <si>
    <t>Instructions / Options</t>
  </si>
  <si>
    <t>Provider Type</t>
  </si>
  <si>
    <t>Centers Non-Gold Seal</t>
  </si>
  <si>
    <t>Options: Centers non-Gold Seal, Centers Gold Seal, FCCH non-Gold Seal, FCCH Gold Seal</t>
  </si>
  <si>
    <t>QPI Tier</t>
  </si>
  <si>
    <t>10% QPI</t>
  </si>
  <si>
    <t>Options: Base (0%), 7% QPI, 10% QPI</t>
  </si>
  <si>
    <t>Care Schedule</t>
  </si>
  <si>
    <t>Full-Time (FT)</t>
  </si>
  <si>
    <t>Options: Full-Time (FT), Part-Time (PT)</t>
  </si>
  <si>
    <t>Child Age Group</t>
  </si>
  <si>
    <t>5YR</t>
  </si>
  <si>
    <t>Options: 3YR, 4YR, 5YR</t>
  </si>
  <si>
    <t>VPK Hours / Day</t>
  </si>
  <si>
    <t>Options: 3 or 4 hours</t>
  </si>
  <si>
    <t>Daily Parent Copay ($)</t>
  </si>
  <si>
    <t>Enter authorized daily copay amount if applicable</t>
  </si>
  <si>
    <t>Days Attended / Month</t>
  </si>
  <si>
    <t>Enter total billing days in the month</t>
  </si>
  <si>
    <t>CALCULATION RESULTS</t>
  </si>
  <si>
    <t>Metric</t>
  </si>
  <si>
    <t>Amount</t>
  </si>
  <si>
    <t>Formula / Notes</t>
  </si>
  <si>
    <t>Daily Wrap Reimbursement Rate</t>
  </si>
  <si>
    <t>Calculated dynamically based on selected 3 or 4 VPK hours</t>
  </si>
  <si>
    <t>Net Daily Coalition Rate</t>
  </si>
  <si>
    <t>Daily Reimbursement minus Daily Parent Copay</t>
  </si>
  <si>
    <t>Estimated Monthly Reimbursement</t>
  </si>
  <si>
    <t>Net Daily Rate multiplied by Days Attended</t>
  </si>
  <si>
    <t>CALCULATED DIFFERENTIAL</t>
  </si>
  <si>
    <t>Base 0%</t>
  </si>
  <si>
    <t>3YR</t>
  </si>
  <si>
    <t>RATE TABLE REFERENCE (2024-2025 Schedule - Base 3-Hour Rates)</t>
  </si>
  <si>
    <t>Centers Gold Seal</t>
  </si>
  <si>
    <t>7% QPI</t>
  </si>
  <si>
    <t>Part-Time (PT)</t>
  </si>
  <si>
    <t>4YR</t>
  </si>
  <si>
    <t>VPK Class Hours</t>
  </si>
  <si>
    <t>FT 3YR Wrap Rate</t>
  </si>
  <si>
    <t>FT 4YR Wrap Rate</t>
  </si>
  <si>
    <t>FT 5YR Wrap Rate</t>
  </si>
  <si>
    <t>PT 3YR Wrap Rate</t>
  </si>
  <si>
    <t>PT 4YR Wrap Rate</t>
  </si>
  <si>
    <t>PT 5YR Wrap Rate</t>
  </si>
  <si>
    <t>FCCH Non-Gold Seal</t>
  </si>
  <si>
    <t>Base (0%)</t>
  </si>
  <si>
    <t>Centers non-Gold Seal</t>
  </si>
  <si>
    <t>FCCH Gold Seal</t>
  </si>
  <si>
    <t>FCCH non-Gold Seal</t>
  </si>
  <si>
    <t>4% QPI</t>
  </si>
  <si>
    <t>This tool provides estimates only and should not be considered a guarantee of payment or reimbursement. Actual amounts may vary based on program requirements, eligibility, attendance, and other applicable factors.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</si>
</sst>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  <scheme val="minor"/>
    </font>
    <font>
      <sz val="10"/>
      <color rgb="FF000000"/>
      <name val="Inter"/>
    </font>
    <font>
      <b/>
      <sz val="12"/>
      <color theme="1"/>
      <name val="Inter"/>
    </font>
    <font>
      <b/>
      <sz val="14"/>
      <color theme="1"/>
      <name val="Inter"/>
    </font>
    <font>
      <sz val="12"/>
      <color theme="1"/>
      <name val="Inter"/>
    </font>
    <font>
      <sz val="12"/>
      <color rgb="FF000000"/>
      <name val="Inter"/>
    </font>
    <font>
      <b/>
      <sz val="12"/>
      <color theme="2"/>
      <name val="Inter"/>
    </font>
    <font>
      <b/>
      <sz val="22"/>
      <color theme="1"/>
      <name val="Inter"/>
    </font>
    <font>
      <b/>
      <i/>
      <sz val="12"/>
      <color rgb="FF00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004959"/>
        <bgColor indexed="64"/>
      </patternFill>
    </fill>
    <fill>
      <patternFill patternType="solid">
        <fgColor rgb="FF00A99D"/>
        <bgColor indexed="64"/>
      </patternFill>
    </fill>
    <fill>
      <patternFill patternType="solid">
        <fgColor rgb="FFEA8575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9" fontId="0" fillId="0" borderId="0" xfId="0" applyNumberFormat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4" fillId="0" borderId="1" xfId="0" applyFont="1" applyBorder="1"/>
    <xf numFmtId="0" fontId="7" fillId="2" borderId="0" xfId="0" applyFont="1" applyFill="1" applyAlignment="1">
      <alignment horizontal="center"/>
    </xf>
    <xf numFmtId="0" fontId="7" fillId="2" borderId="0" xfId="0" applyFont="1" applyFill="1"/>
    <xf numFmtId="0" fontId="8" fillId="2" borderId="0" xfId="0" applyFont="1" applyFill="1"/>
    <xf numFmtId="0" fontId="8" fillId="3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44" fontId="8" fillId="4" borderId="0" xfId="1" applyFont="1" applyFill="1" applyAlignment="1">
      <alignment horizontal="center"/>
    </xf>
    <xf numFmtId="0" fontId="5" fillId="0" borderId="0" xfId="0" applyFont="1" applyAlignment="1">
      <alignment horizontal="center"/>
    </xf>
    <xf numFmtId="164" fontId="5" fillId="5" borderId="0" xfId="0" applyNumberFormat="1" applyFont="1" applyFill="1" applyAlignment="1">
      <alignment horizontal="center"/>
    </xf>
    <xf numFmtId="164" fontId="5" fillId="5" borderId="0" xfId="0" applyNumberFormat="1" applyFont="1" applyFill="1" applyAlignment="1" applyProtection="1">
      <alignment horizontal="center"/>
      <protection locked="0"/>
    </xf>
    <xf numFmtId="0" fontId="8" fillId="3" borderId="0" xfId="0" applyFont="1" applyFill="1" applyAlignment="1" applyProtection="1">
      <alignment horizontal="center"/>
      <protection locked="0"/>
    </xf>
    <xf numFmtId="164" fontId="8" fillId="3" borderId="0" xfId="0" applyNumberFormat="1" applyFont="1" applyFill="1" applyAlignment="1" applyProtection="1">
      <alignment horizontal="center"/>
      <protection locked="0"/>
    </xf>
    <xf numFmtId="0" fontId="5" fillId="0" borderId="0" xfId="0" applyFont="1" applyAlignment="1">
      <alignment horizontal="center" wrapText="1"/>
    </xf>
    <xf numFmtId="0" fontId="10" fillId="0" borderId="0" xfId="0" applyFont="1" applyAlignment="1">
      <alignment wrapText="1" shrinkToFit="1"/>
    </xf>
    <xf numFmtId="0" fontId="9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EA8575"/>
      <color rgb="FF004959"/>
      <color rgb="FF00A99D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47"/>
  <sheetViews>
    <sheetView tabSelected="1" view="pageLayout" zoomScaleNormal="100" workbookViewId="0">
      <selection activeCell="C10" sqref="C10"/>
    </sheetView>
  </sheetViews>
  <sheetFormatPr defaultColWidth="12.5703125" defaultRowHeight="15.75" customHeight="1"/>
  <cols>
    <col min="1" max="1" width="39.42578125" style="3" bestFit="1" customWidth="1"/>
    <col min="2" max="2" width="26.28515625" style="4" bestFit="1" customWidth="1"/>
    <col min="3" max="3" width="95.140625" style="3" customWidth="1"/>
    <col min="4" max="5" width="16.85546875" style="3" bestFit="1" customWidth="1"/>
    <col min="6" max="8" width="17" style="3" bestFit="1" customWidth="1"/>
    <col min="9" max="16384" width="12.5703125" style="3"/>
  </cols>
  <sheetData>
    <row r="1" spans="1:3" ht="27.75">
      <c r="A1" s="23" t="s">
        <v>0</v>
      </c>
      <c r="B1" s="23"/>
      <c r="C1" s="23"/>
    </row>
    <row r="2" spans="1:3" ht="18">
      <c r="A2" s="16"/>
      <c r="B2" s="16"/>
      <c r="C2" s="21"/>
    </row>
    <row r="3" spans="1:3" ht="18">
      <c r="A3" s="12" t="s">
        <v>1</v>
      </c>
      <c r="B3" s="18">
        <v>33</v>
      </c>
      <c r="C3" s="16"/>
    </row>
    <row r="4" spans="1:3" ht="18">
      <c r="A4" s="16"/>
      <c r="B4" s="16"/>
      <c r="C4" s="16"/>
    </row>
    <row r="5" spans="1:3" s="8" customFormat="1">
      <c r="A5" s="12" t="s">
        <v>2</v>
      </c>
      <c r="B5" s="10"/>
      <c r="C5" s="11"/>
    </row>
    <row r="6" spans="1:3" s="8" customFormat="1">
      <c r="A6" s="9" t="s">
        <v>3</v>
      </c>
      <c r="B6" s="13" t="s">
        <v>4</v>
      </c>
      <c r="C6" s="9" t="s">
        <v>5</v>
      </c>
    </row>
    <row r="7" spans="1:3" s="8" customFormat="1">
      <c r="A7" s="6" t="s">
        <v>6</v>
      </c>
      <c r="B7" s="19" t="s">
        <v>7</v>
      </c>
      <c r="C7" s="6" t="s">
        <v>8</v>
      </c>
    </row>
    <row r="8" spans="1:3" s="8" customFormat="1">
      <c r="A8" s="6" t="s">
        <v>9</v>
      </c>
      <c r="B8" s="19" t="s">
        <v>10</v>
      </c>
      <c r="C8" s="6" t="s">
        <v>11</v>
      </c>
    </row>
    <row r="9" spans="1:3" s="8" customFormat="1">
      <c r="A9" s="6" t="s">
        <v>12</v>
      </c>
      <c r="B9" s="19" t="s">
        <v>13</v>
      </c>
      <c r="C9" s="6" t="s">
        <v>14</v>
      </c>
    </row>
    <row r="10" spans="1:3" s="8" customFormat="1">
      <c r="A10" s="6" t="s">
        <v>15</v>
      </c>
      <c r="B10" s="19" t="s">
        <v>41</v>
      </c>
      <c r="C10" s="6" t="s">
        <v>17</v>
      </c>
    </row>
    <row r="11" spans="1:3" s="8" customFormat="1">
      <c r="A11" s="6" t="s">
        <v>18</v>
      </c>
      <c r="B11" s="19">
        <v>3</v>
      </c>
      <c r="C11" s="6" t="s">
        <v>19</v>
      </c>
    </row>
    <row r="12" spans="1:3" s="8" customFormat="1">
      <c r="A12" s="6" t="s">
        <v>20</v>
      </c>
      <c r="B12" s="20">
        <v>0</v>
      </c>
      <c r="C12" s="6" t="s">
        <v>21</v>
      </c>
    </row>
    <row r="13" spans="1:3" s="8" customFormat="1">
      <c r="A13" s="6" t="s">
        <v>22</v>
      </c>
      <c r="B13" s="19">
        <v>20</v>
      </c>
      <c r="C13" s="6" t="s">
        <v>23</v>
      </c>
    </row>
    <row r="14" spans="1:3" s="8" customFormat="1" ht="15.75" customHeight="1">
      <c r="B14" s="7"/>
    </row>
    <row r="15" spans="1:3" s="8" customFormat="1">
      <c r="A15" s="12" t="s">
        <v>24</v>
      </c>
      <c r="B15" s="10"/>
      <c r="C15" s="11"/>
    </row>
    <row r="16" spans="1:3" s="8" customFormat="1">
      <c r="A16" s="9" t="s">
        <v>25</v>
      </c>
      <c r="B16" s="14" t="s">
        <v>26</v>
      </c>
      <c r="C16" s="9" t="s">
        <v>27</v>
      </c>
    </row>
    <row r="17" spans="1:3" s="8" customFormat="1">
      <c r="A17" s="6" t="s">
        <v>28</v>
      </c>
      <c r="B17" s="15">
        <f t="array" ref="B17">ROUND(INDEX(Xref!L3:Q18, MATCH(1, (Xref!I3:I18=B8)*(Xref!J3:J18=B7), 0), MATCH(IF(B9="Full-Time (FT)", "FT ", "PT ") &amp; B10 &amp; " Wrap Rate", Xref!L2:Q2, 0)) * IF(B9="Full-Time (FT)", (11 - B11)/8, (6 - B11)/3), 2)</f>
        <v>25.6</v>
      </c>
      <c r="C17" s="6" t="s">
        <v>29</v>
      </c>
    </row>
    <row r="18" spans="1:3" s="8" customFormat="1">
      <c r="A18" s="6" t="s">
        <v>30</v>
      </c>
      <c r="B18" s="15">
        <f>MAX(0, B17 - B12)</f>
        <v>25.6</v>
      </c>
      <c r="C18" s="6" t="s">
        <v>31</v>
      </c>
    </row>
    <row r="19" spans="1:3" s="8" customFormat="1">
      <c r="A19" s="6" t="s">
        <v>32</v>
      </c>
      <c r="B19" s="15">
        <f>B18 * B13</f>
        <v>512</v>
      </c>
      <c r="C19" s="6" t="s">
        <v>33</v>
      </c>
    </row>
    <row r="20" spans="1:3" s="8" customFormat="1" ht="15.75" customHeight="1">
      <c r="B20" s="7"/>
    </row>
    <row r="21" spans="1:3" s="8" customFormat="1" ht="15">
      <c r="B21" s="7"/>
    </row>
    <row r="22" spans="1:3" s="8" customFormat="1" ht="18">
      <c r="A22" s="12" t="s">
        <v>34</v>
      </c>
      <c r="B22" s="17">
        <f>(B3*B13)-B19</f>
        <v>148</v>
      </c>
    </row>
    <row r="23" spans="1:3" customFormat="1" ht="12.75">
      <c r="B23" s="5"/>
    </row>
    <row r="24" spans="1:3" customFormat="1" ht="12.75">
      <c r="B24" s="5"/>
    </row>
    <row r="25" spans="1:3" customFormat="1" ht="47.25">
      <c r="A25" s="3"/>
      <c r="B25" s="4"/>
      <c r="C25" s="22" t="s">
        <v>55</v>
      </c>
    </row>
    <row r="26" spans="1:3" customFormat="1" ht="12.75">
      <c r="B26" s="5"/>
    </row>
    <row r="27" spans="1:3" customFormat="1" ht="12.75">
      <c r="B27" s="5"/>
    </row>
    <row r="28" spans="1:3" customFormat="1" ht="12.75">
      <c r="B28" s="5"/>
    </row>
    <row r="29" spans="1:3" customFormat="1" ht="12.75">
      <c r="B29" s="5"/>
    </row>
    <row r="30" spans="1:3" customFormat="1" ht="12.75">
      <c r="B30" s="5"/>
    </row>
    <row r="31" spans="1:3" customFormat="1" ht="12.75">
      <c r="B31" s="5"/>
    </row>
    <row r="32" spans="1:3" customFormat="1" ht="12.75">
      <c r="B32" s="5"/>
    </row>
    <row r="33" spans="2:2" customFormat="1" ht="12.75">
      <c r="B33" s="5"/>
    </row>
    <row r="34" spans="2:2" customFormat="1" ht="12.75">
      <c r="B34" s="5"/>
    </row>
    <row r="35" spans="2:2" customFormat="1" ht="12.75">
      <c r="B35" s="5"/>
    </row>
    <row r="36" spans="2:2" customFormat="1" ht="12.75">
      <c r="B36" s="5"/>
    </row>
    <row r="37" spans="2:2" customFormat="1" ht="12.75">
      <c r="B37" s="5"/>
    </row>
    <row r="38" spans="2:2" customFormat="1" ht="12.75">
      <c r="B38" s="5"/>
    </row>
    <row r="39" spans="2:2" customFormat="1" ht="15.75" customHeight="1">
      <c r="B39" s="5"/>
    </row>
    <row r="40" spans="2:2" customFormat="1" ht="15.75" customHeight="1">
      <c r="B40" s="5"/>
    </row>
    <row r="41" spans="2:2" customFormat="1" ht="15.75" customHeight="1">
      <c r="B41" s="5"/>
    </row>
    <row r="42" spans="2:2" customFormat="1" ht="15.75" customHeight="1">
      <c r="B42" s="5"/>
    </row>
    <row r="43" spans="2:2" customFormat="1" ht="15.75" customHeight="1">
      <c r="B43" s="5"/>
    </row>
    <row r="44" spans="2:2" customFormat="1" ht="15.75" customHeight="1">
      <c r="B44" s="5"/>
    </row>
    <row r="45" spans="2:2" customFormat="1" ht="15.75" customHeight="1">
      <c r="B45" s="5"/>
    </row>
    <row r="46" spans="2:2" customFormat="1" ht="15.75" customHeight="1">
      <c r="B46" s="5"/>
    </row>
    <row r="47" spans="2:2" customFormat="1" ht="15.75" customHeight="1">
      <c r="B47" s="5"/>
    </row>
  </sheetData>
  <sheetProtection algorithmName="SHA-512" hashValue="HWnXVpOFXtsgivfUL2zMEh8m9fQHElRg1ucmtxMtsKqaRauGqHGoRlLJevOEl6MdkFVS+phGihugEUiZI5Mqbg==" saltValue="hk/HDbjwPKWOv4PR7YuZKg==" spinCount="100000" sheet="1" objects="1" scenarios="1"/>
  <mergeCells count="1">
    <mergeCell ref="A1:C1"/>
  </mergeCells>
  <pageMargins left="0.25" right="0.25" top="1.0182291666666667" bottom="0.75" header="0.3" footer="0.3"/>
  <pageSetup scale="85" orientation="landscape" r:id="rId1"/>
  <headerFooter>
    <oddHeader>&amp;L&amp;G</oddHead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81FB2FD3-5002-495A-B617-BBA74F1E4E01}">
          <x14:formula1>
            <xm:f>Xref!$A$1:$A$4</xm:f>
          </x14:formula1>
          <xm:sqref>B7</xm:sqref>
        </x14:dataValidation>
        <x14:dataValidation type="list" allowBlank="1" showInputMessage="1" showErrorMessage="1" xr:uid="{ACCDA4B2-B30C-4200-BC44-1541DCA12108}">
          <x14:formula1>
            <xm:f>Xref!$C$1:$C$3</xm:f>
          </x14:formula1>
          <xm:sqref>B8</xm:sqref>
        </x14:dataValidation>
        <x14:dataValidation type="list" allowBlank="1" showInputMessage="1" showErrorMessage="1" xr:uid="{90E428E9-DE0C-4F22-9C04-6EFCD9FBE143}">
          <x14:formula1>
            <xm:f>Xref!$E$1:$E$2</xm:f>
          </x14:formula1>
          <xm:sqref>B9</xm:sqref>
        </x14:dataValidation>
        <x14:dataValidation type="list" allowBlank="1" showInputMessage="1" showErrorMessage="1" xr:uid="{5A41E7F3-DE70-4698-9DB8-A9D7622DFA36}">
          <x14:formula1>
            <xm:f>Xref!$G$1:$G$3</xm:f>
          </x14:formula1>
          <xm:sqref>B10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7FDC9-019F-44E3-86F5-9DCFC0EC79B3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ADFDC-C1D1-41E8-9DA4-FE2344BBB0C4}">
  <dimension ref="A1:Q18"/>
  <sheetViews>
    <sheetView workbookViewId="0">
      <selection activeCell="I1" sqref="I1:Q18"/>
    </sheetView>
  </sheetViews>
  <sheetFormatPr defaultRowHeight="12.75"/>
  <cols>
    <col min="1" max="1" width="20.28515625" bestFit="1" customWidth="1"/>
    <col min="5" max="5" width="13.140625" bestFit="1" customWidth="1"/>
  </cols>
  <sheetData>
    <row r="1" spans="1:17">
      <c r="A1" t="s">
        <v>7</v>
      </c>
      <c r="C1" s="2" t="s">
        <v>35</v>
      </c>
      <c r="E1" t="s">
        <v>13</v>
      </c>
      <c r="G1" t="s">
        <v>36</v>
      </c>
      <c r="I1" s="1" t="s">
        <v>37</v>
      </c>
    </row>
    <row r="2" spans="1:17">
      <c r="A2" t="s">
        <v>38</v>
      </c>
      <c r="C2" s="2" t="s">
        <v>39</v>
      </c>
      <c r="E2" t="s">
        <v>40</v>
      </c>
      <c r="G2" t="s">
        <v>41</v>
      </c>
      <c r="I2" s="1" t="s">
        <v>9</v>
      </c>
      <c r="J2" s="1" t="s">
        <v>6</v>
      </c>
      <c r="K2" s="1" t="s">
        <v>42</v>
      </c>
      <c r="L2" s="1" t="s">
        <v>43</v>
      </c>
      <c r="M2" s="1" t="s">
        <v>44</v>
      </c>
      <c r="N2" s="1" t="s">
        <v>45</v>
      </c>
      <c r="O2" s="1" t="s">
        <v>46</v>
      </c>
      <c r="P2" s="1" t="s">
        <v>47</v>
      </c>
      <c r="Q2" s="1" t="s">
        <v>48</v>
      </c>
    </row>
    <row r="3" spans="1:17">
      <c r="A3" t="s">
        <v>49</v>
      </c>
      <c r="C3" s="2" t="s">
        <v>10</v>
      </c>
      <c r="G3" t="s">
        <v>16</v>
      </c>
      <c r="I3" s="1" t="s">
        <v>50</v>
      </c>
      <c r="J3" s="1" t="s">
        <v>51</v>
      </c>
      <c r="K3" s="1">
        <v>3</v>
      </c>
      <c r="L3" s="1">
        <v>26.91</v>
      </c>
      <c r="M3" s="1">
        <v>23.27</v>
      </c>
      <c r="N3" s="1">
        <v>19.010000000000002</v>
      </c>
      <c r="O3" s="1">
        <v>18.25</v>
      </c>
      <c r="P3" s="1">
        <v>16.73</v>
      </c>
      <c r="Q3" s="1">
        <v>15.27</v>
      </c>
    </row>
    <row r="4" spans="1:17">
      <c r="A4" t="s">
        <v>52</v>
      </c>
      <c r="I4" s="1" t="s">
        <v>50</v>
      </c>
      <c r="J4" s="1" t="s">
        <v>38</v>
      </c>
      <c r="K4" s="1">
        <v>3</v>
      </c>
      <c r="L4" s="1">
        <v>32.29</v>
      </c>
      <c r="M4" s="1">
        <v>27.93</v>
      </c>
      <c r="N4" s="1">
        <v>22.81</v>
      </c>
      <c r="O4" s="1">
        <v>21.91</v>
      </c>
      <c r="P4" s="1">
        <v>20.07</v>
      </c>
      <c r="Q4" s="1">
        <v>18.329999999999998</v>
      </c>
    </row>
    <row r="5" spans="1:17">
      <c r="I5" s="1" t="s">
        <v>50</v>
      </c>
      <c r="J5" s="1" t="s">
        <v>53</v>
      </c>
      <c r="K5" s="1">
        <v>3</v>
      </c>
      <c r="L5" s="1">
        <v>24.73</v>
      </c>
      <c r="M5" s="1">
        <v>21.09</v>
      </c>
      <c r="N5" s="1">
        <v>18.55</v>
      </c>
      <c r="O5" s="1">
        <v>18.25</v>
      </c>
      <c r="P5" s="1">
        <v>16.73</v>
      </c>
      <c r="Q5" s="1">
        <v>15.27</v>
      </c>
    </row>
    <row r="6" spans="1:17">
      <c r="I6" s="1" t="s">
        <v>50</v>
      </c>
      <c r="J6" s="1" t="s">
        <v>52</v>
      </c>
      <c r="K6" s="1">
        <v>3</v>
      </c>
      <c r="L6" s="1">
        <v>29.67</v>
      </c>
      <c r="M6" s="1">
        <v>25.31</v>
      </c>
      <c r="N6" s="1">
        <v>22.25</v>
      </c>
      <c r="O6" s="1">
        <v>21.91</v>
      </c>
      <c r="P6" s="1">
        <v>20.07</v>
      </c>
      <c r="Q6" s="1">
        <v>18.329999999999998</v>
      </c>
    </row>
    <row r="7" spans="1:17">
      <c r="I7" s="1" t="s">
        <v>54</v>
      </c>
      <c r="J7" s="1" t="s">
        <v>51</v>
      </c>
      <c r="K7" s="1">
        <v>3</v>
      </c>
      <c r="L7" s="1">
        <v>27.99</v>
      </c>
      <c r="M7" s="1">
        <v>24.2</v>
      </c>
      <c r="N7" s="1">
        <v>19.77</v>
      </c>
      <c r="O7" s="1">
        <v>18.98</v>
      </c>
      <c r="P7" s="1">
        <v>17.399999999999999</v>
      </c>
      <c r="Q7" s="1">
        <v>15.88</v>
      </c>
    </row>
    <row r="8" spans="1:17">
      <c r="I8" s="1" t="s">
        <v>54</v>
      </c>
      <c r="J8" s="1" t="s">
        <v>38</v>
      </c>
      <c r="K8" s="1">
        <v>3</v>
      </c>
      <c r="L8" s="1">
        <v>33.58</v>
      </c>
      <c r="M8" s="1">
        <v>29.04</v>
      </c>
      <c r="N8" s="1">
        <v>23.73</v>
      </c>
      <c r="O8" s="1">
        <v>22.78</v>
      </c>
      <c r="P8" s="1">
        <v>20.88</v>
      </c>
      <c r="Q8" s="1">
        <v>19.059999999999999</v>
      </c>
    </row>
    <row r="9" spans="1:17">
      <c r="I9" s="1" t="s">
        <v>54</v>
      </c>
      <c r="J9" s="1" t="s">
        <v>53</v>
      </c>
      <c r="K9" s="1">
        <v>3</v>
      </c>
      <c r="L9" s="1">
        <v>25.72</v>
      </c>
      <c r="M9" s="1">
        <v>21.93</v>
      </c>
      <c r="N9" s="1">
        <v>19.29</v>
      </c>
      <c r="O9" s="1">
        <v>18.98</v>
      </c>
      <c r="P9" s="1">
        <v>17.399999999999999</v>
      </c>
      <c r="Q9" s="1">
        <v>15.88</v>
      </c>
    </row>
    <row r="10" spans="1:17">
      <c r="I10" s="1" t="s">
        <v>54</v>
      </c>
      <c r="J10" s="1" t="s">
        <v>52</v>
      </c>
      <c r="K10" s="1">
        <v>3</v>
      </c>
      <c r="L10" s="1">
        <v>30.86</v>
      </c>
      <c r="M10" s="1">
        <v>26.32</v>
      </c>
      <c r="N10" s="1">
        <v>23.14</v>
      </c>
      <c r="O10" s="1">
        <v>22.78</v>
      </c>
      <c r="P10" s="1">
        <v>20.88</v>
      </c>
      <c r="Q10" s="1">
        <v>19.059999999999999</v>
      </c>
    </row>
    <row r="11" spans="1:17">
      <c r="I11" s="1" t="s">
        <v>39</v>
      </c>
      <c r="J11" s="1" t="s">
        <v>51</v>
      </c>
      <c r="K11" s="1">
        <v>3</v>
      </c>
      <c r="L11" s="1">
        <v>28.79</v>
      </c>
      <c r="M11" s="1">
        <v>24.9</v>
      </c>
      <c r="N11" s="1">
        <v>20.34</v>
      </c>
      <c r="O11" s="1">
        <v>19.53</v>
      </c>
      <c r="P11" s="1">
        <v>17.899999999999999</v>
      </c>
      <c r="Q11" s="1">
        <v>16.34</v>
      </c>
    </row>
    <row r="12" spans="1:17">
      <c r="I12" s="1" t="s">
        <v>39</v>
      </c>
      <c r="J12" s="1" t="s">
        <v>38</v>
      </c>
      <c r="K12" s="1">
        <v>3</v>
      </c>
      <c r="L12" s="1">
        <v>34.549999999999997</v>
      </c>
      <c r="M12" s="1">
        <v>29.88</v>
      </c>
      <c r="N12" s="1">
        <v>24.41</v>
      </c>
      <c r="O12" s="1">
        <v>23.44</v>
      </c>
      <c r="P12" s="1">
        <v>21.48</v>
      </c>
      <c r="Q12" s="1">
        <v>19.61</v>
      </c>
    </row>
    <row r="13" spans="1:17">
      <c r="I13" s="1" t="s">
        <v>39</v>
      </c>
      <c r="J13" s="1" t="s">
        <v>53</v>
      </c>
      <c r="K13" s="1">
        <v>3</v>
      </c>
      <c r="L13" s="1">
        <v>26.46</v>
      </c>
      <c r="M13" s="1">
        <v>22.57</v>
      </c>
      <c r="N13" s="1">
        <v>19.84</v>
      </c>
      <c r="O13" s="1">
        <v>19.53</v>
      </c>
      <c r="P13" s="1">
        <v>17.899999999999999</v>
      </c>
      <c r="Q13" s="1">
        <v>16.34</v>
      </c>
    </row>
    <row r="14" spans="1:17">
      <c r="I14" s="1" t="s">
        <v>39</v>
      </c>
      <c r="J14" s="1" t="s">
        <v>52</v>
      </c>
      <c r="K14" s="1">
        <v>3</v>
      </c>
      <c r="L14" s="1">
        <v>31.75</v>
      </c>
      <c r="M14" s="1">
        <v>27.08</v>
      </c>
      <c r="N14" s="1">
        <v>23.81</v>
      </c>
      <c r="O14" s="1">
        <v>23.44</v>
      </c>
      <c r="P14" s="1">
        <v>21.48</v>
      </c>
      <c r="Q14" s="1">
        <v>19.61</v>
      </c>
    </row>
    <row r="15" spans="1:17">
      <c r="I15" s="1" t="s">
        <v>10</v>
      </c>
      <c r="J15" s="1" t="s">
        <v>51</v>
      </c>
      <c r="K15" s="1">
        <v>3</v>
      </c>
      <c r="L15" s="1">
        <v>29.6</v>
      </c>
      <c r="M15" s="1">
        <v>25.6</v>
      </c>
      <c r="N15" s="1">
        <v>20.91</v>
      </c>
      <c r="O15" s="1">
        <v>20.079999999999998</v>
      </c>
      <c r="P15" s="1">
        <v>18.399999999999999</v>
      </c>
      <c r="Q15" s="1">
        <v>16.8</v>
      </c>
    </row>
    <row r="16" spans="1:17">
      <c r="I16" s="1" t="s">
        <v>10</v>
      </c>
      <c r="J16" s="1" t="s">
        <v>38</v>
      </c>
      <c r="K16" s="1">
        <v>3</v>
      </c>
      <c r="L16" s="1">
        <v>35.520000000000003</v>
      </c>
      <c r="M16" s="1">
        <v>30.72</v>
      </c>
      <c r="N16" s="1">
        <v>25.09</v>
      </c>
      <c r="O16" s="1">
        <v>24.1</v>
      </c>
      <c r="P16" s="1">
        <v>22.08</v>
      </c>
      <c r="Q16" s="1">
        <v>20.16</v>
      </c>
    </row>
    <row r="17" spans="9:17">
      <c r="I17" s="1" t="s">
        <v>10</v>
      </c>
      <c r="J17" s="1" t="s">
        <v>53</v>
      </c>
      <c r="K17" s="1">
        <v>3</v>
      </c>
      <c r="L17" s="1">
        <v>27.2</v>
      </c>
      <c r="M17" s="1">
        <v>23.2</v>
      </c>
      <c r="N17" s="1">
        <v>20.399999999999999</v>
      </c>
      <c r="O17" s="1">
        <v>20.079999999999998</v>
      </c>
      <c r="P17" s="1">
        <v>18.399999999999999</v>
      </c>
      <c r="Q17" s="1">
        <v>16.8</v>
      </c>
    </row>
    <row r="18" spans="9:17">
      <c r="I18" s="1" t="s">
        <v>10</v>
      </c>
      <c r="J18" s="1" t="s">
        <v>52</v>
      </c>
      <c r="K18" s="1">
        <v>3</v>
      </c>
      <c r="L18" s="1">
        <v>32.64</v>
      </c>
      <c r="M18" s="1">
        <v>27.84</v>
      </c>
      <c r="N18" s="1">
        <v>24.48</v>
      </c>
      <c r="O18" s="1">
        <v>24.1</v>
      </c>
      <c r="P18" s="1">
        <v>22.08</v>
      </c>
      <c r="Q18" s="1">
        <v>20.16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7ff58d-7589-4b65-ad90-bf1745106721" xsi:nil="true"/>
    <lcf76f155ced4ddcb4097134ff3c332f xmlns="c5079875-a746-452d-8178-5d18033c2a9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776A8CC4D8104CBE22067DAF5138E5" ma:contentTypeVersion="13" ma:contentTypeDescription="Create a new document." ma:contentTypeScope="" ma:versionID="29d26f3650ec2158ba558056187a64d3">
  <xsd:schema xmlns:xsd="http://www.w3.org/2001/XMLSchema" xmlns:xs="http://www.w3.org/2001/XMLSchema" xmlns:p="http://schemas.microsoft.com/office/2006/metadata/properties" xmlns:ns2="c5079875-a746-452d-8178-5d18033c2a93" xmlns:ns3="867ff58d-7589-4b65-ad90-bf1745106721" targetNamespace="http://schemas.microsoft.com/office/2006/metadata/properties" ma:root="true" ma:fieldsID="adeadb459ac6640393c214b952dd5fc8" ns2:_="" ns3:_="">
    <xsd:import namespace="c5079875-a746-452d-8178-5d18033c2a93"/>
    <xsd:import namespace="867ff58d-7589-4b65-ad90-bf17451067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079875-a746-452d-8178-5d18033c2a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c62457b-fd6c-40f2-9a54-1c25b4ce88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7ff58d-7589-4b65-ad90-bf174510672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181f56a-9693-4b27-a14d-c230fb743b37}" ma:internalName="TaxCatchAll" ma:showField="CatchAllData" ma:web="867ff58d-7589-4b65-ad90-bf17451067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541F63-357C-47AE-BF58-A6DFE6032E6C}">
  <ds:schemaRefs>
    <ds:schemaRef ds:uri="http://schemas.microsoft.com/office/2006/metadata/properties"/>
    <ds:schemaRef ds:uri="http://schemas.microsoft.com/office/infopath/2007/PartnerControls"/>
    <ds:schemaRef ds:uri="867ff58d-7589-4b65-ad90-bf1745106721"/>
    <ds:schemaRef ds:uri="c5079875-a746-452d-8178-5d18033c2a93"/>
  </ds:schemaRefs>
</ds:datastoreItem>
</file>

<file path=customXml/itemProps2.xml><?xml version="1.0" encoding="utf-8"?>
<ds:datastoreItem xmlns:ds="http://schemas.openxmlformats.org/officeDocument/2006/customXml" ds:itemID="{8A009C53-4DF6-4C2A-BE52-B7F31E32EB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079875-a746-452d-8178-5d18033c2a93"/>
    <ds:schemaRef ds:uri="867ff58d-7589-4b65-ad90-bf17451067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C2F193-FA06-4D9B-AD4F-A490C378CE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VPK Wrap Rate Calculator</vt:lpstr>
      <vt:lpstr>Sheet1</vt:lpstr>
      <vt:lpstr>Xref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Kelley Minney</dc:creator>
  <cp:keywords/>
  <dc:description/>
  <cp:lastModifiedBy>Kelley Minney</cp:lastModifiedBy>
  <cp:revision/>
  <dcterms:created xsi:type="dcterms:W3CDTF">2026-08-27T11:28:54Z</dcterms:created>
  <dcterms:modified xsi:type="dcterms:W3CDTF">2026-09-10T11:16:56Z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0x0101003D776A8CC4D8104CBE22067DAF5138E5</vt:lpwstr>
  </property>
  <property fmtid="{D5CDD505-2E9C-101B-9397-08002B2CF9AE}" pid="3" name="MediaServiceImageTags">
    <vt:lpwstr/>
  </property>
</Properties>
</file>