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athleen\Desktop\"/>
    </mc:Choice>
  </mc:AlternateContent>
  <xr:revisionPtr revIDLastSave="0" documentId="13_ncr:1_{3E90F376-35DA-448B-8804-7C9D970F555C}" xr6:coauthVersionLast="47" xr6:coauthVersionMax="47" xr10:uidLastSave="{00000000-0000-0000-0000-000000000000}"/>
  <bookViews>
    <workbookView xWindow="33735" yWindow="30" windowWidth="22890" windowHeight="15030" tabRatio="823" xr2:uid="{00000000-000D-0000-FFFF-FFFF00000000}"/>
  </bookViews>
  <sheets>
    <sheet name="UPPAbaby_Order_Form" sheetId="1" r:id="rId1"/>
    <sheet name="Stock_Status" sheetId="2" r:id="rId2"/>
    <sheet name="4Moms" sheetId="3" r:id="rId3"/>
    <sheet name="Skid_Info" sheetId="4" r:id="rId4"/>
    <sheet name="Skid_Calculator" sheetId="5" r:id="rId5"/>
  </sheets>
  <definedNames>
    <definedName name="_xlnm.Print_Area" localSheetId="0">UPPAbaby_Order_Form!$A$1:$J$347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50" i="1" l="1"/>
  <c r="G150" i="1"/>
  <c r="J309" i="1"/>
  <c r="J305" i="1"/>
  <c r="J304" i="1"/>
  <c r="J160" i="1"/>
  <c r="J138" i="1"/>
  <c r="J101" i="1"/>
  <c r="H201" i="1"/>
  <c r="H64" i="1"/>
  <c r="E76" i="5" l="1"/>
  <c r="D76" i="5"/>
  <c r="E75" i="5"/>
  <c r="D75" i="5"/>
  <c r="D74" i="5"/>
  <c r="E74" i="5" s="1"/>
  <c r="E73" i="5"/>
  <c r="D73" i="5"/>
  <c r="C73" i="5"/>
  <c r="D69" i="5"/>
  <c r="E69" i="5" s="1"/>
  <c r="D68" i="5"/>
  <c r="E68" i="5" s="1"/>
  <c r="D67" i="5"/>
  <c r="E67" i="5" s="1"/>
  <c r="D66" i="5"/>
  <c r="E66" i="5" s="1"/>
  <c r="C65" i="5"/>
  <c r="D64" i="5"/>
  <c r="E64" i="5" s="1"/>
  <c r="C64" i="5"/>
  <c r="D63" i="5"/>
  <c r="E63" i="5" s="1"/>
  <c r="C63" i="5"/>
  <c r="D62" i="5"/>
  <c r="E62" i="5" s="1"/>
  <c r="C62" i="5"/>
  <c r="D61" i="5"/>
  <c r="E61" i="5" s="1"/>
  <c r="C61" i="5"/>
  <c r="C60" i="5"/>
  <c r="C59" i="5"/>
  <c r="D58" i="5"/>
  <c r="E58" i="5" s="1"/>
  <c r="C58" i="5"/>
  <c r="D57" i="5"/>
  <c r="E57" i="5" s="1"/>
  <c r="C57" i="5"/>
  <c r="C56" i="5"/>
  <c r="D55" i="5"/>
  <c r="E55" i="5" s="1"/>
  <c r="C55" i="5"/>
  <c r="D54" i="5"/>
  <c r="E54" i="5" s="1"/>
  <c r="C54" i="5"/>
  <c r="D53" i="5"/>
  <c r="E53" i="5" s="1"/>
  <c r="C53" i="5"/>
  <c r="D52" i="5"/>
  <c r="E52" i="5" s="1"/>
  <c r="C52" i="5"/>
  <c r="D51" i="5"/>
  <c r="E51" i="5" s="1"/>
  <c r="C51" i="5"/>
  <c r="D50" i="5"/>
  <c r="E50" i="5" s="1"/>
  <c r="C50" i="5"/>
  <c r="D49" i="5"/>
  <c r="E49" i="5" s="1"/>
  <c r="C49" i="5"/>
  <c r="D48" i="5"/>
  <c r="E48" i="5" s="1"/>
  <c r="C48" i="5"/>
  <c r="D47" i="5"/>
  <c r="E47" i="5" s="1"/>
  <c r="C47" i="5"/>
  <c r="D46" i="5"/>
  <c r="E46" i="5" s="1"/>
  <c r="C46" i="5"/>
  <c r="D45" i="5"/>
  <c r="E45" i="5" s="1"/>
  <c r="C45" i="5"/>
  <c r="D44" i="5"/>
  <c r="E44" i="5" s="1"/>
  <c r="C44" i="5"/>
  <c r="D43" i="5"/>
  <c r="E43" i="5" s="1"/>
  <c r="C43" i="5"/>
  <c r="D42" i="5"/>
  <c r="E42" i="5" s="1"/>
  <c r="C42" i="5"/>
  <c r="D41" i="5"/>
  <c r="E41" i="5" s="1"/>
  <c r="C41" i="5"/>
  <c r="D40" i="5"/>
  <c r="E40" i="5" s="1"/>
  <c r="C40" i="5"/>
  <c r="C39" i="5"/>
  <c r="D38" i="5"/>
  <c r="E38" i="5" s="1"/>
  <c r="C38" i="5"/>
  <c r="D37" i="5"/>
  <c r="E37" i="5" s="1"/>
  <c r="C37" i="5"/>
  <c r="D36" i="5"/>
  <c r="E36" i="5" s="1"/>
  <c r="C36" i="5"/>
  <c r="D35" i="5"/>
  <c r="E35" i="5" s="1"/>
  <c r="C35" i="5"/>
  <c r="D34" i="5"/>
  <c r="E34" i="5" s="1"/>
  <c r="C34" i="5"/>
  <c r="D33" i="5"/>
  <c r="E33" i="5" s="1"/>
  <c r="C33" i="5"/>
  <c r="D32" i="5"/>
  <c r="E32" i="5" s="1"/>
  <c r="C32" i="5"/>
  <c r="D31" i="5"/>
  <c r="E31" i="5" s="1"/>
  <c r="C31" i="5"/>
  <c r="D30" i="5"/>
  <c r="E30" i="5" s="1"/>
  <c r="C30" i="5"/>
  <c r="D29" i="5"/>
  <c r="E29" i="5" s="1"/>
  <c r="C29" i="5"/>
  <c r="D28" i="5"/>
  <c r="E28" i="5" s="1"/>
  <c r="C28" i="5"/>
  <c r="D27" i="5"/>
  <c r="E27" i="5" s="1"/>
  <c r="C27" i="5"/>
  <c r="D26" i="5"/>
  <c r="E26" i="5" s="1"/>
  <c r="C26" i="5"/>
  <c r="D25" i="5"/>
  <c r="E25" i="5" s="1"/>
  <c r="C25" i="5"/>
  <c r="D24" i="5"/>
  <c r="E24" i="5" s="1"/>
  <c r="C24" i="5"/>
  <c r="D23" i="5"/>
  <c r="E23" i="5" s="1"/>
  <c r="C23" i="5"/>
  <c r="D22" i="5"/>
  <c r="E22" i="5" s="1"/>
  <c r="C22" i="5"/>
  <c r="D21" i="5"/>
  <c r="E21" i="5" s="1"/>
  <c r="C21" i="5"/>
  <c r="D20" i="5"/>
  <c r="E20" i="5" s="1"/>
  <c r="C18" i="5"/>
  <c r="D15" i="5"/>
  <c r="E15" i="5" s="1"/>
  <c r="D14" i="5"/>
  <c r="E14" i="5" s="1"/>
  <c r="C14" i="5"/>
  <c r="H23" i="3"/>
  <c r="H22" i="3"/>
  <c r="H21" i="3"/>
  <c r="H20" i="3"/>
  <c r="H18" i="3"/>
  <c r="H16" i="3"/>
  <c r="G14" i="3"/>
  <c r="D72" i="5" s="1"/>
  <c r="E72" i="5" s="1"/>
  <c r="H13" i="3"/>
  <c r="H25" i="3" s="1"/>
  <c r="H12" i="3"/>
  <c r="H11" i="3"/>
  <c r="G9" i="3"/>
  <c r="D71" i="5" s="1"/>
  <c r="E71" i="5" s="1"/>
  <c r="H8" i="3"/>
  <c r="A1" i="3"/>
  <c r="J339" i="1"/>
  <c r="H339" i="1"/>
  <c r="G339" i="1"/>
  <c r="J338" i="1"/>
  <c r="H338" i="1"/>
  <c r="G338" i="1"/>
  <c r="I336" i="1"/>
  <c r="D19" i="5" s="1"/>
  <c r="E19" i="5" s="1"/>
  <c r="J335" i="1"/>
  <c r="H335" i="1"/>
  <c r="G335" i="1"/>
  <c r="J334" i="1"/>
  <c r="H334" i="1"/>
  <c r="G334" i="1"/>
  <c r="J333" i="1"/>
  <c r="H333" i="1"/>
  <c r="G333" i="1"/>
  <c r="J332" i="1"/>
  <c r="H332" i="1"/>
  <c r="G332" i="1"/>
  <c r="J330" i="1"/>
  <c r="H330" i="1"/>
  <c r="G330" i="1"/>
  <c r="I329" i="1"/>
  <c r="D17" i="5" s="1"/>
  <c r="E17" i="5" s="1"/>
  <c r="J327" i="1"/>
  <c r="J328" i="1"/>
  <c r="J326" i="1"/>
  <c r="I325" i="1"/>
  <c r="J324" i="1"/>
  <c r="H324" i="1"/>
  <c r="G324" i="1"/>
  <c r="J322" i="1"/>
  <c r="H322" i="1"/>
  <c r="G322" i="1"/>
  <c r="J321" i="1"/>
  <c r="H321" i="1"/>
  <c r="G321" i="1"/>
  <c r="I320" i="1"/>
  <c r="D18" i="5" s="1"/>
  <c r="E18" i="5" s="1"/>
  <c r="H320" i="1"/>
  <c r="G320" i="1"/>
  <c r="J319" i="1"/>
  <c r="H319" i="1"/>
  <c r="G319" i="1"/>
  <c r="J318" i="1"/>
  <c r="H318" i="1"/>
  <c r="G318" i="1"/>
  <c r="J315" i="1"/>
  <c r="J317" i="1"/>
  <c r="J316" i="1"/>
  <c r="J313" i="1"/>
  <c r="H313" i="1"/>
  <c r="G313" i="1"/>
  <c r="J312" i="1"/>
  <c r="H312" i="1"/>
  <c r="G312" i="1"/>
  <c r="J311" i="1"/>
  <c r="H311" i="1"/>
  <c r="G311" i="1"/>
  <c r="J310" i="1"/>
  <c r="H310" i="1"/>
  <c r="G310" i="1"/>
  <c r="J308" i="1"/>
  <c r="H308" i="1"/>
  <c r="G308" i="1"/>
  <c r="J307" i="1"/>
  <c r="H307" i="1"/>
  <c r="G307" i="1"/>
  <c r="J306" i="1"/>
  <c r="H306" i="1"/>
  <c r="G306" i="1"/>
  <c r="I303" i="1"/>
  <c r="D39" i="5" s="1"/>
  <c r="E39" i="5" s="1"/>
  <c r="H303" i="1"/>
  <c r="G303" i="1"/>
  <c r="J302" i="1"/>
  <c r="H302" i="1"/>
  <c r="G302" i="1"/>
  <c r="J301" i="1"/>
  <c r="H301" i="1"/>
  <c r="G301" i="1"/>
  <c r="J300" i="1"/>
  <c r="H300" i="1"/>
  <c r="G300" i="1"/>
  <c r="J299" i="1"/>
  <c r="H299" i="1"/>
  <c r="G299" i="1"/>
  <c r="J298" i="1"/>
  <c r="H298" i="1"/>
  <c r="G298" i="1"/>
  <c r="I297" i="1"/>
  <c r="D16" i="5" s="1"/>
  <c r="E16" i="5" s="1"/>
  <c r="J296" i="1"/>
  <c r="H296" i="1"/>
  <c r="G296" i="1"/>
  <c r="J295" i="1"/>
  <c r="H295" i="1"/>
  <c r="G295" i="1"/>
  <c r="J294" i="1"/>
  <c r="H294" i="1"/>
  <c r="G294" i="1"/>
  <c r="J291" i="1"/>
  <c r="J292" i="1"/>
  <c r="J293" i="1"/>
  <c r="I286" i="1"/>
  <c r="D60" i="5" s="1"/>
  <c r="E60" i="5" s="1"/>
  <c r="J285" i="1"/>
  <c r="H285" i="1"/>
  <c r="G285" i="1"/>
  <c r="J284" i="1"/>
  <c r="H284" i="1"/>
  <c r="G284" i="1"/>
  <c r="J283" i="1"/>
  <c r="H283" i="1"/>
  <c r="G283" i="1"/>
  <c r="J282" i="1"/>
  <c r="H282" i="1"/>
  <c r="G282" i="1"/>
  <c r="J281" i="1"/>
  <c r="H281" i="1"/>
  <c r="G281" i="1"/>
  <c r="J280" i="1"/>
  <c r="H280" i="1"/>
  <c r="G280" i="1"/>
  <c r="J279" i="1"/>
  <c r="H279" i="1"/>
  <c r="G279" i="1"/>
  <c r="I277" i="1"/>
  <c r="D13" i="5" s="1"/>
  <c r="E13" i="5" s="1"/>
  <c r="J276" i="1"/>
  <c r="H276" i="1"/>
  <c r="G276" i="1"/>
  <c r="J274" i="1"/>
  <c r="H274" i="1"/>
  <c r="G274" i="1"/>
  <c r="J273" i="1"/>
  <c r="H273" i="1"/>
  <c r="G273" i="1"/>
  <c r="J275" i="1"/>
  <c r="H275" i="1"/>
  <c r="G275" i="1"/>
  <c r="I271" i="1"/>
  <c r="D12" i="5" s="1"/>
  <c r="E12" i="5" s="1"/>
  <c r="J270" i="1"/>
  <c r="H270" i="1"/>
  <c r="G270" i="1"/>
  <c r="J269" i="1"/>
  <c r="H269" i="1"/>
  <c r="G269" i="1"/>
  <c r="J268" i="1"/>
  <c r="H268" i="1"/>
  <c r="G268" i="1"/>
  <c r="J267" i="1"/>
  <c r="H267" i="1"/>
  <c r="G267" i="1"/>
  <c r="I265" i="1"/>
  <c r="D10" i="5" s="1"/>
  <c r="E10" i="5" s="1"/>
  <c r="J264" i="1"/>
  <c r="H264" i="1"/>
  <c r="G264" i="1"/>
  <c r="J262" i="1"/>
  <c r="H262" i="1"/>
  <c r="G262" i="1"/>
  <c r="J261" i="1"/>
  <c r="H261" i="1"/>
  <c r="G261" i="1"/>
  <c r="J260" i="1"/>
  <c r="H260" i="1"/>
  <c r="G260" i="1"/>
  <c r="J259" i="1"/>
  <c r="J263" i="1"/>
  <c r="I257" i="1"/>
  <c r="D11" i="5" s="1"/>
  <c r="E11" i="5" s="1"/>
  <c r="J256" i="1"/>
  <c r="H256" i="1"/>
  <c r="G256" i="1"/>
  <c r="J254" i="1"/>
  <c r="H254" i="1"/>
  <c r="G254" i="1"/>
  <c r="J253" i="1"/>
  <c r="H253" i="1"/>
  <c r="G253" i="1"/>
  <c r="J252" i="1"/>
  <c r="H252" i="1"/>
  <c r="G252" i="1"/>
  <c r="J251" i="1"/>
  <c r="J255" i="1"/>
  <c r="J247" i="1"/>
  <c r="H247" i="1"/>
  <c r="G247" i="1"/>
  <c r="J246" i="1"/>
  <c r="H246" i="1"/>
  <c r="G246" i="1"/>
  <c r="J245" i="1"/>
  <c r="H245" i="1"/>
  <c r="G245" i="1"/>
  <c r="J244" i="1"/>
  <c r="H244" i="1"/>
  <c r="G244" i="1"/>
  <c r="J243" i="1"/>
  <c r="H243" i="1"/>
  <c r="G243" i="1"/>
  <c r="J242" i="1"/>
  <c r="H242" i="1"/>
  <c r="G242" i="1"/>
  <c r="J241" i="1"/>
  <c r="H241" i="1"/>
  <c r="G241" i="1"/>
  <c r="J240" i="1"/>
  <c r="H240" i="1"/>
  <c r="G240" i="1"/>
  <c r="J239" i="1"/>
  <c r="H239" i="1"/>
  <c r="G239" i="1"/>
  <c r="J238" i="1"/>
  <c r="H238" i="1"/>
  <c r="G238" i="1"/>
  <c r="I236" i="1"/>
  <c r="J235" i="1"/>
  <c r="H235" i="1"/>
  <c r="G235" i="1"/>
  <c r="J234" i="1"/>
  <c r="H234" i="1"/>
  <c r="G234" i="1"/>
  <c r="J233" i="1"/>
  <c r="H233" i="1"/>
  <c r="G233" i="1"/>
  <c r="I231" i="1"/>
  <c r="D59" i="5" s="1"/>
  <c r="E59" i="5" s="1"/>
  <c r="J230" i="1"/>
  <c r="H230" i="1"/>
  <c r="G230" i="1"/>
  <c r="J229" i="1"/>
  <c r="H229" i="1"/>
  <c r="G229" i="1"/>
  <c r="J228" i="1"/>
  <c r="H228" i="1"/>
  <c r="G228" i="1"/>
  <c r="J222" i="1"/>
  <c r="H222" i="1"/>
  <c r="G222" i="1"/>
  <c r="J227" i="1"/>
  <c r="H227" i="1"/>
  <c r="G227" i="1"/>
  <c r="J226" i="1"/>
  <c r="H226" i="1"/>
  <c r="G226" i="1"/>
  <c r="J224" i="1"/>
  <c r="H224" i="1"/>
  <c r="G224" i="1"/>
  <c r="J223" i="1"/>
  <c r="H223" i="1"/>
  <c r="G223" i="1"/>
  <c r="J225" i="1"/>
  <c r="J219" i="1"/>
  <c r="H219" i="1"/>
  <c r="G219" i="1"/>
  <c r="I220" i="1"/>
  <c r="D65" i="5" s="1"/>
  <c r="E65" i="5" s="1"/>
  <c r="J221" i="1"/>
  <c r="H221" i="1"/>
  <c r="G221" i="1"/>
  <c r="J218" i="1"/>
  <c r="H218" i="1"/>
  <c r="G218" i="1"/>
  <c r="J217" i="1"/>
  <c r="H217" i="1"/>
  <c r="G217" i="1"/>
  <c r="J216" i="1"/>
  <c r="H216" i="1"/>
  <c r="G216" i="1"/>
  <c r="J215" i="1"/>
  <c r="H215" i="1"/>
  <c r="G215" i="1"/>
  <c r="J214" i="1"/>
  <c r="H214" i="1"/>
  <c r="G214" i="1"/>
  <c r="J213" i="1"/>
  <c r="H213" i="1"/>
  <c r="G213" i="1"/>
  <c r="J211" i="1"/>
  <c r="H211" i="1"/>
  <c r="G211" i="1"/>
  <c r="J210" i="1"/>
  <c r="H210" i="1"/>
  <c r="G210" i="1"/>
  <c r="J209" i="1"/>
  <c r="H209" i="1"/>
  <c r="G209" i="1"/>
  <c r="J208" i="1"/>
  <c r="H208" i="1"/>
  <c r="G208" i="1"/>
  <c r="J207" i="1"/>
  <c r="H207" i="1"/>
  <c r="G207" i="1"/>
  <c r="J206" i="1"/>
  <c r="H206" i="1"/>
  <c r="G206" i="1"/>
  <c r="J212" i="1"/>
  <c r="J204" i="1"/>
  <c r="H204" i="1"/>
  <c r="G204" i="1"/>
  <c r="J203" i="1"/>
  <c r="H203" i="1"/>
  <c r="G203" i="1"/>
  <c r="J202" i="1"/>
  <c r="H202" i="1"/>
  <c r="G202" i="1"/>
  <c r="J201" i="1"/>
  <c r="J200" i="1"/>
  <c r="I199" i="1"/>
  <c r="D56" i="5" s="1"/>
  <c r="E56" i="5" s="1"/>
  <c r="J198" i="1"/>
  <c r="H198" i="1"/>
  <c r="G198" i="1"/>
  <c r="J197" i="1"/>
  <c r="J196" i="1"/>
  <c r="H196" i="1"/>
  <c r="G196" i="1"/>
  <c r="J195" i="1"/>
  <c r="H195" i="1"/>
  <c r="G195" i="1"/>
  <c r="J194" i="1"/>
  <c r="H194" i="1"/>
  <c r="G194" i="1"/>
  <c r="J193" i="1"/>
  <c r="H193" i="1"/>
  <c r="G193" i="1"/>
  <c r="J192" i="1"/>
  <c r="J191" i="1"/>
  <c r="J190" i="1"/>
  <c r="H190" i="1"/>
  <c r="G190" i="1"/>
  <c r="J189" i="1"/>
  <c r="H189" i="1"/>
  <c r="G189" i="1"/>
  <c r="J188" i="1"/>
  <c r="H188" i="1"/>
  <c r="G188" i="1"/>
  <c r="J187" i="1"/>
  <c r="H187" i="1"/>
  <c r="G187" i="1"/>
  <c r="J186" i="1"/>
  <c r="H186" i="1"/>
  <c r="G186" i="1"/>
  <c r="J185" i="1"/>
  <c r="H185" i="1"/>
  <c r="G185" i="1"/>
  <c r="J184" i="1"/>
  <c r="H184" i="1"/>
  <c r="G184" i="1"/>
  <c r="J183" i="1"/>
  <c r="H183" i="1"/>
  <c r="G183" i="1"/>
  <c r="J182" i="1"/>
  <c r="H182" i="1"/>
  <c r="G182" i="1"/>
  <c r="J181" i="1"/>
  <c r="H181" i="1"/>
  <c r="G181" i="1"/>
  <c r="J180" i="1"/>
  <c r="H180" i="1"/>
  <c r="G180" i="1"/>
  <c r="J179" i="1"/>
  <c r="H179" i="1"/>
  <c r="G179" i="1"/>
  <c r="J178" i="1"/>
  <c r="H178" i="1"/>
  <c r="G178" i="1"/>
  <c r="J177" i="1"/>
  <c r="H177" i="1"/>
  <c r="G177" i="1"/>
  <c r="J176" i="1"/>
  <c r="H176" i="1"/>
  <c r="G176" i="1"/>
  <c r="J175" i="1"/>
  <c r="H175" i="1"/>
  <c r="G175" i="1"/>
  <c r="J174" i="1"/>
  <c r="H174" i="1"/>
  <c r="G174" i="1"/>
  <c r="J173" i="1"/>
  <c r="H173" i="1"/>
  <c r="G173" i="1"/>
  <c r="J172" i="1"/>
  <c r="H172" i="1"/>
  <c r="G172" i="1"/>
  <c r="J171" i="1"/>
  <c r="H171" i="1"/>
  <c r="G171" i="1"/>
  <c r="J170" i="1"/>
  <c r="H170" i="1"/>
  <c r="G170" i="1"/>
  <c r="J169" i="1"/>
  <c r="H169" i="1"/>
  <c r="G169" i="1"/>
  <c r="J168" i="1"/>
  <c r="H168" i="1"/>
  <c r="G168" i="1"/>
  <c r="J167" i="1"/>
  <c r="H167" i="1"/>
  <c r="G167" i="1"/>
  <c r="J166" i="1"/>
  <c r="H166" i="1"/>
  <c r="G166" i="1"/>
  <c r="J165" i="1"/>
  <c r="H165" i="1"/>
  <c r="G165" i="1"/>
  <c r="J164" i="1"/>
  <c r="H164" i="1"/>
  <c r="G164" i="1"/>
  <c r="J163" i="1"/>
  <c r="H163" i="1"/>
  <c r="G163" i="1"/>
  <c r="J162" i="1"/>
  <c r="H162" i="1"/>
  <c r="G162" i="1"/>
  <c r="J161" i="1"/>
  <c r="H161" i="1"/>
  <c r="G161" i="1"/>
  <c r="J158" i="1"/>
  <c r="H158" i="1"/>
  <c r="G158" i="1"/>
  <c r="J157" i="1"/>
  <c r="H157" i="1"/>
  <c r="G157" i="1"/>
  <c r="J156" i="1"/>
  <c r="H156" i="1"/>
  <c r="G156" i="1"/>
  <c r="J155" i="1"/>
  <c r="H155" i="1"/>
  <c r="G155" i="1"/>
  <c r="J154" i="1"/>
  <c r="H154" i="1"/>
  <c r="G154" i="1"/>
  <c r="J153" i="1"/>
  <c r="H153" i="1"/>
  <c r="G153" i="1"/>
  <c r="I151" i="1"/>
  <c r="D6" i="5" s="1"/>
  <c r="E6" i="5" s="1"/>
  <c r="J149" i="1"/>
  <c r="H149" i="1"/>
  <c r="G149" i="1"/>
  <c r="J148" i="1"/>
  <c r="H148" i="1"/>
  <c r="G148" i="1"/>
  <c r="J147" i="1"/>
  <c r="J150" i="1"/>
  <c r="J145" i="1"/>
  <c r="H145" i="1"/>
  <c r="G145" i="1"/>
  <c r="J144" i="1"/>
  <c r="H144" i="1"/>
  <c r="G144" i="1"/>
  <c r="J143" i="1"/>
  <c r="H143" i="1"/>
  <c r="G143" i="1"/>
  <c r="J142" i="1"/>
  <c r="H142" i="1"/>
  <c r="G142" i="1"/>
  <c r="J141" i="1"/>
  <c r="H141" i="1"/>
  <c r="G141" i="1"/>
  <c r="J140" i="1"/>
  <c r="H140" i="1"/>
  <c r="G140" i="1"/>
  <c r="J139" i="1"/>
  <c r="H139" i="1"/>
  <c r="G139" i="1"/>
  <c r="I136" i="1"/>
  <c r="D70" i="5" s="1"/>
  <c r="E70" i="5" s="1"/>
  <c r="J135" i="1"/>
  <c r="H135" i="1"/>
  <c r="G135" i="1"/>
  <c r="J134" i="1"/>
  <c r="H134" i="1"/>
  <c r="G134" i="1"/>
  <c r="J133" i="1"/>
  <c r="H133" i="1"/>
  <c r="G133" i="1"/>
  <c r="J132" i="1"/>
  <c r="H132" i="1"/>
  <c r="G132" i="1"/>
  <c r="J131" i="1"/>
  <c r="H131" i="1"/>
  <c r="G131" i="1"/>
  <c r="J130" i="1"/>
  <c r="H130" i="1"/>
  <c r="G130" i="1"/>
  <c r="J129" i="1"/>
  <c r="H129" i="1"/>
  <c r="G129" i="1"/>
  <c r="J128" i="1"/>
  <c r="H128" i="1"/>
  <c r="G128" i="1"/>
  <c r="J127" i="1"/>
  <c r="H127" i="1"/>
  <c r="G127" i="1"/>
  <c r="J126" i="1"/>
  <c r="H126" i="1"/>
  <c r="G126" i="1"/>
  <c r="I124" i="1"/>
  <c r="D5" i="5" s="1"/>
  <c r="E5" i="5" s="1"/>
  <c r="J123" i="1"/>
  <c r="H123" i="1"/>
  <c r="G123" i="1"/>
  <c r="J121" i="1"/>
  <c r="H121" i="1"/>
  <c r="G121" i="1"/>
  <c r="J120" i="1"/>
  <c r="J119" i="1"/>
  <c r="J118" i="1"/>
  <c r="J122" i="1"/>
  <c r="J116" i="1"/>
  <c r="H116" i="1"/>
  <c r="G116" i="1"/>
  <c r="J115" i="1"/>
  <c r="H115" i="1"/>
  <c r="G115" i="1"/>
  <c r="J114" i="1"/>
  <c r="H114" i="1"/>
  <c r="G114" i="1"/>
  <c r="J113" i="1"/>
  <c r="H113" i="1"/>
  <c r="G113" i="1"/>
  <c r="J112" i="1"/>
  <c r="H112" i="1"/>
  <c r="G112" i="1"/>
  <c r="J111" i="1"/>
  <c r="H111" i="1"/>
  <c r="G111" i="1"/>
  <c r="J110" i="1"/>
  <c r="H110" i="1"/>
  <c r="G110" i="1"/>
  <c r="J109" i="1"/>
  <c r="H109" i="1"/>
  <c r="G109" i="1"/>
  <c r="J108" i="1"/>
  <c r="H108" i="1"/>
  <c r="G108" i="1"/>
  <c r="I106" i="1"/>
  <c r="D3" i="5" s="1"/>
  <c r="E3" i="5" s="1"/>
  <c r="J105" i="1"/>
  <c r="H105" i="1"/>
  <c r="G105" i="1"/>
  <c r="J104" i="1"/>
  <c r="H104" i="1"/>
  <c r="G104" i="1"/>
  <c r="J103" i="1"/>
  <c r="H103" i="1"/>
  <c r="G103" i="1"/>
  <c r="J100" i="1"/>
  <c r="J99" i="1"/>
  <c r="J97" i="1"/>
  <c r="I95" i="1"/>
  <c r="D7" i="5" s="1"/>
  <c r="E7" i="5" s="1"/>
  <c r="J93" i="1"/>
  <c r="J92" i="1"/>
  <c r="J91" i="1"/>
  <c r="J94" i="1"/>
  <c r="J89" i="1"/>
  <c r="H89" i="1"/>
  <c r="G89" i="1"/>
  <c r="J88" i="1"/>
  <c r="H88" i="1"/>
  <c r="G88" i="1"/>
  <c r="J87" i="1"/>
  <c r="H87" i="1"/>
  <c r="G87" i="1"/>
  <c r="J86" i="1"/>
  <c r="H86" i="1"/>
  <c r="G86" i="1"/>
  <c r="J85" i="1"/>
  <c r="H85" i="1"/>
  <c r="G85" i="1"/>
  <c r="J84" i="1"/>
  <c r="H84" i="1"/>
  <c r="G84" i="1"/>
  <c r="J83" i="1"/>
  <c r="H83" i="1"/>
  <c r="G83" i="1"/>
  <c r="J82" i="1"/>
  <c r="H82" i="1"/>
  <c r="G82" i="1"/>
  <c r="J81" i="1"/>
  <c r="H81" i="1"/>
  <c r="G81" i="1"/>
  <c r="I79" i="1"/>
  <c r="D4" i="5" s="1"/>
  <c r="E4" i="5" s="1"/>
  <c r="J78" i="1"/>
  <c r="H78" i="1"/>
  <c r="G78" i="1"/>
  <c r="J77" i="1"/>
  <c r="H77" i="1"/>
  <c r="G77" i="1"/>
  <c r="J76" i="1"/>
  <c r="H76" i="1"/>
  <c r="G76" i="1"/>
  <c r="J74" i="1"/>
  <c r="H74" i="1"/>
  <c r="G74" i="1"/>
  <c r="J73" i="1"/>
  <c r="H73" i="1"/>
  <c r="G73" i="1"/>
  <c r="J72" i="1"/>
  <c r="H72" i="1"/>
  <c r="G72" i="1"/>
  <c r="J71" i="1"/>
  <c r="H71" i="1"/>
  <c r="G71" i="1"/>
  <c r="J75" i="1"/>
  <c r="I69" i="1"/>
  <c r="I68" i="1"/>
  <c r="J67" i="1"/>
  <c r="H67" i="1"/>
  <c r="G67" i="1"/>
  <c r="J66" i="1"/>
  <c r="H66" i="1"/>
  <c r="G66" i="1"/>
  <c r="J65" i="1"/>
  <c r="H65" i="1"/>
  <c r="G65" i="1"/>
  <c r="J64" i="1"/>
  <c r="G64" i="1"/>
  <c r="J63" i="1"/>
  <c r="H63" i="1"/>
  <c r="G63" i="1"/>
  <c r="J62" i="1"/>
  <c r="H62" i="1"/>
  <c r="G62" i="1"/>
  <c r="J61" i="1"/>
  <c r="H61" i="1"/>
  <c r="G61" i="1"/>
  <c r="J60" i="1"/>
  <c r="H60" i="1"/>
  <c r="G60" i="1"/>
  <c r="J59" i="1"/>
  <c r="H59" i="1"/>
  <c r="G59" i="1"/>
  <c r="J58" i="1"/>
  <c r="H58" i="1"/>
  <c r="G58" i="1"/>
  <c r="I56" i="1"/>
  <c r="J55" i="1"/>
  <c r="H55" i="1"/>
  <c r="G55" i="1"/>
  <c r="J54" i="1"/>
  <c r="H54" i="1"/>
  <c r="G54" i="1"/>
  <c r="I52" i="1"/>
  <c r="J51" i="1"/>
  <c r="H51" i="1"/>
  <c r="G51" i="1"/>
  <c r="J50" i="1"/>
  <c r="H50" i="1"/>
  <c r="G50" i="1"/>
  <c r="J49" i="1"/>
  <c r="H49" i="1"/>
  <c r="G49" i="1"/>
  <c r="J48" i="1"/>
  <c r="J47" i="1"/>
  <c r="H47" i="1"/>
  <c r="G47" i="1"/>
  <c r="J46" i="1"/>
  <c r="H46" i="1"/>
  <c r="G46" i="1"/>
  <c r="J44" i="1"/>
  <c r="H44" i="1"/>
  <c r="G44" i="1"/>
  <c r="J43" i="1"/>
  <c r="H43" i="1"/>
  <c r="G43" i="1"/>
  <c r="J42" i="1"/>
  <c r="H42" i="1"/>
  <c r="G42" i="1"/>
  <c r="J41" i="1"/>
  <c r="H41" i="1"/>
  <c r="G41" i="1"/>
  <c r="J40" i="1"/>
  <c r="H40" i="1"/>
  <c r="G40" i="1"/>
  <c r="J39" i="1"/>
  <c r="H39" i="1"/>
  <c r="G39" i="1"/>
  <c r="J38" i="1"/>
  <c r="H38" i="1"/>
  <c r="G38" i="1"/>
  <c r="J45" i="1"/>
  <c r="I36" i="1"/>
  <c r="D9" i="5" s="1"/>
  <c r="E9" i="5" s="1"/>
  <c r="J35" i="1"/>
  <c r="H35" i="1"/>
  <c r="G35" i="1"/>
  <c r="J34" i="1"/>
  <c r="H34" i="1"/>
  <c r="G34" i="1"/>
  <c r="J33" i="1"/>
  <c r="H33" i="1"/>
  <c r="G33" i="1"/>
  <c r="J32" i="1"/>
  <c r="H32" i="1"/>
  <c r="G32" i="1"/>
  <c r="J30" i="1"/>
  <c r="H30" i="1"/>
  <c r="G30" i="1"/>
  <c r="J29" i="1"/>
  <c r="H29" i="1"/>
  <c r="G29" i="1"/>
  <c r="J28" i="1"/>
  <c r="H28" i="1"/>
  <c r="G28" i="1"/>
  <c r="J27" i="1"/>
  <c r="H27" i="1"/>
  <c r="G27" i="1"/>
  <c r="J26" i="1"/>
  <c r="H26" i="1"/>
  <c r="G26" i="1"/>
  <c r="J25" i="1"/>
  <c r="H25" i="1"/>
  <c r="G25" i="1"/>
  <c r="J24" i="1"/>
  <c r="H24" i="1"/>
  <c r="G24" i="1"/>
  <c r="J31" i="1"/>
  <c r="I22" i="1"/>
  <c r="D2" i="5" s="1"/>
  <c r="E2" i="5" s="1"/>
  <c r="J21" i="1"/>
  <c r="H21" i="1"/>
  <c r="G21" i="1"/>
  <c r="J20" i="1"/>
  <c r="H20" i="1"/>
  <c r="G20" i="1"/>
  <c r="J19" i="1"/>
  <c r="H19" i="1"/>
  <c r="G19" i="1"/>
  <c r="J18" i="1"/>
  <c r="H18" i="1"/>
  <c r="G18" i="1"/>
  <c r="J17" i="1"/>
  <c r="H17" i="1"/>
  <c r="G17" i="1"/>
  <c r="J15" i="1"/>
  <c r="H15" i="1"/>
  <c r="G15" i="1"/>
  <c r="J14" i="1"/>
  <c r="H14" i="1"/>
  <c r="G14" i="1"/>
  <c r="J13" i="1"/>
  <c r="H13" i="1"/>
  <c r="G13" i="1"/>
  <c r="J12" i="1"/>
  <c r="H12" i="1"/>
  <c r="G12" i="1"/>
  <c r="J11" i="1"/>
  <c r="H11" i="1"/>
  <c r="G11" i="1"/>
  <c r="J16" i="1"/>
  <c r="J297" i="1" l="1"/>
  <c r="D8" i="5"/>
  <c r="E8" i="5" s="1"/>
  <c r="E77" i="5" s="1"/>
  <c r="J36" i="1"/>
  <c r="J22" i="1"/>
  <c r="J199" i="1"/>
  <c r="J231" i="1"/>
  <c r="XFD330" i="1"/>
  <c r="G25" i="3"/>
  <c r="J220" i="1"/>
  <c r="J340" i="1" l="1"/>
  <c r="F2" i="5"/>
  <c r="I341" i="1"/>
</calcChain>
</file>

<file path=xl/sharedStrings.xml><?xml version="1.0" encoding="utf-8"?>
<sst xmlns="http://schemas.openxmlformats.org/spreadsheetml/2006/main" count="4480" uniqueCount="1578">
  <si>
    <t>UPPAbaby Canada 
Drop Ship Price List - 2026</t>
  </si>
  <si>
    <t>RETAILER:</t>
  </si>
  <si>
    <t xml:space="preserve">ORDER DATE:  </t>
  </si>
  <si>
    <t>CONTACT NAME:</t>
  </si>
  <si>
    <t xml:space="preserve"> </t>
  </si>
  <si>
    <t xml:space="preserve">CONTACT PHONE: </t>
  </si>
  <si>
    <t>CONTACT EMAIL:</t>
  </si>
  <si>
    <t>SHIPPING ADDRESS:</t>
  </si>
  <si>
    <t xml:space="preserve">Min Order Value: $300. For orders less than $300, there is a $10 processing fee. </t>
  </si>
  <si>
    <t>SKU</t>
  </si>
  <si>
    <t>UPC CODES</t>
  </si>
  <si>
    <t>DESCRIPTION</t>
  </si>
  <si>
    <t>CASEPACK 
QTY</t>
  </si>
  <si>
    <t xml:space="preserve">WHOLESALE 
(CAD) </t>
  </si>
  <si>
    <t>MSRP
 (CAD)</t>
  </si>
  <si>
    <t>STOCK STATUS ON</t>
  </si>
  <si>
    <t>STOCK STATUS BC</t>
  </si>
  <si>
    <t>QTY</t>
  </si>
  <si>
    <t>TOTAL</t>
  </si>
  <si>
    <t>Strollers</t>
  </si>
  <si>
    <t>Vista V3 Strollers</t>
  </si>
  <si>
    <t>0303-VSO-NA-JMS</t>
  </si>
  <si>
    <t>Coming Soon</t>
  </si>
  <si>
    <t>0303-VSO-NA-ADA</t>
  </si>
  <si>
    <t>0303-VSO-NA-CLM</t>
  </si>
  <si>
    <t xml:space="preserve">Vista V3 Stroller - Callum - Stone Blue | Silver Frame | Sand Leather 
</t>
  </si>
  <si>
    <t>0303-VSO-NA-EVE</t>
  </si>
  <si>
    <t xml:space="preserve">Vista V3 Stroller - Evelyn - Meadow Green | Graphite Frame | Chestnut Leather  </t>
  </si>
  <si>
    <t>0303-VSO-NA-GRY</t>
  </si>
  <si>
    <t>Vista V3 Stroller - Greyson - Charcoal Mélange | Carbon Frame | Saddle Leather</t>
  </si>
  <si>
    <t>0303-VSO-NA-GWN</t>
  </si>
  <si>
    <t>Vista V3 Stroller - Gwen - Green Mélange | Carbon Frame | Saddle Leather *DISCONTINUED</t>
  </si>
  <si>
    <t>0303-VSO-NA-JUL</t>
  </si>
  <si>
    <t xml:space="preserve">Vista V3 Stroller - Julian - Dusty Blue Mélange | Carbon Frame | Chestnut Leather </t>
  </si>
  <si>
    <t>0303-VSO-NA-KNZ</t>
  </si>
  <si>
    <t>Vista V3 Stroller - Kenzi - Mystic Aqua | Carbon Frame | Saddle Leather  *DISCONTINUED</t>
  </si>
  <si>
    <t>0303-VSO-NA-OWN</t>
  </si>
  <si>
    <t>Vista V3 Stroller - Owen - Mocha Mélange | Carbon Frame | Chestnut Leather</t>
  </si>
  <si>
    <t>0303-VSO-NA-SAV</t>
  </si>
  <si>
    <t xml:space="preserve">Vista V3 Stroller - Savannah - Pearl Gray Jacquard | Carbon Frame | Chestnut Leather 
</t>
  </si>
  <si>
    <t>0303-VSO-NA-THO</t>
  </si>
  <si>
    <t>Vista V3 Stroller - Theo - Dark Taupe | Silver Frame | Chestnut Leather *DISCONTINUED</t>
  </si>
  <si>
    <t>0303-VSO-NA</t>
  </si>
  <si>
    <t>Bassinet V3</t>
  </si>
  <si>
    <t>0903-BAS-NA-JMS</t>
  </si>
  <si>
    <t>0903-BAS-NA-ADA</t>
  </si>
  <si>
    <t>0903-BAS-NA-CLM</t>
  </si>
  <si>
    <t xml:space="preserve">Bassinet V3 - Callum - Stone Blue | Silver Frame  
</t>
  </si>
  <si>
    <t>0903-BAS-NA-DCL</t>
  </si>
  <si>
    <t>Bassinet V3 - Declan - Oat Mélange | Silver Frame  *DISCONTINUED</t>
  </si>
  <si>
    <t>0903-BAS-NA-EVE</t>
  </si>
  <si>
    <t xml:space="preserve">Bassinet V3 - Evelyn - Meadow Green | Graphite Frame  </t>
  </si>
  <si>
    <t>0903-BAS-NA-GRY</t>
  </si>
  <si>
    <t xml:space="preserve">Bassinet V3 - Greyson - Charcoal Mélange | Carbon Frame  
</t>
  </si>
  <si>
    <t>0903-BAS-NA-GWN</t>
  </si>
  <si>
    <t xml:space="preserve">Bassinet V3 - Gwen - Green Mélange | Carbon Frame  
</t>
  </si>
  <si>
    <t>0903-BAS-NA-JKE</t>
  </si>
  <si>
    <t xml:space="preserve">Bassinet V3 - Jake - Charcoal | Carbon Frame 
</t>
  </si>
  <si>
    <t>0903-BAS-NA-JUL</t>
  </si>
  <si>
    <t xml:space="preserve">Bassinet V3 - Julian - Dusty Blue Mélange | Carbon Frame  </t>
  </si>
  <si>
    <t>0903-BAS-NA-OWN</t>
  </si>
  <si>
    <t xml:space="preserve">Bassinet V3 - Owen - Mocha Mélange | Carbon Frame </t>
  </si>
  <si>
    <t>0903-BAS-NA-SAV</t>
  </si>
  <si>
    <t xml:space="preserve">Bassinet V3 - Savannah - Pearl Gray Jacquard | Carbon Frame 
</t>
  </si>
  <si>
    <t>0903-BAS-NA-THO</t>
  </si>
  <si>
    <t xml:space="preserve">Bassinet V3 - Theo - Dark Taupe | Silver Frame 
</t>
  </si>
  <si>
    <t>0903-BAS-NA</t>
  </si>
  <si>
    <t xml:space="preserve">RumbleSeat V3 </t>
  </si>
  <si>
    <t>0904-RBS-NA-JMS</t>
  </si>
  <si>
    <t>0904-RBS-NA-ADA</t>
  </si>
  <si>
    <t>0904-RBS-NA-CLM</t>
  </si>
  <si>
    <t xml:space="preserve">RumbleSeat V3 - Callum - Stone Blue | Silver Frame | Sand Leather </t>
  </si>
  <si>
    <t>0904-RBS-NA-DCL</t>
  </si>
  <si>
    <t>RumbleSeat V3 - Declan - Oat Mélange | Silver Frame | Chestnut Leather *DISCONTINUED</t>
  </si>
  <si>
    <t>0904-RBS-NA-EVE</t>
  </si>
  <si>
    <t>RumbleSeat V3 - Evelyn - Meadow Green | Graphite Frame | Chestnut Leather</t>
  </si>
  <si>
    <t>0904-RBS-NA-GRY</t>
  </si>
  <si>
    <t xml:space="preserve">RumbleSeat V3 - Greyson - Charcoal Mélange | Carbon Frame | Saddle Leather 
</t>
  </si>
  <si>
    <t>0904-RBS-NA-GWN</t>
  </si>
  <si>
    <t xml:space="preserve">RumbleSeat V3 - Gwen - Green Mélange | Carbon Frame | Saddle Leather 
</t>
  </si>
  <si>
    <t>0904-RBS-NA-JKE</t>
  </si>
  <si>
    <t xml:space="preserve">RumbleSeat V3 - Jake - Charcoal | Carbon Frame | Black Leather 
</t>
  </si>
  <si>
    <t>0904-RBS-NA-JUL</t>
  </si>
  <si>
    <t xml:space="preserve">RumbleSeat V3 - Julian - Dusty Blue Mélange | Carbon Frame | Chestnut Leather </t>
  </si>
  <si>
    <t>0904-RBS-NA-KNZ</t>
  </si>
  <si>
    <t xml:space="preserve">RumbleSeat V3 - Kenzi - Mystic Aqua | Carbon Frame | Saddle Leather 
</t>
  </si>
  <si>
    <t>0904-RBS-NA-NOA</t>
  </si>
  <si>
    <t xml:space="preserve">RumbleSeat V3 - Noa - Navy | Carbon Frame | Saddle Leather
</t>
  </si>
  <si>
    <t>0904-RBS-NA-OWN</t>
  </si>
  <si>
    <t xml:space="preserve">RumbleSeat V3 - Owen - Mocha Mélange | Carbon Frame | Chestnut Leather  </t>
  </si>
  <si>
    <t>0904-RBS-NA-SAV</t>
  </si>
  <si>
    <t xml:space="preserve">RumbleSeat V3 - Savannah - Pearl Gray Jacquard | Carbon Frame | Chestnut Leather 
</t>
  </si>
  <si>
    <t>0904-RBS-NA-THO</t>
  </si>
  <si>
    <t xml:space="preserve">RumbleSeat V3 - Theo - Dark Taupe | Silver Frame | Chestnut Leather 
</t>
  </si>
  <si>
    <t>0904-RBS-NA</t>
  </si>
  <si>
    <t xml:space="preserve">V2+  RumbleSeats </t>
  </si>
  <si>
    <t>0903-RBS-CA-ATH</t>
  </si>
  <si>
    <t xml:space="preserve">Rumble Seat V2+ Anthony - White and Grey Chenille | Carbon Frame | Chestnut Leather </t>
  </si>
  <si>
    <t>0903-RBS-CA-STL</t>
  </si>
  <si>
    <t>Rumble Seat V2+ Stella - Grey Brushed Mélange | Silver Frame | Chestnut Leather</t>
  </si>
  <si>
    <t>0903-RBS-CA</t>
  </si>
  <si>
    <t>Vista Accessories - All Models</t>
  </si>
  <si>
    <t>0172</t>
  </si>
  <si>
    <t>Vista RumbleSeat Rain Shield</t>
  </si>
  <si>
    <t>0214</t>
  </si>
  <si>
    <t>Vista Upper Adapter  (Sold in pairs)</t>
  </si>
  <si>
    <t>0217</t>
  </si>
  <si>
    <t>Vista PiggyBack Ride-Along Board</t>
  </si>
  <si>
    <t>0237</t>
  </si>
  <si>
    <t>Vista Snap On Wheel Reflectors</t>
  </si>
  <si>
    <t>0273</t>
  </si>
  <si>
    <t>Vista RumbleSeat/Bassinet Travel Bag</t>
  </si>
  <si>
    <t>0917-VLB-WW-BLK</t>
  </si>
  <si>
    <t>Vista Leather Handle Bar Cover (Black) -  Fits Vista 2015 + Later</t>
  </si>
  <si>
    <t>0919-VBC-WW</t>
  </si>
  <si>
    <t>Vista Basket Cover  *Fits Models 2015 - 2019</t>
  </si>
  <si>
    <t>0920-VBC-WW</t>
  </si>
  <si>
    <t xml:space="preserve">Vista V2 Basket Cover </t>
  </si>
  <si>
    <t>0901-VLA-NA</t>
  </si>
  <si>
    <t>Vista Lower Adapters (Compatible with Mesa/Aria/BAS/RBS)</t>
  </si>
  <si>
    <t>0901-ATV-WW</t>
  </si>
  <si>
    <t>Vista All Terrian Wheels</t>
  </si>
  <si>
    <t>Cruz V3 Strollers</t>
  </si>
  <si>
    <t>0403-CRZ-NA-JMS</t>
  </si>
  <si>
    <t>0403-CRZ-NA-ADA</t>
  </si>
  <si>
    <t>810177718581</t>
  </si>
  <si>
    <t>1</t>
  </si>
  <si>
    <t>0403-CRZ-NA-CLM</t>
  </si>
  <si>
    <t xml:space="preserve">Cruz V3 Stroller - Callum - Stone Blue | Silver Frame | Sand Leather </t>
  </si>
  <si>
    <t>0403-CRZ-NA-EVE</t>
  </si>
  <si>
    <t xml:space="preserve">Cruz V3 Stroller - Evelyn - Meadow Green | Graphite Frame | Chestnut Leather  </t>
  </si>
  <si>
    <t>0403-CRZ-NA-GRY</t>
  </si>
  <si>
    <t>Cruz V3 Stroller - Greyson - Charcoal Mélange | Carbon Frame | Saddle Leather</t>
  </si>
  <si>
    <t>0403-CRZ-NA-JUL</t>
  </si>
  <si>
    <t>Cruz V3 Stroller - Julian - Dusty Blue Mélange | Carbon Frame | Chestnut Leather</t>
  </si>
  <si>
    <t>0403-CRZ-NA-OWN</t>
  </si>
  <si>
    <t>Cruz V3 Stroller - Owen - Mocha Mélange | Carbon Frame | Chestnut Leather</t>
  </si>
  <si>
    <t>0403-CRZ-NA-SAV</t>
  </si>
  <si>
    <t xml:space="preserve">Cruz V3 Stroller - Savannah - Pearl Gray Jacquard | Carbon Frame | Chestnut Leather </t>
  </si>
  <si>
    <t>0403-CRZ-NA</t>
  </si>
  <si>
    <t>Cruz Accessories - All Models</t>
  </si>
  <si>
    <t>0270</t>
  </si>
  <si>
    <t>Cruz PiggyBack Ride-Along Board   *Fits all Cruz model before V2</t>
  </si>
  <si>
    <t>0917-CLB-WW-BLK</t>
  </si>
  <si>
    <t xml:space="preserve">Cruz Leather Handle Bar Cover (Black) </t>
  </si>
  <si>
    <t>0917-CLB-WW-SDL</t>
  </si>
  <si>
    <t>Cruz Leather Handle Bar Cover (Saddle)</t>
  </si>
  <si>
    <t>0919-CBC-WW</t>
  </si>
  <si>
    <t>Cruz (2015-2019) Basket Cover *Fits Models 2015 - 2019</t>
  </si>
  <si>
    <t>0919-CPB-WW</t>
  </si>
  <si>
    <t xml:space="preserve">Cruz V2 PiggyBack Ride Along Board  *Fits V2 &amp; V3 Models Only </t>
  </si>
  <si>
    <t>0920-VCB-WW</t>
  </si>
  <si>
    <t>Cruz V2 Basket Cover  *Compatible for Cruz V2</t>
  </si>
  <si>
    <t>0901-CUA-WW</t>
  </si>
  <si>
    <t>Upper Adapters for Cruz V2 &amp; V3</t>
  </si>
  <si>
    <t>0901-CPR-WW</t>
  </si>
  <si>
    <t>Cruz V3 Performance Rain Shield</t>
  </si>
  <si>
    <t>0903-CBC-WW</t>
  </si>
  <si>
    <t xml:space="preserve">Cruz V3 Stroller Basket Cover </t>
  </si>
  <si>
    <t>Kona</t>
  </si>
  <si>
    <t>2201-KNA-NA-RWN</t>
  </si>
  <si>
    <t>2201-KNA-NA-ADA</t>
  </si>
  <si>
    <t>2201-KNA-NA-EVE</t>
  </si>
  <si>
    <t>2201-KNA-NA-JMS</t>
  </si>
  <si>
    <t>2201-KNA-NA</t>
  </si>
  <si>
    <t>Kona Accessories</t>
  </si>
  <si>
    <t>0901-KPR-WW</t>
  </si>
  <si>
    <t>0901-KPB-WW</t>
  </si>
  <si>
    <t>TBD</t>
  </si>
  <si>
    <t>0901-KST-WW</t>
  </si>
  <si>
    <t>0901-KTB-WW</t>
  </si>
  <si>
    <t>Ridge V2 Strollers</t>
  </si>
  <si>
    <t>1403-RDG-NA-EVE</t>
  </si>
  <si>
    <t>Ridge V2 Stroller - Evelyn – Meadow Green | Carbon Frame</t>
  </si>
  <si>
    <t>1403-RDG-NA-JMS</t>
  </si>
  <si>
    <t>Ridge V2 Stroller - James – Black | Carbon Frame</t>
  </si>
  <si>
    <t>1403-RDG-NA-SAV</t>
  </si>
  <si>
    <t>Ridge V2 Stroller - Savannah – Pearl Grey | Carbon Frame</t>
  </si>
  <si>
    <t>1403-RDG-NA</t>
  </si>
  <si>
    <t>Ridge Accessories</t>
  </si>
  <si>
    <t>0901-RBB-WW</t>
  </si>
  <si>
    <t>Bumper Bar for Ridge</t>
  </si>
  <si>
    <t>0901-RCH-WW</t>
  </si>
  <si>
    <t>Cup Holder for Ridge</t>
  </si>
  <si>
    <t>0901-RMA-WW</t>
  </si>
  <si>
    <t>Adapters for Ridge (Mesa and Bassinet)</t>
  </si>
  <si>
    <t>0901-RMX-WW</t>
  </si>
  <si>
    <t>Infant Car Seat Adapters for Ridge - Maxi-Cosi®, Nuna®, Cybex, Clek Liing, Clek Liingo</t>
  </si>
  <si>
    <t>0901-RPB-WW</t>
  </si>
  <si>
    <t>PiggyBack for Ridge</t>
  </si>
  <si>
    <t>0901-RPC-WW</t>
  </si>
  <si>
    <t>Parent Console for Ridge</t>
  </si>
  <si>
    <t>0901-RRS-WW</t>
  </si>
  <si>
    <t>Performance Rain Shield for Ridge</t>
  </si>
  <si>
    <t>0901-RSB-WW</t>
  </si>
  <si>
    <t>Sun and Bug Shield for Ridge</t>
  </si>
  <si>
    <t>0901-RST-WW</t>
  </si>
  <si>
    <t>Snack Tray for Ridge</t>
  </si>
  <si>
    <t xml:space="preserve">Minu V3 Strollers </t>
  </si>
  <si>
    <t>0803-MIN-NA-JMS</t>
  </si>
  <si>
    <t>0803-MIN-NA-ADA</t>
  </si>
  <si>
    <t xml:space="preserve">Minu V3 Stroller - Ada - Sandstone | Carbon Frame | Chestnut Leather - NEW! </t>
  </si>
  <si>
    <t>In Stock</t>
  </si>
  <si>
    <t>0803-MIN-NA-DIL</t>
  </si>
  <si>
    <t>Minu V3 Stroller - Dillan - Stone Blue | Carbon Frame | Sand Leather</t>
  </si>
  <si>
    <t>0803-MIN-NA-EVE</t>
  </si>
  <si>
    <t>0803-MIN-NA-GRY</t>
  </si>
  <si>
    <t>Minu V3 Stroller - Greyson - Charcoal Mélange | Carbon Frame | Saddle Leather</t>
  </si>
  <si>
    <t>0803-MIN-NA-SAV</t>
  </si>
  <si>
    <t>Minu V3 Stroller - Savannah - Pearl Gray Jacquard | Carbon Frame | Chestnut Leather</t>
  </si>
  <si>
    <t>0803-MIN-NA</t>
  </si>
  <si>
    <t>Minu V3 Accessories</t>
  </si>
  <si>
    <t>0904-MMA-WW</t>
  </si>
  <si>
    <t>Adapters for Minu V3 - Mesa/Mesa V2, Mesa Max, Mesa i-Size, Aria- Only compatible with Minu V3</t>
  </si>
  <si>
    <t>0901-MXA-WW</t>
  </si>
  <si>
    <t>Infant Car Seat Adapters for Minu V3 - Maxi Cosi, Nuna, Cybex, BeSafe, Clek Liing, Clek Liingo</t>
  </si>
  <si>
    <t>0901-MST-WW</t>
  </si>
  <si>
    <t>Snack Tray for Minu V3 - Only compatible with Minu V3</t>
  </si>
  <si>
    <t>0902-MPB-NA</t>
  </si>
  <si>
    <t>Piggyback for Minu - Compatible with all Minu models</t>
  </si>
  <si>
    <t>0902-MRS-WW</t>
  </si>
  <si>
    <t>Rain Shield for Minu V3</t>
  </si>
  <si>
    <t>0901-MBB-WW-BLK</t>
  </si>
  <si>
    <t xml:space="preserve">Bumper Bar for Minu V3 – Black </t>
  </si>
  <si>
    <t>0901-MBB-WW-CSN</t>
  </si>
  <si>
    <t>Bumper Bar for Minu V3 - Chestnut </t>
  </si>
  <si>
    <t>0901-MBB-WW-SDL</t>
  </si>
  <si>
    <t>Bumper Bar for Minu V3 - Saddle </t>
  </si>
  <si>
    <t>0901-MBB-WW-SND</t>
  </si>
  <si>
    <t>Bumper Bar for Minu V3 - Sand</t>
  </si>
  <si>
    <t>0902-MTB-WW</t>
  </si>
  <si>
    <t xml:space="preserve">Minu/Minu V2/V3 Travel Bag </t>
  </si>
  <si>
    <t>0901-MBB-WW</t>
  </si>
  <si>
    <t>Minu / Minu V2 Accessories</t>
  </si>
  <si>
    <t>0901-MPB-NA</t>
  </si>
  <si>
    <t xml:space="preserve">Minu/Minu V2 PiggyBack </t>
  </si>
  <si>
    <t>0903-MMA-WW</t>
  </si>
  <si>
    <t xml:space="preserve">Minu/Minu V2 Adapters for Bassinet &amp; Mesa (all models) </t>
  </si>
  <si>
    <t>0918-MRS-WW</t>
  </si>
  <si>
    <t>Minu Stroller Rain Shield - Fits both Minu &amp; Minu V2</t>
  </si>
  <si>
    <t>0918-MXA-WW</t>
  </si>
  <si>
    <t>Minu/Minu V2 Infant Car Seat Adapter for Maxi-Cosi®, Nuna®</t>
  </si>
  <si>
    <t>0919-MBB-WW</t>
  </si>
  <si>
    <t>Minu Bumper Bar</t>
  </si>
  <si>
    <t>0919-MBC-WW</t>
  </si>
  <si>
    <t xml:space="preserve">Minu Basket Cover </t>
  </si>
  <si>
    <t>0919-MST-WW</t>
  </si>
  <si>
    <t xml:space="preserve">Minu Snack Tray </t>
  </si>
  <si>
    <t>Minu Duo Strollers</t>
  </si>
  <si>
    <t>0801-MND-NA-JMS</t>
  </si>
  <si>
    <t>0801-MND-NA-ADA</t>
  </si>
  <si>
    <t>0801-MND-NA-GRY</t>
  </si>
  <si>
    <t>Minu Duo Stroller - Greyson (Charcoal Mélange/Carbon Frame/Saddle Leather)</t>
  </si>
  <si>
    <t>0801-MND-NA-JKE</t>
  </si>
  <si>
    <t>Minu Duo Stroller - Jake (Charcoal/Carbon Frame/Black Leather)</t>
  </si>
  <si>
    <t>0801-MND-NA</t>
  </si>
  <si>
    <t>Minu Duo  Accessories</t>
  </si>
  <si>
    <t>0901-MDS-WW</t>
  </si>
  <si>
    <t>Snack Tray for Minu Duo</t>
  </si>
  <si>
    <t>0901-MDA-WW</t>
  </si>
  <si>
    <t>Adapters for Minu Duo - Aria, Mesa/Mesa V2, Mesa Max</t>
  </si>
  <si>
    <t>0901-DMB-WW-SDL</t>
  </si>
  <si>
    <t>Bumper Bar for Minu Duo - Saddle</t>
  </si>
  <si>
    <t>0901-DMB-WW-BLK</t>
  </si>
  <si>
    <t>Bumper Bar for Minu Duo - Black </t>
  </si>
  <si>
    <t>0901-MDB-WW</t>
  </si>
  <si>
    <t>Travel Bag for Minu Duo</t>
  </si>
  <si>
    <t>0901-MDR-WW</t>
  </si>
  <si>
    <t>Rain Shield for Minu Duo</t>
  </si>
  <si>
    <t>Vista, Cruz &amp; Minu Accessories &amp; UB Gear - All Models</t>
  </si>
  <si>
    <t>0212</t>
  </si>
  <si>
    <t>SnackTray   *Fits Vista 2015/Cruz 2015 + later</t>
  </si>
  <si>
    <t>0274</t>
  </si>
  <si>
    <t>Carry All   *Fits all Vista/Cruz model years</t>
  </si>
  <si>
    <t>0902-CAO-WW-CHC</t>
  </si>
  <si>
    <t>810177712558</t>
  </si>
  <si>
    <t>Carry-All Parent Organizer - Charcoal</t>
  </si>
  <si>
    <t>0902-CAO-WW-LGR</t>
  </si>
  <si>
    <t>810177713234</t>
  </si>
  <si>
    <t xml:space="preserve">Carry-All Parent Organizer - Light Grey </t>
  </si>
  <si>
    <t>0901-BEV-WW</t>
  </si>
  <si>
    <t xml:space="preserve">Bevvy Stroller Cooler *Compatible for Vista/Cruz/Ridge Strollers </t>
  </si>
  <si>
    <t>0917-LBP-WW-BLK</t>
  </si>
  <si>
    <t>Leather Bumper Bar Cover (Black) - Fits Vista, Cruz, RumbleSeat 2015 - Later</t>
  </si>
  <si>
    <t>0917-LBP-WW-SDL</t>
  </si>
  <si>
    <t>Leather Bumper Bar Cover (Saddle) - Fits Vista, Cruz, RumbleSeat 2015 - Later</t>
  </si>
  <si>
    <t>0902-CUP-WW</t>
  </si>
  <si>
    <t>Cup Holder *Compatible with Vista, Cruz, Minu ,&amp; Minu Duo</t>
  </si>
  <si>
    <t>0920-SNG-WW</t>
  </si>
  <si>
    <t>Infant SnugSeat  *2020 Updated Version</t>
  </si>
  <si>
    <t>0920-STB-WW</t>
  </si>
  <si>
    <t xml:space="preserve">Vista/Vista V2/Cruz/Cruz V2 TravelSafe Travel Bag  </t>
  </si>
  <si>
    <t>0920-TRS-WW</t>
  </si>
  <si>
    <t xml:space="preserve">Vista/Cruz/V2 Toddler Seat Rain Shield  *Fits all Vista, Cruz + V2 Models </t>
  </si>
  <si>
    <t>0156</t>
  </si>
  <si>
    <t xml:space="preserve">Car Seat Adapter - Chicco® </t>
  </si>
  <si>
    <t>0207</t>
  </si>
  <si>
    <t>Car Seat Adapter - Peg Perego® (Primo Viaggio 4/35)</t>
  </si>
  <si>
    <t>0918-LMA-WW</t>
  </si>
  <si>
    <t>Vista Lower Infant Car Seat Adapters for Maxi-Cosi, Nuna, Cybex, Clek Liing, Clek Liingo</t>
  </si>
  <si>
    <t>0919-UMA-WW</t>
  </si>
  <si>
    <t>Vista/Cruz Infant Car Seat Adapters for Maxi-Cosi®, Nuna®, Cybex, Clek Liing, Clek Liingo</t>
  </si>
  <si>
    <t>0918-BLA-WW-BLU</t>
  </si>
  <si>
    <t>Knit Blanket - Blue Multi *DISCONTINUED</t>
  </si>
  <si>
    <t>0918-BLA-WW-GRY</t>
  </si>
  <si>
    <t>Knit Blanket - Grey Plaid *DISCONTINUED</t>
  </si>
  <si>
    <t>0918-BLA-WW-PNK</t>
  </si>
  <si>
    <t>Knit Blanket - Pink Multi *DISCONTINUED</t>
  </si>
  <si>
    <t>0919-DPB-WW-CLM</t>
  </si>
  <si>
    <t>Changing Backpack V1 - Callum/Dillan - Stone Blue | Sand Leather  *DISCONTINUED</t>
  </si>
  <si>
    <t>0919-DPB-WW-SAV</t>
  </si>
  <si>
    <t>Changing Backpack V1 - Savannah - Pearl Gray Jacquard | Chestnut Leather *DISCONTINUED</t>
  </si>
  <si>
    <t>0919-DPB-WW-NOA</t>
  </si>
  <si>
    <t>Changing Backpack V1 -  Noa (Navy/Saddle Leather) *DISCONTINUED</t>
  </si>
  <si>
    <t>0919-DPB-WW-ATH</t>
  </si>
  <si>
    <t>Changing Backpack V1 - Anthony (white &amp; grey chenille/chestnut leather) *DISCONTINUED</t>
  </si>
  <si>
    <t>0919-DPB-WW-DCL</t>
  </si>
  <si>
    <t>Changing Backpack V1 - Declan  (oat Mélange/chestnut leather) *DISCONTINUED</t>
  </si>
  <si>
    <t>0919-DPB-WW-EMT</t>
  </si>
  <si>
    <t>Changing Backpack V1 - Emmett / Gwen (green mélange/saddle leather) *DISCONTINUED</t>
  </si>
  <si>
    <t>0919-DPB-WW-FIN</t>
  </si>
  <si>
    <t>Changing Backpack V1 - Finn (deep sea/chestnut leather)  *DISCONTINUED</t>
  </si>
  <si>
    <t>0919-DPB-WW-GRG</t>
  </si>
  <si>
    <t>Changing Backpack V1 - Gregory (blue mélange/saddle leather) *DISCONTINUED</t>
  </si>
  <si>
    <t>0919-DPB-WW-GRY</t>
  </si>
  <si>
    <t>Changing Backpack V1 - Greyson  (Charcoal Melange/Saddle Leather) *DISCONTINUED</t>
  </si>
  <si>
    <t>0919-DPB-WW-JKE</t>
  </si>
  <si>
    <t>Changing Backpack V1 - Jake (black/black leather) *DISCONTINUED</t>
  </si>
  <si>
    <t>0919-DPB-WW-STL</t>
  </si>
  <si>
    <t>Changing Backpack V1 - Stella (Grey Brushed Melange/Chestnut Leather) *DISCONTINUED</t>
  </si>
  <si>
    <t>0919-DPB-WW-THO</t>
  </si>
  <si>
    <t>Changing Backpack V1 - Theo (Dark Taupe/Chestnut Leather) *DISCONTINUED</t>
  </si>
  <si>
    <t>0902-DPB-WW-JMS</t>
  </si>
  <si>
    <t>0902-DPB-WW-ADA</t>
  </si>
  <si>
    <t>0902-DPB-WW-CLM</t>
  </si>
  <si>
    <t>Changing Backpack V2 - Callum/Dillan - Stone Blue | Sand Leather</t>
  </si>
  <si>
    <t>0902-DPB-WW-EVE</t>
  </si>
  <si>
    <t>Changing Backpack V2 - Evelyn - Meadow Green | Chestnut Leather</t>
  </si>
  <si>
    <t>0902-DPB-WW-GRY</t>
  </si>
  <si>
    <t xml:space="preserve">Changing Backpack V2 - Greyson - Charcoal Mélange| Saddle Leather </t>
  </si>
  <si>
    <t>0902-DPB-WW-JKE</t>
  </si>
  <si>
    <t xml:space="preserve">Changing Backpack V2 - Jake - Charcoal | Black Leather </t>
  </si>
  <si>
    <t>0902-DPB-WW-OWN</t>
  </si>
  <si>
    <t>0902-DPB-WW-SAV</t>
  </si>
  <si>
    <t xml:space="preserve">Changing Backpack V2 - Savannah - Pearl Gray Jacquard | Chestnut Leather </t>
  </si>
  <si>
    <t>0902-DPB-WW</t>
  </si>
  <si>
    <t>0902-LSL-WW</t>
  </si>
  <si>
    <t>0902-SEL-WW</t>
  </si>
  <si>
    <t>0920-SEL-WW-ALC</t>
  </si>
  <si>
    <t xml:space="preserve">Reversible Seat Liner - Alice (Cozy Knit/Water-resistant. Cream/Dusty Rose) </t>
  </si>
  <si>
    <t>0920-SEL-WW-PHE</t>
  </si>
  <si>
    <t>Reversible Seat Liner - PHOEBE (Light grey/cozy)</t>
  </si>
  <si>
    <t>0920-SEL-WW-REE</t>
  </si>
  <si>
    <t>Reversible Seat Liner - REED (Cozy Knit/Water-resistant. Charcoal/Denim)</t>
  </si>
  <si>
    <t>Cozy Collection Stroller Accessories</t>
  </si>
  <si>
    <t>0901-CHM-WW-JMS</t>
  </si>
  <si>
    <t>CozyHandmuffs - James - Black</t>
  </si>
  <si>
    <t>0901-CHM-WW-ATH</t>
  </si>
  <si>
    <t>Cozy Handmuffs - Anthony *DISCONTINUED</t>
  </si>
  <si>
    <t>0901-CHM-WW-CLM</t>
  </si>
  <si>
    <t>CozyHandmuffs - Callum/Dillan - Stone Blue *ETA: FALL 2026</t>
  </si>
  <si>
    <t>0901-CHM-WW-DCL</t>
  </si>
  <si>
    <t>CozyHandmuffs - Declan/Liam - Oat Mélange  *ETA: FALL 2026</t>
  </si>
  <si>
    <t>0901-CHM-WW-EVE</t>
  </si>
  <si>
    <t>CozyHandmuffs - Evelyn - Meadow Green *ETA: FALL 2026</t>
  </si>
  <si>
    <t>0901-CHM-WW-GRG</t>
  </si>
  <si>
    <t>Cozy Handmuffs - Gregory *DISCONTINUED</t>
  </si>
  <si>
    <t>0901-CHM-WW-GRY</t>
  </si>
  <si>
    <t>Cozy Handmuffs - Greyson / Jordan (Charcoal Melange) *ETA: FALL 2026</t>
  </si>
  <si>
    <t>0901-CHM-WW-JUL</t>
  </si>
  <si>
    <t>CozyHandmuffs - Julian - Dusty Blue Mélange *ETA: FALL 2026</t>
  </si>
  <si>
    <t>0901-CHM-WW-KNZ</t>
  </si>
  <si>
    <t>Cozy Handmuffs - Kenzi - Mystic Aqua *DISCONTINUED</t>
  </si>
  <si>
    <t>0901-CHM-WW-OWN</t>
  </si>
  <si>
    <t>CozyHandmuffs - Owen - Mocha Mélange  *ETA: FALL 2026</t>
  </si>
  <si>
    <t>0901-CHM-WW-SAV</t>
  </si>
  <si>
    <t>CozyHandmuffs - Savannah - Pearl Gray Jacquard *ETA: FALL 2026</t>
  </si>
  <si>
    <t>0901-CHM-WW-STL</t>
  </si>
  <si>
    <t>Cozy Handmuffs - Stella (Grey Brushed Melange) *DISCONTINUED</t>
  </si>
  <si>
    <t>0901-CHM-WW-THO</t>
  </si>
  <si>
    <t>Cozy Handmuffs - Theo (Dark Taupe) *DISCONTINUED</t>
  </si>
  <si>
    <t>0901-LCH-WW-LYL</t>
  </si>
  <si>
    <t>810177711025</t>
  </si>
  <si>
    <t>CozyHandmuffs Luxe – Lyla – Onyx Nylon *ETA: FALL 2026</t>
  </si>
  <si>
    <t>0901-CHM-WW</t>
  </si>
  <si>
    <t>0901-LCG-WW-LYL</t>
  </si>
  <si>
    <t>810177711018</t>
  </si>
  <si>
    <t>CozyGanoosh Luxe – Lyla – Onyx Nylon *ETA: FALL 2026</t>
  </si>
  <si>
    <t>0902-CGN-WW-JMS</t>
  </si>
  <si>
    <t>CozyGanoosh - James - Black - NEW! *ETA: FALL 2026</t>
  </si>
  <si>
    <t>0902-CGN-WW-EVE</t>
  </si>
  <si>
    <t>CozyGanoosh - Evelyn - Meadow Green *ETA: FALL 2026</t>
  </si>
  <si>
    <t>0902-CGN-WW-GRY</t>
  </si>
  <si>
    <t>CozyGanoosh - Greyson - Charcoal Mélange *ETA: FALL 2026</t>
  </si>
  <si>
    <t>0902-CGN-WW-JUL</t>
  </si>
  <si>
    <t>CozyGanoosh - Julian - Dusty Blue Mélange  *ETA: FALL 2026</t>
  </si>
  <si>
    <t>0902-CGN-WW-OWN</t>
  </si>
  <si>
    <t>CozyGanoosh - Owen - Mocha Mélange *ETA: FALL 2026</t>
  </si>
  <si>
    <t>0902-CGN-WW-CLM</t>
  </si>
  <si>
    <t>CozyGanoosh - Callum/Dillan - Stone Blue *ETA: Fall 2026</t>
  </si>
  <si>
    <t>0902-CGN-WW-SAV</t>
  </si>
  <si>
    <t>CozyGanoosh - Savannah - Pearl Gray Jacquard *ETA: Fall 2026</t>
  </si>
  <si>
    <t>0920-CGN-WW-LCY</t>
  </si>
  <si>
    <t>CozyGanoosh - Lucy (Rosewood Melange) *DISCONTINUED</t>
  </si>
  <si>
    <t>0920-CGN-WW-NOA</t>
  </si>
  <si>
    <t>CozyGanoosh  - Noa *DISCONTINUED</t>
  </si>
  <si>
    <t>0902-CGN-WW</t>
  </si>
  <si>
    <t>Bassinet V2</t>
  </si>
  <si>
    <t>0920-BAS-NA-BRY</t>
  </si>
  <si>
    <t>V2 Bassinet - Bryce (White Marl/Silver/Saddle Leather) *DISCONTINUED</t>
  </si>
  <si>
    <t>0920-BAS-NA-GWN</t>
  </si>
  <si>
    <t>V2 Bassinet - Gwen (Green Melange/Carbon/Saddle Leather) *DISCONTINUED</t>
  </si>
  <si>
    <t>0920-BAS-NA-LCY</t>
  </si>
  <si>
    <t>V2 Bassinet - Lucy (Rose Melange/Carbon/Saddle Leather) *DISCONTINUED</t>
  </si>
  <si>
    <t>Bassinets Accessories</t>
  </si>
  <si>
    <t>0176</t>
  </si>
  <si>
    <t>Bassinet Rain Shield   *Fits all model year Bassinets</t>
  </si>
  <si>
    <t>0179</t>
  </si>
  <si>
    <t>Bassinet Mattress Cover  *Fits all earlier models before 2018</t>
  </si>
  <si>
    <t>0228</t>
  </si>
  <si>
    <t>Bassinet Hamper Insert   *Fits all UB Bassinet Stands</t>
  </si>
  <si>
    <t>0208G</t>
  </si>
  <si>
    <t>Bassinet Stand - Grey</t>
  </si>
  <si>
    <t>0901-BST-WW-GRY</t>
  </si>
  <si>
    <t>0901-BST-WW-NAT</t>
  </si>
  <si>
    <t xml:space="preserve">Bassinet Stand - Natural </t>
  </si>
  <si>
    <t>0901-BST-WW-WHT</t>
  </si>
  <si>
    <t xml:space="preserve">Bassinet Stand - White </t>
  </si>
  <si>
    <t>0918-MTC-WW</t>
  </si>
  <si>
    <t xml:space="preserve">Bassinet Mattress Cover   *Fits 2018 - LATER Bassinet </t>
  </si>
  <si>
    <t>0902-BMC-WW-LGR</t>
  </si>
  <si>
    <t xml:space="preserve">V3 Bassinet Mattress Cover - Light Grey  (Jake Fashion match | 2018 - V3) </t>
  </si>
  <si>
    <t>0902-BMC-WW-WHT</t>
  </si>
  <si>
    <t xml:space="preserve">V3 Bassinet Mattress Cover (2018 - V3) – White </t>
  </si>
  <si>
    <t>Car Seats</t>
  </si>
  <si>
    <t>Aria V2</t>
  </si>
  <si>
    <t>1002-ARI-CA-JMS</t>
  </si>
  <si>
    <t>1002-ARI-CA-ADA</t>
  </si>
  <si>
    <t>1002-ARI-CA-CLM</t>
  </si>
  <si>
    <t>810177711070</t>
  </si>
  <si>
    <t>Aria V2 Infant Car Seat - Callum/Dillan - Stone Blue</t>
  </si>
  <si>
    <t>1002-ARI-CA-EVE</t>
  </si>
  <si>
    <t>Aria V2 Infant Car Seat - Evelyn - Meadow Green</t>
  </si>
  <si>
    <t>1002-ARI-CA-GRE</t>
  </si>
  <si>
    <t>810177710684</t>
  </si>
  <si>
    <t>Aria V2 Infant Car Seat - Greyson - Charcoal Mélange</t>
  </si>
  <si>
    <t>1002-ARI-CA-SAV</t>
  </si>
  <si>
    <t>810177710691</t>
  </si>
  <si>
    <t>Aria V2 Infant Car Seat - Savannah - Pearl Gray Mélange</t>
  </si>
  <si>
    <t>1002-ARI-CA</t>
  </si>
  <si>
    <t>Mesa V3</t>
  </si>
  <si>
    <t>1003-MSA-CA-JMS</t>
  </si>
  <si>
    <t>1003-MSA-CA-ADA</t>
  </si>
  <si>
    <t>1003-MSA-CA-CLM</t>
  </si>
  <si>
    <t>810177711032</t>
  </si>
  <si>
    <t>Mesa V3 Infant Car Seat - Callum/Dillan - Stone Blue</t>
  </si>
  <si>
    <t>1003-MSA-CA-EVE</t>
  </si>
  <si>
    <t>Mesa V3 Infant Car Seat - Evelyn - Meadow Green</t>
  </si>
  <si>
    <t>1003-MSA-CA-GRE</t>
  </si>
  <si>
    <t>810177710608</t>
  </si>
  <si>
    <t>Mesa V3 Infant Car Seat - Greyson - Charcoal Mélange</t>
  </si>
  <si>
    <t>1003-MSA-CA-SAV</t>
  </si>
  <si>
    <t>810177710615</t>
  </si>
  <si>
    <t>Mesa V3 Infant Car Seat - Savannah - Pearl Gray Mélange</t>
  </si>
  <si>
    <t>1003-MSA-CA</t>
  </si>
  <si>
    <t>Rove</t>
  </si>
  <si>
    <t>1103-ROV-CA-CDY</t>
  </si>
  <si>
    <t>810129599589</t>
  </si>
  <si>
    <t>Rove Convertible Car Seat - Cody - Coastal Blue Mélange</t>
  </si>
  <si>
    <t>1103-ROV-CA-GRY</t>
  </si>
  <si>
    <t>810129599565</t>
  </si>
  <si>
    <t>Rove Convertible Car Seat - Greyson - Charcoal Mélange</t>
  </si>
  <si>
    <t>1103-ROV-CA-JKE</t>
  </si>
  <si>
    <t>810129599558</t>
  </si>
  <si>
    <t>Rove Convertible Car Seat - Jake - Black</t>
  </si>
  <si>
    <t>1103-ROV-CA-KAV</t>
  </si>
  <si>
    <t>810129599572</t>
  </si>
  <si>
    <t>Rove Convertible Car Seat - Kavneer - Almond Mélange</t>
  </si>
  <si>
    <t>1103-ROV-CA</t>
  </si>
  <si>
    <t>Alta V2</t>
  </si>
  <si>
    <t>1302-ALT-CA-JKE</t>
  </si>
  <si>
    <t xml:space="preserve">Alta V2 High Back Booster Seat - Jake (Black Mélange) </t>
  </si>
  <si>
    <t>1302-ALT-CA-GRY</t>
  </si>
  <si>
    <t xml:space="preserve">Alta V2 High Back Booster Seat - Greyson (Grey Mélange) </t>
  </si>
  <si>
    <t>1302-ALT-CA-IRS</t>
  </si>
  <si>
    <t xml:space="preserve">Alta V2 High Back Booster Seat - Iris (Grey Mélange w/ Lavender Accent) </t>
  </si>
  <si>
    <t>1302-ALT-CA-KAV</t>
  </si>
  <si>
    <t>Alta V2 High Back Booster Seat - Kavneer (Almond Mélange)</t>
  </si>
  <si>
    <t>1302-ALT-CA</t>
  </si>
  <si>
    <t>Car Seat Accessories</t>
  </si>
  <si>
    <t>0259</t>
  </si>
  <si>
    <t>817609013658</t>
  </si>
  <si>
    <t>Mesa Rainshield</t>
  </si>
  <si>
    <t>0278</t>
  </si>
  <si>
    <t xml:space="preserve">Mesa Base *Compatible with Mesa &amp; Mesa V2 </t>
  </si>
  <si>
    <t>0266-JKE</t>
  </si>
  <si>
    <t>817609014372</t>
  </si>
  <si>
    <t>Mesa Cabana - Jake (Black) - Weather Shield</t>
  </si>
  <si>
    <t>0901-ARB-CA</t>
  </si>
  <si>
    <t>Aria - Base</t>
  </si>
  <si>
    <t>0901-MFB-WW</t>
  </si>
  <si>
    <t>Mesa Family Travel Bag   *Fits all Mesa &amp; Aria models</t>
  </si>
  <si>
    <t>0920-MCG-WW-CRM</t>
  </si>
  <si>
    <t>CozyGanoosh for Mesa - Charcoal Melange  *ETA: FALL 2026</t>
  </si>
  <si>
    <t>0920-MCG-WW-JKE</t>
  </si>
  <si>
    <t>CozyGanoosh for Mesa - Charcoal *ETA: FALL 2026</t>
  </si>
  <si>
    <t>0920-MCG-WW</t>
  </si>
  <si>
    <t>In Home</t>
  </si>
  <si>
    <t>Remi</t>
  </si>
  <si>
    <t>1602-REM-NA-TWN</t>
  </si>
  <si>
    <t>1602-REM-NA-MAS</t>
  </si>
  <si>
    <t>1602-REM-NA-MAD</t>
  </si>
  <si>
    <t>1601-REM-CA-JKE</t>
  </si>
  <si>
    <t xml:space="preserve">Remi Playard - Jake (charcoal) </t>
  </si>
  <si>
    <t>1601-REM-CA-STL</t>
  </si>
  <si>
    <t xml:space="preserve">Remi Playard - Stella (grey brushed mélange) </t>
  </si>
  <si>
    <t>1601-REM-CA-WEL</t>
  </si>
  <si>
    <t>Remi Playard - Wells (Dark Taupe Melange)</t>
  </si>
  <si>
    <t>1602-REM-NA</t>
  </si>
  <si>
    <t>0901-PCG-CA-CHR</t>
  </si>
  <si>
    <t xml:space="preserve">Changing Station for Remi  - Charlie  (sand mélange) </t>
  </si>
  <si>
    <t>0901-PCG-CA-JKE</t>
  </si>
  <si>
    <t xml:space="preserve">Changing Station for Remi - Jake (charcoal)  </t>
  </si>
  <si>
    <t>0901-PCG-CA-NOA</t>
  </si>
  <si>
    <t>Changing Station for Remi - Noa (navy mélange)  *DISCONTINUED</t>
  </si>
  <si>
    <t>0901-PCG-CA-STL</t>
  </si>
  <si>
    <t xml:space="preserve">Changing Station for Remi - Stella (grey brushed mélange) </t>
  </si>
  <si>
    <t>0901-PCG-CA-WEL</t>
  </si>
  <si>
    <t xml:space="preserve">Changing Station for Remi - Wells (Dark Taupe Melange) </t>
  </si>
  <si>
    <t>0901-PCG-CA</t>
  </si>
  <si>
    <t>0901-BWC-NA</t>
  </si>
  <si>
    <t xml:space="preserve">Waterproof Bassinet Cover for Remi, 2 PK </t>
  </si>
  <si>
    <t>0901-BOC-NA</t>
  </si>
  <si>
    <t>Organic Cotton Bassinet Cover for Remi, 2 PK</t>
  </si>
  <si>
    <t>0901-PBC-WW</t>
  </si>
  <si>
    <t xml:space="preserve">Organic Cotton Mattress Cover for Remi </t>
  </si>
  <si>
    <t>0901-PCN-WW</t>
  </si>
  <si>
    <t xml:space="preserve">Canopy for Remi </t>
  </si>
  <si>
    <t>0901-PCO-WW</t>
  </si>
  <si>
    <t xml:space="preserve">Changing Station Organizer for Remi </t>
  </si>
  <si>
    <t>0901-PMC-WW</t>
  </si>
  <si>
    <t>Waterproof Mattress Cover for Remi</t>
  </si>
  <si>
    <t>0901-PTB-WW</t>
  </si>
  <si>
    <t>Remi Travel Bag</t>
  </si>
  <si>
    <t>Mira</t>
  </si>
  <si>
    <t>1802-MIR-NA-MAS</t>
  </si>
  <si>
    <t>1802-MIR-NA-TWN</t>
  </si>
  <si>
    <t>1802-MIR-NA-MAD</t>
  </si>
  <si>
    <t>1801-MIR-NA-STL</t>
  </si>
  <si>
    <t xml:space="preserve">Mira 2-in-1 Bouncer - Stella (Light Grey Melange/Silver Chrome/Birch Wood) </t>
  </si>
  <si>
    <t>1801-MIR-NA-WEL</t>
  </si>
  <si>
    <t xml:space="preserve">Mira 2-in-1 Bouncer - Wells (Dark Taupe Melange/Black Chrome/Walnut Wood) </t>
  </si>
  <si>
    <t>1802-MIR-NA</t>
  </si>
  <si>
    <t>0901-BTY-WW</t>
  </si>
  <si>
    <t xml:space="preserve">Mira Bouncer Forest Fun Toy Bar </t>
  </si>
  <si>
    <t>0901-WTY-WW</t>
  </si>
  <si>
    <t xml:space="preserve">Mira Bouncer Wonder Wheel Toy Bar </t>
  </si>
  <si>
    <t>Ciro</t>
  </si>
  <si>
    <t>1701-CIR-NA-CAL</t>
  </si>
  <si>
    <t>Ciro Highchair - Caleb - Blue</t>
  </si>
  <si>
    <t>1702-CIR-NA-ANY</t>
  </si>
  <si>
    <t>1702-CIR-NA-MAS</t>
  </si>
  <si>
    <t>1702-CIR-NA-BTY</t>
  </si>
  <si>
    <t>1702-CIR-NA</t>
  </si>
  <si>
    <t>0901-HCC-WW</t>
  </si>
  <si>
    <t>Ciro Highchair Cushion - Grey</t>
  </si>
  <si>
    <t>Mamaroo</t>
  </si>
  <si>
    <t>2001-MRO-NA-CAM</t>
  </si>
  <si>
    <t>810177711124</t>
  </si>
  <si>
    <t xml:space="preserve">Mamaroo - Camila - Dark Green Mélange </t>
  </si>
  <si>
    <t>2001-MRO-NA-CHR</t>
  </si>
  <si>
    <t>810177711094</t>
  </si>
  <si>
    <t xml:space="preserve">Mamaroo - Charlie - Sand Mélange </t>
  </si>
  <si>
    <t>2001-MRO-NA-JKE</t>
  </si>
  <si>
    <t>810177711087</t>
  </si>
  <si>
    <t>Mamaroo - Jake - Charcoal Mélange</t>
  </si>
  <si>
    <t>2001-MRO-NA-STL</t>
  </si>
  <si>
    <t>810177711100</t>
  </si>
  <si>
    <t>Mamaroo - Stella - Grey Mélange</t>
  </si>
  <si>
    <t>2001-MRO-NA</t>
  </si>
  <si>
    <t>Soma</t>
  </si>
  <si>
    <t>2101-ROS-CA-CHR</t>
  </si>
  <si>
    <t>Soma Smart Bassinet - Charlie - Sand Mélange</t>
  </si>
  <si>
    <t>0901-SWS-WW</t>
  </si>
  <si>
    <t>810177712794</t>
  </si>
  <si>
    <t>Soma Waterproof Mattress Cover Accessory</t>
  </si>
  <si>
    <t>ORDER TOTAL</t>
  </si>
  <si>
    <t>Estimated Skid Count (inc 4Moms)</t>
  </si>
  <si>
    <t xml:space="preserve">ORDERS: Minimum order value is $300. There is a $10 processing fee for orders less than $300. For non-term customers inventory will not be held until payment is received.  Changes to orders must be placed within 24 hours of placing the original order, otherwise it will be treated as a new order. All changes must be authorized by your UPPAbaby Canada Account Manager. Orders needed by a specific date, need to be submitted and paid three days prior to the date required. Removing items off a warehouse completed LTL order will incur a $50 restocking fee. 
PAYMENT: All orders are payable by cheque or Visa. For VISA customers if payment is not received within 14 business days, your order will be cancelled and a new one will need to be submitted. Returned cheques incur a $30 fee. 
SHIPPING: FOB Toronto and/or FOB Vancouver, via ATS unless otherwise requested. Shipping times will vary. All order/shipping discrepancies must be reported to UPPAbaby Canada within 48 hours of receiving your order. 
RETURNS: Returns on defective items for exchange or credit only. Returns must be made within 7 days of receipt of merchandise-with approval by UPPAbaby Canada Ltd. All unauthorized returns will be rejected at senders expense. Credit for returned items will be issued for manufacturing defects only.  
PRICING: Prices may change without notice. ALL SALES ARE FINAL. EFFECTIVE: IMMEDIATELY.  </t>
  </si>
  <si>
    <t>Distributed in Canada by: UPPAbaby Canada Ltd. 201 Wicksteed Avenue. Suite 2. Toronto, ON. M4G 0B1</t>
  </si>
  <si>
    <t>TO ORDER: Contact your Account Manager directly.</t>
  </si>
  <si>
    <t>ON</t>
  </si>
  <si>
    <t>BC</t>
  </si>
  <si>
    <t>Accessories</t>
  </si>
  <si>
    <t>STATUS</t>
  </si>
  <si>
    <t>0001</t>
  </si>
  <si>
    <t>Out Of Stock</t>
  </si>
  <si>
    <t>0028</t>
  </si>
  <si>
    <t>0029</t>
  </si>
  <si>
    <t>0033</t>
  </si>
  <si>
    <t>0048-ALX</t>
  </si>
  <si>
    <t>0048-CLN</t>
  </si>
  <si>
    <t>0048-MCA</t>
  </si>
  <si>
    <t>0050</t>
  </si>
  <si>
    <t>0054-CP</t>
  </si>
  <si>
    <t>0055</t>
  </si>
  <si>
    <t>0063</t>
  </si>
  <si>
    <t>0065</t>
  </si>
  <si>
    <t>0073</t>
  </si>
  <si>
    <t>0082-ALX</t>
  </si>
  <si>
    <t>0082-COL</t>
  </si>
  <si>
    <t>0082-JKE</t>
  </si>
  <si>
    <t>0082-LSY</t>
  </si>
  <si>
    <t>0082-MYA</t>
  </si>
  <si>
    <t>0086</t>
  </si>
  <si>
    <t>0087</t>
  </si>
  <si>
    <t>0097</t>
  </si>
  <si>
    <t>0098</t>
  </si>
  <si>
    <t>0102</t>
  </si>
  <si>
    <t>0105-ANI</t>
  </si>
  <si>
    <t>0105-DNY</t>
  </si>
  <si>
    <t>0120-JKE</t>
  </si>
  <si>
    <t>0122</t>
  </si>
  <si>
    <t>0129</t>
  </si>
  <si>
    <t>0135</t>
  </si>
  <si>
    <t>0137-DRW</t>
  </si>
  <si>
    <t>0137-OLV</t>
  </si>
  <si>
    <t>0139</t>
  </si>
  <si>
    <t>0150</t>
  </si>
  <si>
    <t>0155-JKE</t>
  </si>
  <si>
    <t>0168-ANI</t>
  </si>
  <si>
    <t>0168-MKN</t>
  </si>
  <si>
    <t>Very Low Stock</t>
  </si>
  <si>
    <t>0175</t>
  </si>
  <si>
    <t>0178</t>
  </si>
  <si>
    <t>0184-JKE</t>
  </si>
  <si>
    <t>0184-PAS</t>
  </si>
  <si>
    <t>0184-SAM</t>
  </si>
  <si>
    <t>0184-TAY</t>
  </si>
  <si>
    <t>0208E</t>
  </si>
  <si>
    <t>0208W</t>
  </si>
  <si>
    <t>0211</t>
  </si>
  <si>
    <t>Low Stock</t>
  </si>
  <si>
    <t>0215</t>
  </si>
  <si>
    <t>0216-DNY</t>
  </si>
  <si>
    <t>0216-SAM</t>
  </si>
  <si>
    <t>0216-TAY</t>
  </si>
  <si>
    <t>0227</t>
  </si>
  <si>
    <t>0234</t>
  </si>
  <si>
    <t>0244</t>
  </si>
  <si>
    <t>0250</t>
  </si>
  <si>
    <t>0252-LSY</t>
  </si>
  <si>
    <t>0252-SAM</t>
  </si>
  <si>
    <t>0253</t>
  </si>
  <si>
    <t>0254</t>
  </si>
  <si>
    <t>0255</t>
  </si>
  <si>
    <t>0271</t>
  </si>
  <si>
    <t>0272</t>
  </si>
  <si>
    <t>0274-TEST-SIMPLE</t>
  </si>
  <si>
    <t>0275</t>
  </si>
  <si>
    <t>0276</t>
  </si>
  <si>
    <t>0277</t>
  </si>
  <si>
    <t>0295</t>
  </si>
  <si>
    <t>0901-BCV-WW</t>
  </si>
  <si>
    <t>0901-CPM-WW</t>
  </si>
  <si>
    <t>0901-LAV-WW</t>
  </si>
  <si>
    <t>0901-MAV-WW</t>
  </si>
  <si>
    <t>0901-MCU-WW</t>
  </si>
  <si>
    <t>0901-MDX-WW</t>
  </si>
  <si>
    <t>0901-MMB-CA</t>
  </si>
  <si>
    <t>0901-PBV-WW</t>
  </si>
  <si>
    <t>0901-RCN-NA</t>
  </si>
  <si>
    <t>0901-ROC-NA</t>
  </si>
  <si>
    <t>0901-RWC-NA</t>
  </si>
  <si>
    <t>0901-SSB-WW-CHR</t>
  </si>
  <si>
    <t>0901-STV-WW</t>
  </si>
  <si>
    <t>0901-UAV-WW</t>
  </si>
  <si>
    <t>0901-VCU-WW</t>
  </si>
  <si>
    <t>0901-VWC-WW</t>
  </si>
  <si>
    <t>0902-CGN-WW-ADA</t>
  </si>
  <si>
    <t>0902-CGN-WW-RWN</t>
  </si>
  <si>
    <t>0902-DPB-WW-RWN</t>
  </si>
  <si>
    <t>0902-SNK-WW</t>
  </si>
  <si>
    <t>0902-VCT-WW</t>
  </si>
  <si>
    <t>0903-CUP-WW</t>
  </si>
  <si>
    <t>0917-LRA-WW</t>
  </si>
  <si>
    <t>0917-SUN-WW</t>
  </si>
  <si>
    <t>0917-VLB-WW-SDL</t>
  </si>
  <si>
    <t>0918-BKR-WW</t>
  </si>
  <si>
    <t>0918-CUP-WW</t>
  </si>
  <si>
    <t>0918-GRS-WW</t>
  </si>
  <si>
    <t>0918-LWG-WW-MOR</t>
  </si>
  <si>
    <t>0918-MMA-WW</t>
  </si>
  <si>
    <t>0918-MTB-WW</t>
  </si>
  <si>
    <t>0918-RCG-WW-JKE</t>
  </si>
  <si>
    <t>0918-SEL-WW-ALC</t>
  </si>
  <si>
    <t>0918-SEL-WW-REE</t>
  </si>
  <si>
    <t>0919-DPB-WW-HZL</t>
  </si>
  <si>
    <t>0919-DPB-WW-JOR</t>
  </si>
  <si>
    <t>0919-DPB-WW-LCY</t>
  </si>
  <si>
    <t>0919-DPB-WW-SRA</t>
  </si>
  <si>
    <t>0919-GLR-WW</t>
  </si>
  <si>
    <t>0919-MTC-WW-GRY</t>
  </si>
  <si>
    <t>0920-ACP-WW</t>
  </si>
  <si>
    <t>0920-CGN-WW-ATH</t>
  </si>
  <si>
    <t>0920-CGN-WW-CLM</t>
  </si>
  <si>
    <t>0920-CGN-WW-DCL</t>
  </si>
  <si>
    <t>0920-CGN-WW-EMT</t>
  </si>
  <si>
    <t>0920-CGN-WW-FIN</t>
  </si>
  <si>
    <t>0920-CGN-WW-GRG</t>
  </si>
  <si>
    <t>0920-CGN-WW-GRY</t>
  </si>
  <si>
    <t>0920-CGN-WW-JKE</t>
  </si>
  <si>
    <t>0920-CGN-WW-JOR</t>
  </si>
  <si>
    <t>0920-CGN-WW-KNZ</t>
  </si>
  <si>
    <t>0920-CGN-WW-SAV</t>
  </si>
  <si>
    <t>0920-CGN-WW-STL</t>
  </si>
  <si>
    <t>0920-CGN-WW-THO</t>
  </si>
  <si>
    <t>0920-KCP-WW</t>
  </si>
  <si>
    <t>0920-KTB-WW</t>
  </si>
  <si>
    <t>0920-MCG-WW-CHR</t>
  </si>
  <si>
    <t>0920-MCG-WW-STL</t>
  </si>
  <si>
    <t>0920-MTC-WW-LGR</t>
  </si>
  <si>
    <t>0920-NBI-WW</t>
  </si>
  <si>
    <t>0920-RCP-WW</t>
  </si>
  <si>
    <t>0921-MMA-WW</t>
  </si>
  <si>
    <t>Bassinet</t>
  </si>
  <si>
    <t>0917-BAS-CA-AST</t>
  </si>
  <si>
    <t>0917-BAS-CA-DNS</t>
  </si>
  <si>
    <t>0917-BAS-CA-GRG</t>
  </si>
  <si>
    <t>0917-BAS-CA-HEN</t>
  </si>
  <si>
    <t>0917-BAS-CA-JKE</t>
  </si>
  <si>
    <t>0917-BAS-CA-LOC</t>
  </si>
  <si>
    <t>0917-BAS-CA-PAS</t>
  </si>
  <si>
    <t>0917-BAS-CA-TAY</t>
  </si>
  <si>
    <t>0918-BAS-CA-BRY</t>
  </si>
  <si>
    <t>0918-BAS-CA-DNY</t>
  </si>
  <si>
    <t>0918-BAS-CA-EMT</t>
  </si>
  <si>
    <t>0918-BAS-CA-GRG</t>
  </si>
  <si>
    <t>0918-BAS-CA-HEN</t>
  </si>
  <si>
    <t>0918-BAS-CA-JKE</t>
  </si>
  <si>
    <t>0918-BAS-CA-JOR</t>
  </si>
  <si>
    <t>0918-BAS-CA-LOC</t>
  </si>
  <si>
    <t>0918-BAS-CA-SPS</t>
  </si>
  <si>
    <t>0918-BAS-CA-TAY</t>
  </si>
  <si>
    <t>0918-BAS-CA-WIL</t>
  </si>
  <si>
    <t>0918-BAS-US-WIL</t>
  </si>
  <si>
    <t>0920-BAS-NA-ALC</t>
  </si>
  <si>
    <t>0920-BAS-NA-ATH</t>
  </si>
  <si>
    <t>0920-BAS-NA-DCL</t>
  </si>
  <si>
    <t>0920-BAS-NA-EMT</t>
  </si>
  <si>
    <t>0920-BAS-NA-FIN</t>
  </si>
  <si>
    <t>0920-BAS-NA-GRG</t>
  </si>
  <si>
    <t>0920-BAS-NA-GRY</t>
  </si>
  <si>
    <t>0920-BAS-NA-HZL</t>
  </si>
  <si>
    <t>0920-BAS-NA-JKE</t>
  </si>
  <si>
    <t>0920-BAS-NA-JOR</t>
  </si>
  <si>
    <t>0920-BAS-NA-NOA</t>
  </si>
  <si>
    <t>0920-BAS-NA-SRA</t>
  </si>
  <si>
    <t>0920-BAS-NA-STL</t>
  </si>
  <si>
    <t>0920-BAS-NA-THO</t>
  </si>
  <si>
    <t>Total - Bassinet</t>
  </si>
  <si>
    <t>0903-BAS-NA-DIL</t>
  </si>
  <si>
    <t>0903-BAS-NA-KNZ</t>
  </si>
  <si>
    <t>0903-BAS-NA-NOA</t>
  </si>
  <si>
    <t>0903-BAS-NA-NOR</t>
  </si>
  <si>
    <t>0903-BAS-NA-TRW</t>
  </si>
  <si>
    <t>Total - Bassinet V3</t>
  </si>
  <si>
    <t>Breeze Playard Sheets</t>
  </si>
  <si>
    <t>Bumper Bar for Minu Duo</t>
  </si>
  <si>
    <t>0901-DMB-WW-CSN</t>
  </si>
  <si>
    <t>Total - Bumper Bar for Minu Duo</t>
  </si>
  <si>
    <t>Carry-All Parent Organizer 2025</t>
  </si>
  <si>
    <t>Total - Carry-All Parent Organizer 2025</t>
  </si>
  <si>
    <t>Changing Backpack 2025</t>
  </si>
  <si>
    <t>Total - Changing Backpack 2025</t>
  </si>
  <si>
    <t>CozyGanoosh</t>
  </si>
  <si>
    <t>0230-JKE</t>
  </si>
  <si>
    <t>0230-JOR</t>
  </si>
  <si>
    <t>0230-PAS</t>
  </si>
  <si>
    <t>Total - CozyGanoosh</t>
  </si>
  <si>
    <t>CozyGanoosh 2025</t>
  </si>
  <si>
    <t>0902-CGN-WW-DCL</t>
  </si>
  <si>
    <t>0902-CGN-WW-JKE</t>
  </si>
  <si>
    <t>Total - CozyGanoosh 2025</t>
  </si>
  <si>
    <t>CozyGanoosh Luxe</t>
  </si>
  <si>
    <t>Total - CozyGanoosh Luxe</t>
  </si>
  <si>
    <t>CozyHandmuff</t>
  </si>
  <si>
    <t>0901-CHM-WW-ADA</t>
  </si>
  <si>
    <t>0901-CHM-WW-GWN</t>
  </si>
  <si>
    <t>0901-CHM-WW-JKE</t>
  </si>
  <si>
    <t>0901-CHM-WW-LCY</t>
  </si>
  <si>
    <t>0901-CHM-WW-NOA</t>
  </si>
  <si>
    <t>0901-CHM-WW-RWN</t>
  </si>
  <si>
    <t>Total - CozyHandmuff</t>
  </si>
  <si>
    <t>CozyHandmuffs Luxe</t>
  </si>
  <si>
    <t>Total - CozyHandmuffs Luxe</t>
  </si>
  <si>
    <t>Cruz V3 Infant Cover</t>
  </si>
  <si>
    <t>0901-CBA-WW-ADA</t>
  </si>
  <si>
    <t>0901-CBA-WW-DIL</t>
  </si>
  <si>
    <t>0901-CBA-WW-EVE</t>
  </si>
  <si>
    <t>0901-CBA-WW-GRY</t>
  </si>
  <si>
    <t>0901-CBA-WW-JKE</t>
  </si>
  <si>
    <t>0901-CBA-WW-JMS</t>
  </si>
  <si>
    <t>0901-CBA-WW-JUL</t>
  </si>
  <si>
    <t>0901-CBA-WW-LIM</t>
  </si>
  <si>
    <t>0901-CBA-WW-OWN</t>
  </si>
  <si>
    <t>0901-CBA-WW-RWN</t>
  </si>
  <si>
    <t>0901-CBA-WW-SAV</t>
  </si>
  <si>
    <t>Total - Cruz V3 Infant Cover</t>
  </si>
  <si>
    <t>CRZ-LUBE</t>
  </si>
  <si>
    <t>Highchair Accessories</t>
  </si>
  <si>
    <t>Total - Highchair Accessories</t>
  </si>
  <si>
    <t>Knit Blanket</t>
  </si>
  <si>
    <t>Total - Knit Blanket</t>
  </si>
  <si>
    <t>mamaRoo infant insert</t>
  </si>
  <si>
    <t>mamaRoo sleep bassinet sheet</t>
  </si>
  <si>
    <t>MATCHSTICK MONKEY</t>
  </si>
  <si>
    <t>MATCHSTICK MONKEY - ANIMALS</t>
  </si>
  <si>
    <t>MM-B-001</t>
  </si>
  <si>
    <t>MM-BV-001</t>
  </si>
  <si>
    <t>MM-C-001</t>
  </si>
  <si>
    <t>MM-E-001</t>
  </si>
  <si>
    <t>MM-F-001</t>
  </si>
  <si>
    <t>MM-G-001</t>
  </si>
  <si>
    <t>MM-L-001</t>
  </si>
  <si>
    <t>MM-PE-001</t>
  </si>
  <si>
    <t>MM-PG-001</t>
  </si>
  <si>
    <t>MM-S-001</t>
  </si>
  <si>
    <t>Total - MATCHSTICK MONKEY - ANIMALS</t>
  </si>
  <si>
    <t>MM-B-BSG-002</t>
  </si>
  <si>
    <t>MM-B-BSG-006</t>
  </si>
  <si>
    <t>MM-B-BSG-019</t>
  </si>
  <si>
    <t>MM-B-SSG-002</t>
  </si>
  <si>
    <t>MM-B-SSG-021</t>
  </si>
  <si>
    <t>MM-B-WB-001</t>
  </si>
  <si>
    <t>MM-B-WB-002</t>
  </si>
  <si>
    <t>MM-B-WB-003</t>
  </si>
  <si>
    <t>MM-B-WB-004</t>
  </si>
  <si>
    <t>MM-B-WB-005</t>
  </si>
  <si>
    <t>MM-DMT-001</t>
  </si>
  <si>
    <t>MM-DMT-002</t>
  </si>
  <si>
    <t>MM-DMT-003</t>
  </si>
  <si>
    <t>MM-DMT-004</t>
  </si>
  <si>
    <t>MM-DMT-005</t>
  </si>
  <si>
    <t>MM-DMT-006</t>
  </si>
  <si>
    <t>MM-DMT-007</t>
  </si>
  <si>
    <t>MM-DMT-008</t>
  </si>
  <si>
    <t>MM-KHMT-001</t>
  </si>
  <si>
    <t>MM-KHMT-002</t>
  </si>
  <si>
    <t>MM-KHMT-003</t>
  </si>
  <si>
    <t>MM-LOBB-MM-001</t>
  </si>
  <si>
    <t>MM-LOBB-MP-001</t>
  </si>
  <si>
    <t>MM-LOCM-001</t>
  </si>
  <si>
    <t>MM-LOCM-002</t>
  </si>
  <si>
    <t>MM-LOCM-003</t>
  </si>
  <si>
    <t>MM-LOCS-001</t>
  </si>
  <si>
    <t>MM-LOCS-002</t>
  </si>
  <si>
    <t>MM-LOCS-003</t>
  </si>
  <si>
    <t>MM-MMT-001</t>
  </si>
  <si>
    <t>MM-MMT-002</t>
  </si>
  <si>
    <t>MM-MMT-003</t>
  </si>
  <si>
    <t>MM-MMT-004</t>
  </si>
  <si>
    <t>MM-MMT-005</t>
  </si>
  <si>
    <t>MM-MMT-006</t>
  </si>
  <si>
    <t>MM-MMT-007</t>
  </si>
  <si>
    <t>MM-MMT-008</t>
  </si>
  <si>
    <t>MM-ONT-013</t>
  </si>
  <si>
    <t>MM-ONT-014</t>
  </si>
  <si>
    <t>MM-ONT-015</t>
  </si>
  <si>
    <t>MM-ONT-016</t>
  </si>
  <si>
    <t>MM-ONT-017</t>
  </si>
  <si>
    <t>MM-ONT-018</t>
  </si>
  <si>
    <t>MM-ONT-019</t>
  </si>
  <si>
    <t>MM-ONT-020</t>
  </si>
  <si>
    <t>MM-PML-001</t>
  </si>
  <si>
    <t>MM-PMM-001</t>
  </si>
  <si>
    <t>MM-PMS-001</t>
  </si>
  <si>
    <t>MM-POS-001</t>
  </si>
  <si>
    <t>MM-SSG-G-001</t>
  </si>
  <si>
    <t>MM-SSG-L-001</t>
  </si>
  <si>
    <t>MM-SSG-M-008</t>
  </si>
  <si>
    <t>MM-SSG-M-015</t>
  </si>
  <si>
    <t>MM-T-001</t>
  </si>
  <si>
    <t>MM-T-002</t>
  </si>
  <si>
    <t>MM-T-003</t>
  </si>
  <si>
    <t>MM-T-004</t>
  </si>
  <si>
    <t>MM-T-005</t>
  </si>
  <si>
    <t>MM-T-006</t>
  </si>
  <si>
    <t>MM-T-007</t>
  </si>
  <si>
    <t>MM-T-008</t>
  </si>
  <si>
    <t>MM-T-009</t>
  </si>
  <si>
    <t>MM-T-010</t>
  </si>
  <si>
    <t>MM-T-011</t>
  </si>
  <si>
    <t>MM-T-012</t>
  </si>
  <si>
    <t>MM-TGP-001</t>
  </si>
  <si>
    <t>MM-TGP-002</t>
  </si>
  <si>
    <t>MM-TGP-003</t>
  </si>
  <si>
    <t>Total - MATCHSTICK MONKEY</t>
  </si>
  <si>
    <t>Minu Birth Kit</t>
  </si>
  <si>
    <t>0918-MBK-CA-DEV</t>
  </si>
  <si>
    <t>0918-MBK-CA-DNY</t>
  </si>
  <si>
    <t>0918-MBK-CA-JKE</t>
  </si>
  <si>
    <t>0918-MBK-CA-JOR</t>
  </si>
  <si>
    <t>0918-MBK-CA-RYN</t>
  </si>
  <si>
    <t>Total - Minu Birth Kit</t>
  </si>
  <si>
    <t>Playard Accessories</t>
  </si>
  <si>
    <t>Changing Station for REMI</t>
  </si>
  <si>
    <t>Total - Changing Station for REMI</t>
  </si>
  <si>
    <t>Total - Playard Accessories</t>
  </si>
  <si>
    <t>REAL SHADES</t>
  </si>
  <si>
    <t>0CHIBLK</t>
  </si>
  <si>
    <t>0CHICHE</t>
  </si>
  <si>
    <t>0CHIDUS</t>
  </si>
  <si>
    <t>0CHIPRD</t>
  </si>
  <si>
    <t>0CHISTE</t>
  </si>
  <si>
    <t>0EXPAQPKP2</t>
  </si>
  <si>
    <t>0EXPBKRDP2</t>
  </si>
  <si>
    <t>0EXPBLLB</t>
  </si>
  <si>
    <t>0EXPBLLBP2</t>
  </si>
  <si>
    <t>0EXPBRORP2</t>
  </si>
  <si>
    <t>0EXPCPLM</t>
  </si>
  <si>
    <t>0EXPCPLMP2</t>
  </si>
  <si>
    <t>0EXPLGGGP2</t>
  </si>
  <si>
    <t>0EXPNVOR</t>
  </si>
  <si>
    <t>0EXPPKHP</t>
  </si>
  <si>
    <t>0EXPRYGR</t>
  </si>
  <si>
    <t>0SURBLK</t>
  </si>
  <si>
    <t>0SURCHE</t>
  </si>
  <si>
    <t>0SURDUS</t>
  </si>
  <si>
    <t>0SURSTE</t>
  </si>
  <si>
    <t>0SURWHT</t>
  </si>
  <si>
    <t>0UVFBPNKH</t>
  </si>
  <si>
    <t>0UVFBRYLH</t>
  </si>
  <si>
    <t>0VIBCBL</t>
  </si>
  <si>
    <t>0VIBINK</t>
  </si>
  <si>
    <t>0VIBMNT</t>
  </si>
  <si>
    <t>0VIBMVE</t>
  </si>
  <si>
    <t>0VIBOLV</t>
  </si>
  <si>
    <t>0VIBWMG</t>
  </si>
  <si>
    <t>10BLDBKLM</t>
  </si>
  <si>
    <t>10BLDGROR</t>
  </si>
  <si>
    <t>10BLDRYRD</t>
  </si>
  <si>
    <t>10BLDWHNV</t>
  </si>
  <si>
    <t>10FLYGLD</t>
  </si>
  <si>
    <t>10FLYGLDRB</t>
  </si>
  <si>
    <t>10FLYSLV</t>
  </si>
  <si>
    <t>10FLYSLVRB</t>
  </si>
  <si>
    <t>10SHIBLK</t>
  </si>
  <si>
    <t>10SHITRT</t>
  </si>
  <si>
    <t>10SWGBKBK</t>
  </si>
  <si>
    <t>10SWGBKBL</t>
  </si>
  <si>
    <t>10SWGBKGR</t>
  </si>
  <si>
    <t>10SWGBKOR</t>
  </si>
  <si>
    <t>10SWGBKPK</t>
  </si>
  <si>
    <t>10SWGBKRD</t>
  </si>
  <si>
    <t>10SWGRDRD</t>
  </si>
  <si>
    <t>10SWGWHBK</t>
  </si>
  <si>
    <t>10SWGWHWH</t>
  </si>
  <si>
    <t>10WAVBKBLR</t>
  </si>
  <si>
    <t>10WAVBKORR</t>
  </si>
  <si>
    <t>10WAVBKWBR</t>
  </si>
  <si>
    <t>2ADVCOTUP2</t>
  </si>
  <si>
    <t>2ADVROLBP2</t>
  </si>
  <si>
    <t>2BLMPAN</t>
  </si>
  <si>
    <t>2BLMWHT</t>
  </si>
  <si>
    <t>2CHIBLK</t>
  </si>
  <si>
    <t>2CHICAN</t>
  </si>
  <si>
    <t>2CHICHE</t>
  </si>
  <si>
    <t>2CHIDUS</t>
  </si>
  <si>
    <t>2CHIOLV</t>
  </si>
  <si>
    <t>2CHIPRD</t>
  </si>
  <si>
    <t>2CHISTE</t>
  </si>
  <si>
    <t>2CHIWHT</t>
  </si>
  <si>
    <t>2DISGRLM</t>
  </si>
  <si>
    <t>2DISPUPK</t>
  </si>
  <si>
    <t>2EXPAQPK</t>
  </si>
  <si>
    <t>2EXPAQPKP2</t>
  </si>
  <si>
    <t>2EXPBKRD</t>
  </si>
  <si>
    <t>2EXPBKRDP2</t>
  </si>
  <si>
    <t>2EXPBLLB</t>
  </si>
  <si>
    <t>2EXPBLLBP2</t>
  </si>
  <si>
    <t>2EXPBRORP2</t>
  </si>
  <si>
    <t>2EXPCPLM</t>
  </si>
  <si>
    <t>2EXPCPLMP2</t>
  </si>
  <si>
    <t>2EXPNVOR</t>
  </si>
  <si>
    <t>2EXPPKHP</t>
  </si>
  <si>
    <t>2EXPRYGR</t>
  </si>
  <si>
    <t>2HRTALM</t>
  </si>
  <si>
    <t>2HRTROS</t>
  </si>
  <si>
    <t>2SKYAQU</t>
  </si>
  <si>
    <t>2SKYBLK</t>
  </si>
  <si>
    <t>2SKYPNK</t>
  </si>
  <si>
    <t>2SKYRYL</t>
  </si>
  <si>
    <t>2STAWHT</t>
  </si>
  <si>
    <t>2SURBLK</t>
  </si>
  <si>
    <t>2SURCHE</t>
  </si>
  <si>
    <t>2SURDUS</t>
  </si>
  <si>
    <t>2SURGRP</t>
  </si>
  <si>
    <t>2SURNBL</t>
  </si>
  <si>
    <t>2SURNPK</t>
  </si>
  <si>
    <t>2SURSTE</t>
  </si>
  <si>
    <t>2SURWHT</t>
  </si>
  <si>
    <t>2SWIBLPU</t>
  </si>
  <si>
    <t>2SWIBLPU-OLD</t>
  </si>
  <si>
    <t>2SWIGRBL</t>
  </si>
  <si>
    <t>2SWILGBL</t>
  </si>
  <si>
    <t>2SWILPPK</t>
  </si>
  <si>
    <t>2SWILPPK-OLD</t>
  </si>
  <si>
    <t>2SWIYLOR</t>
  </si>
  <si>
    <t>2UVFBBLKH</t>
  </si>
  <si>
    <t>2UVFBHPKH</t>
  </si>
  <si>
    <t>2UVFBPNKH</t>
  </si>
  <si>
    <t>2UVWABLKH</t>
  </si>
  <si>
    <t>2UVWANBLH</t>
  </si>
  <si>
    <t>2UVWANPKH</t>
  </si>
  <si>
    <t>2VIBCBL</t>
  </si>
  <si>
    <t>2VIBINK</t>
  </si>
  <si>
    <t>2VIBMNT</t>
  </si>
  <si>
    <t>2VIBMVE</t>
  </si>
  <si>
    <t>2VIBOLV</t>
  </si>
  <si>
    <t>2VIBWMG</t>
  </si>
  <si>
    <t>4ADVCOTUP2</t>
  </si>
  <si>
    <t>4ADVROLBP2</t>
  </si>
  <si>
    <t>4BLMPAN</t>
  </si>
  <si>
    <t>4BLMWHT</t>
  </si>
  <si>
    <t>4BOLBKBLP2</t>
  </si>
  <si>
    <t>4BOLBKGR</t>
  </si>
  <si>
    <t>4BOLBKLM</t>
  </si>
  <si>
    <t>4BOLBKRD</t>
  </si>
  <si>
    <t>4BOLBKRDP2</t>
  </si>
  <si>
    <t>4BOLNVRD</t>
  </si>
  <si>
    <t>4BOLRYGR</t>
  </si>
  <si>
    <t>4BREAQPK</t>
  </si>
  <si>
    <t>4BRECPLM</t>
  </si>
  <si>
    <t>4BRECPLMP2</t>
  </si>
  <si>
    <t>4BREPUNV</t>
  </si>
  <si>
    <t>4BREPUNVP2</t>
  </si>
  <si>
    <t>4BREWHPK</t>
  </si>
  <si>
    <t>4CHIBLK</t>
  </si>
  <si>
    <t>4CHICAN</t>
  </si>
  <si>
    <t>4CHICHE</t>
  </si>
  <si>
    <t>4CHIDUS</t>
  </si>
  <si>
    <t>4CHIOLV</t>
  </si>
  <si>
    <t>4CHIPRD</t>
  </si>
  <si>
    <t>4CHISTE</t>
  </si>
  <si>
    <t>4CHIWHT</t>
  </si>
  <si>
    <t>4DISGRLM</t>
  </si>
  <si>
    <t>4DISPUPK</t>
  </si>
  <si>
    <t>4EXPCPLM</t>
  </si>
  <si>
    <t>4EXPNVORP2</t>
  </si>
  <si>
    <t>4HRTALM</t>
  </si>
  <si>
    <t>4HRTROS</t>
  </si>
  <si>
    <t>4SCRBLK</t>
  </si>
  <si>
    <t>4SCRCHEC</t>
  </si>
  <si>
    <t>4SCRDUSC</t>
  </si>
  <si>
    <t>4SCRSTEC</t>
  </si>
  <si>
    <t>4SKYAQU</t>
  </si>
  <si>
    <t>4SKYBLK</t>
  </si>
  <si>
    <t>4SKYPNK</t>
  </si>
  <si>
    <t>4SKYRYL</t>
  </si>
  <si>
    <t>4STAWHT</t>
  </si>
  <si>
    <t>4SURBLK</t>
  </si>
  <si>
    <t>4SURCHE</t>
  </si>
  <si>
    <t>4SURDUS</t>
  </si>
  <si>
    <t>4SURGRP</t>
  </si>
  <si>
    <t>4SURNBL</t>
  </si>
  <si>
    <t>4SURNPK</t>
  </si>
  <si>
    <t>4SURRD</t>
  </si>
  <si>
    <t>4SURSTE</t>
  </si>
  <si>
    <t>4SURWHT</t>
  </si>
  <si>
    <t>4SWIBLPU</t>
  </si>
  <si>
    <t>4SWIBLPU-OLD</t>
  </si>
  <si>
    <t>4SWIGRBL</t>
  </si>
  <si>
    <t>4SWILGBL</t>
  </si>
  <si>
    <t>4SWILPPK</t>
  </si>
  <si>
    <t>4SWILPPK-OLD</t>
  </si>
  <si>
    <t>4SWIYLOR</t>
  </si>
  <si>
    <t>4UVWABLKH</t>
  </si>
  <si>
    <t>4UVWANBLH</t>
  </si>
  <si>
    <t>4UVWANPKH</t>
  </si>
  <si>
    <t>4UVWAPRPH</t>
  </si>
  <si>
    <t>4VIBCBL</t>
  </si>
  <si>
    <t>4VIBINK</t>
  </si>
  <si>
    <t>4VIBMNT</t>
  </si>
  <si>
    <t>4VIBMVE</t>
  </si>
  <si>
    <t>4VIBOLV</t>
  </si>
  <si>
    <t>4VIBWMG</t>
  </si>
  <si>
    <t>7BLZBLK</t>
  </si>
  <si>
    <t>7BLZBLKP2</t>
  </si>
  <si>
    <t>7BLZPNK</t>
  </si>
  <si>
    <t>7BLZPNKP2</t>
  </si>
  <si>
    <t>7BLZRYL</t>
  </si>
  <si>
    <t>7BLZRYLP2</t>
  </si>
  <si>
    <t>7BLZSLV</t>
  </si>
  <si>
    <t>7BOLBKGR</t>
  </si>
  <si>
    <t>7BOLBKGRP2</t>
  </si>
  <si>
    <t>7BOLBKLM</t>
  </si>
  <si>
    <t>7BOLBKLMP2</t>
  </si>
  <si>
    <t>7BOLBKRD</t>
  </si>
  <si>
    <t>7BOLNVRD</t>
  </si>
  <si>
    <t>7BOLRYGR</t>
  </si>
  <si>
    <t>7BREAQPK</t>
  </si>
  <si>
    <t>7BRECPLM</t>
  </si>
  <si>
    <t>7BREPUNV</t>
  </si>
  <si>
    <t>7BREPUNVP2</t>
  </si>
  <si>
    <t>7BREWHPK</t>
  </si>
  <si>
    <t>7CHIBLK</t>
  </si>
  <si>
    <t>7CHICHE</t>
  </si>
  <si>
    <t>7CHIWHT</t>
  </si>
  <si>
    <t>7SCRBLK</t>
  </si>
  <si>
    <t>7SCRCHEC</t>
  </si>
  <si>
    <t>7SCRDUSC</t>
  </si>
  <si>
    <t>7SCRSTEC</t>
  </si>
  <si>
    <t>7SKYAQU</t>
  </si>
  <si>
    <t>7SKYBLK</t>
  </si>
  <si>
    <t>7SKYPNK</t>
  </si>
  <si>
    <t>7SKYRYL</t>
  </si>
  <si>
    <t>7STOBLKP2</t>
  </si>
  <si>
    <t>7STOPNK</t>
  </si>
  <si>
    <t>7STOPNKP2</t>
  </si>
  <si>
    <t>7STORYL</t>
  </si>
  <si>
    <t>7STORYLP2</t>
  </si>
  <si>
    <t>7STOSLV</t>
  </si>
  <si>
    <t>7STOSLVP2</t>
  </si>
  <si>
    <t>7SURBLK</t>
  </si>
  <si>
    <t>7SURNBL</t>
  </si>
  <si>
    <t>7SURNPK</t>
  </si>
  <si>
    <t>7SURRD</t>
  </si>
  <si>
    <t>CS12RSSWI</t>
  </si>
  <si>
    <t>CS12UVEXP</t>
  </si>
  <si>
    <t>CS12UVSUR</t>
  </si>
  <si>
    <t>DSP16PCSW</t>
  </si>
  <si>
    <t>DSP20PCSCR</t>
  </si>
  <si>
    <t>DSP48PIECE</t>
  </si>
  <si>
    <t>DSPFLOOR</t>
  </si>
  <si>
    <t>DSPSWITCH</t>
  </si>
  <si>
    <t>DSPUNBREAKABLE</t>
  </si>
  <si>
    <t>RSUVLIGHT</t>
  </si>
  <si>
    <t>Total - REAL SHADES</t>
  </si>
  <si>
    <t>RumbleSeat</t>
  </si>
  <si>
    <t>0903-RBS-CA-ALC</t>
  </si>
  <si>
    <t>0903-RBS-CA-BRY</t>
  </si>
  <si>
    <t>0903-RBS-CA-DCL</t>
  </si>
  <si>
    <t>0903-RBS-CA-EMT</t>
  </si>
  <si>
    <t>0903-RBS-CA-GRG</t>
  </si>
  <si>
    <t>0903-RBS-CA-GWN</t>
  </si>
  <si>
    <t>0903-RBS-CA-HZL</t>
  </si>
  <si>
    <t>0903-RBS-CA-JOR</t>
  </si>
  <si>
    <t>0903-RBS-CA-LCY</t>
  </si>
  <si>
    <t>0903-RBS-CA-NOA</t>
  </si>
  <si>
    <t>0903-RBS-CA-THO</t>
  </si>
  <si>
    <t>0917-RBS-CA-AST</t>
  </si>
  <si>
    <t>0917-RBS-CA-DNS</t>
  </si>
  <si>
    <t>0917-RBS-CA-DNY</t>
  </si>
  <si>
    <t>0917-RBS-CA-HEN</t>
  </si>
  <si>
    <t>0917-RBS-CA-JKE</t>
  </si>
  <si>
    <t>0917-RBS-CA-LOC</t>
  </si>
  <si>
    <t>0917-RBS-CA-MYA</t>
  </si>
  <si>
    <t>0917-RBS-CA-PAS</t>
  </si>
  <si>
    <t>0917-RBS-CA-TAY</t>
  </si>
  <si>
    <t>0918-RBS-CA-BRY</t>
  </si>
  <si>
    <t>0918-RBS-CA-DNY</t>
  </si>
  <si>
    <t>0918-RBS-CA-EMT</t>
  </si>
  <si>
    <t>0918-RBS-CA-GRG</t>
  </si>
  <si>
    <t>0918-RBS-CA-HEN</t>
  </si>
  <si>
    <t>0918-RBS-CA-JKE</t>
  </si>
  <si>
    <t>0918-RBS-CA-JOR</t>
  </si>
  <si>
    <t>0918-RBS-CA-LOC</t>
  </si>
  <si>
    <t>0918-RBS-CA-SPS</t>
  </si>
  <si>
    <t>0918-RBS-CA-TAY</t>
  </si>
  <si>
    <t>0918-RBS-CA-WIL</t>
  </si>
  <si>
    <t>0920-RBS-CA-ALC</t>
  </si>
  <si>
    <t>0920-RBS-CA-ATH</t>
  </si>
  <si>
    <t>0920-RBS-CA-BRY</t>
  </si>
  <si>
    <t>0920-RBS-CA-DCL</t>
  </si>
  <si>
    <t>0920-RBS-CA-EMT</t>
  </si>
  <si>
    <t>0920-RBS-CA-FIN</t>
  </si>
  <si>
    <t>0920-RBS-CA-GRG</t>
  </si>
  <si>
    <t>0920-RBS-CA-GRY</t>
  </si>
  <si>
    <t>0920-RBS-CA-GWN</t>
  </si>
  <si>
    <t>0920-RBS-CA-HZL</t>
  </si>
  <si>
    <t>0920-RBS-CA-JKE</t>
  </si>
  <si>
    <t>0920-RBS-CA-JOR</t>
  </si>
  <si>
    <t>0920-RBS-CA-LCY</t>
  </si>
  <si>
    <t>0920-RBS-CA-NOA</t>
  </si>
  <si>
    <t>0920-RBS-CA-SRA</t>
  </si>
  <si>
    <t>0920-RBS-CA-STL</t>
  </si>
  <si>
    <t>0920-RBS-CA-THO</t>
  </si>
  <si>
    <t>Total - RumbleSeat</t>
  </si>
  <si>
    <t>RumbleSeat V2</t>
  </si>
  <si>
    <t>0917-RBS-CA-GEO</t>
  </si>
  <si>
    <t>Total - RumbleSeat V2</t>
  </si>
  <si>
    <t>RumbleSeat V2 Plus</t>
  </si>
  <si>
    <t>0903-RBS-CA-GRY</t>
  </si>
  <si>
    <t>0903-RBS-CA-JKE</t>
  </si>
  <si>
    <t>Total - RumbleSeat V2 Plus</t>
  </si>
  <si>
    <t>Rumbleseat V3</t>
  </si>
  <si>
    <t>0904-RBS-NA-DIL</t>
  </si>
  <si>
    <t>0904-RBS-NA-LIM</t>
  </si>
  <si>
    <t>0904-RBS-NA-NOR</t>
  </si>
  <si>
    <t>0904-RBS-NA-TRW</t>
  </si>
  <si>
    <t>Total - Rumbleseat V3</t>
  </si>
  <si>
    <t>VIS-LUBE</t>
  </si>
  <si>
    <t>W0278</t>
  </si>
  <si>
    <t>Total - Accessories</t>
  </si>
  <si>
    <t>Car Seat</t>
  </si>
  <si>
    <t>ALTA</t>
  </si>
  <si>
    <t>1319-ALT-CA-JKE</t>
  </si>
  <si>
    <t>1319-ALT-CA-LCA</t>
  </si>
  <si>
    <t>1319-ALT-CA-MOR</t>
  </si>
  <si>
    <t>1319-ALT-CA-NOA</t>
  </si>
  <si>
    <t>1319-ALT-CA-SAS</t>
  </si>
  <si>
    <t>Total - ALTA</t>
  </si>
  <si>
    <t>W1302-ALT-CA-GRY</t>
  </si>
  <si>
    <t>W1302-ALT-CA-IRS</t>
  </si>
  <si>
    <t>W1302-ALT-CA-JKE</t>
  </si>
  <si>
    <t>W1302-ALT-CA-KAV</t>
  </si>
  <si>
    <t>Total - Alta V2</t>
  </si>
  <si>
    <t>ARIA</t>
  </si>
  <si>
    <t>1001-ARI-CA-ATH</t>
  </si>
  <si>
    <t>1001-ARI-CA-DCL</t>
  </si>
  <si>
    <t>1001-ARI-CA-GRY</t>
  </si>
  <si>
    <t>1001-ARI-CA-GWN</t>
  </si>
  <si>
    <t>1001-ARI-CA-JKE</t>
  </si>
  <si>
    <t>W1001-ARI-CA-ATH</t>
  </si>
  <si>
    <t>W1001-ARI-CA-GRY</t>
  </si>
  <si>
    <t>W1001-ARI-CA-GWN</t>
  </si>
  <si>
    <t>W1001-ARI-CA-JKE</t>
  </si>
  <si>
    <t>Total - ARIA</t>
  </si>
  <si>
    <t>1002-ARI-CA-DCL</t>
  </si>
  <si>
    <t>1002-ARI-CA-JKE</t>
  </si>
  <si>
    <t>1002-ARI-CA-RWN</t>
  </si>
  <si>
    <t>W1002-ARI-CA-CLM</t>
  </si>
  <si>
    <t>W1002-ARI-CA-DCL</t>
  </si>
  <si>
    <t>W1002-ARI-CA-EVE</t>
  </si>
  <si>
    <t>W1002-ARI-CA-GRE</t>
  </si>
  <si>
    <t>W1002-ARI-CA-JKE</t>
  </si>
  <si>
    <t>W1002-ARI-CA-SAV</t>
  </si>
  <si>
    <t>Total - Aria V2</t>
  </si>
  <si>
    <t>KNOX</t>
  </si>
  <si>
    <t>1120-KNX-CA-BRY</t>
  </si>
  <si>
    <t>1120-KNX-CA-GRG</t>
  </si>
  <si>
    <t>1120-KNX-CA-JKE</t>
  </si>
  <si>
    <t>1120-KNX-CA-JOR</t>
  </si>
  <si>
    <t>1120-KNX-CA-LCA</t>
  </si>
  <si>
    <t>1120-KNX-CA-NOA</t>
  </si>
  <si>
    <t>Total - KNOX</t>
  </si>
  <si>
    <t>Mesa</t>
  </si>
  <si>
    <t>0209-GEO</t>
  </si>
  <si>
    <t>1017-MSA-CA-BRY</t>
  </si>
  <si>
    <t>1017-MSA-CA-DNY</t>
  </si>
  <si>
    <t>1017-MSA-CA-HEN</t>
  </si>
  <si>
    <t>1017-MSA-CA-JKE</t>
  </si>
  <si>
    <t>1017-MSA-CA-JOR</t>
  </si>
  <si>
    <t>1017-MSA-CA-PAS</t>
  </si>
  <si>
    <t>1017-MSA-CA-TAY</t>
  </si>
  <si>
    <t>W1017-MSA-CA-BRY</t>
  </si>
  <si>
    <t>W1017-MSA-CA-HEN</t>
  </si>
  <si>
    <t>W1017-MSA-CA-JKE</t>
  </si>
  <si>
    <t>W1017-MSA-CA-JOR</t>
  </si>
  <si>
    <t>Total - Mesa</t>
  </si>
  <si>
    <t>MESA MAX</t>
  </si>
  <si>
    <t>1001-MSM-CA-ATH</t>
  </si>
  <si>
    <t>1001-MSM-CA-GRG</t>
  </si>
  <si>
    <t>1001-MSM-CA-GRY</t>
  </si>
  <si>
    <t>1001-MSM-CA-JKE</t>
  </si>
  <si>
    <t>1001-MSM-CA-NOA</t>
  </si>
  <si>
    <t>W1001-MSM-CA-ATH</t>
  </si>
  <si>
    <t>W1001-MSM-CA-GRG</t>
  </si>
  <si>
    <t>W1001-MSM-CA-GRY</t>
  </si>
  <si>
    <t>W1001-MSM-CA-JKE</t>
  </si>
  <si>
    <t>W1001-MSM-CA-NOA</t>
  </si>
  <si>
    <t>Total - MESA MAX</t>
  </si>
  <si>
    <t>MESA V2</t>
  </si>
  <si>
    <t>1002-MSA-CA-ALC</t>
  </si>
  <si>
    <t>1002-MSA-CA-GRE</t>
  </si>
  <si>
    <t>1002-MSA-CA-GRG</t>
  </si>
  <si>
    <t>1002-MSA-CA-GRY</t>
  </si>
  <si>
    <t>1002-MSA-CA-JKE</t>
  </si>
  <si>
    <t>1002-MSA-CA-STL</t>
  </si>
  <si>
    <t>W1002-MSA-CA-ALC</t>
  </si>
  <si>
    <t>W1002-MSA-CA-GRE</t>
  </si>
  <si>
    <t>W1002-MSA-CA-GRG</t>
  </si>
  <si>
    <t>W1002-MSA-CA-GRY</t>
  </si>
  <si>
    <t>W1002-MSA-CA-JKE</t>
  </si>
  <si>
    <t>W1002-MSA-CA-STL</t>
  </si>
  <si>
    <t>Total - MESA V2</t>
  </si>
  <si>
    <t>1003-MSA-CA-DCL</t>
  </si>
  <si>
    <t>1003-MSA-CA-JKE</t>
  </si>
  <si>
    <t>1003-MSA-CA-RWN</t>
  </si>
  <si>
    <t>1003-MSA-CA-TRW</t>
  </si>
  <si>
    <t>W1003-MSA-CA-CLM</t>
  </si>
  <si>
    <t>W1003-MSA-CA-DCL</t>
  </si>
  <si>
    <t>W1003-MSA-CA-EVE</t>
  </si>
  <si>
    <t>W1003-MSA-CA-GRE</t>
  </si>
  <si>
    <t>W1003-MSA-CA-JKE</t>
  </si>
  <si>
    <t>W1003-MSA-CA-SAV</t>
  </si>
  <si>
    <t>Total - Mesa V3</t>
  </si>
  <si>
    <t>1103-ROV-CA-RWN</t>
  </si>
  <si>
    <t>1103-ROV-CA-TRW</t>
  </si>
  <si>
    <t>W1103-ROV-CA-CDY</t>
  </si>
  <si>
    <t>W1103-ROV-CA-GRY</t>
  </si>
  <si>
    <t>W1103-ROV-CA-JKE</t>
  </si>
  <si>
    <t>W1103-ROV-CA-KAV</t>
  </si>
  <si>
    <t>Total - Rove</t>
  </si>
  <si>
    <t>Total - Car Seat</t>
  </si>
  <si>
    <t>Furniture</t>
  </si>
  <si>
    <t>4Moms Mamaroo</t>
  </si>
  <si>
    <t>Bouncer</t>
  </si>
  <si>
    <t>1801-MIR-NA-CHR</t>
  </si>
  <si>
    <t>Total - Bouncer</t>
  </si>
  <si>
    <t>Cleanwater Tub</t>
  </si>
  <si>
    <t>Highchair</t>
  </si>
  <si>
    <t>1701-CIR-NA-CLO</t>
  </si>
  <si>
    <t>1701-CIR-NA-EMR</t>
  </si>
  <si>
    <t>1701-CIR-NA-JKE</t>
  </si>
  <si>
    <t>Total - Highchair</t>
  </si>
  <si>
    <t>2001-MRO-NA-WEL</t>
  </si>
  <si>
    <t>Total - Mamaroo</t>
  </si>
  <si>
    <t>Mira V2</t>
  </si>
  <si>
    <t>Total - Mira V2</t>
  </si>
  <si>
    <t>Playard</t>
  </si>
  <si>
    <t>1601-REM-CA-CHR</t>
  </si>
  <si>
    <t>1601-REM-CA-NOA</t>
  </si>
  <si>
    <t>W1601-REM-CA-JKE</t>
  </si>
  <si>
    <t>W1601-REM-CA-NOA</t>
  </si>
  <si>
    <t>W1601-REM-CA-STL</t>
  </si>
  <si>
    <t>Total - Playard</t>
  </si>
  <si>
    <t>Remi V2</t>
  </si>
  <si>
    <t>Total - Remi V2</t>
  </si>
  <si>
    <t>Total - Soma</t>
  </si>
  <si>
    <t>Total - Furniture</t>
  </si>
  <si>
    <t>Stroller</t>
  </si>
  <si>
    <t>1901-VAL-NA-JKE</t>
  </si>
  <si>
    <t>Cruz</t>
  </si>
  <si>
    <t>0071-DNY</t>
  </si>
  <si>
    <t>0417-CRZ-CA-AST</t>
  </si>
  <si>
    <t>0417-CRZ-CA-DNS</t>
  </si>
  <si>
    <t>0417-CRZ-CA-DNY</t>
  </si>
  <si>
    <t>0417-CRZ-CA-EMT</t>
  </si>
  <si>
    <t>0417-CRZ-CA-GRG</t>
  </si>
  <si>
    <t>0417-CRZ-CA-JKE</t>
  </si>
  <si>
    <t>0417-CRZ-CA-JKE-L</t>
  </si>
  <si>
    <t>0417-CRZ-CA-JOR</t>
  </si>
  <si>
    <t>0417-CRZ-CA-LOC</t>
  </si>
  <si>
    <t>0417-CRZ-CA-PAS</t>
  </si>
  <si>
    <t>0417-CRZ-CA-TAY</t>
  </si>
  <si>
    <t>0417-CRZ-CA-TAY-L</t>
  </si>
  <si>
    <t>Total - Cruz</t>
  </si>
  <si>
    <t>Cruz V2</t>
  </si>
  <si>
    <t>0420-CRZ-NA-ALC</t>
  </si>
  <si>
    <t>0420-CRZ-NA-ATH</t>
  </si>
  <si>
    <t>0420-CRZ-NA-BRY</t>
  </si>
  <si>
    <t>0420-CRZ-NA-DCL</t>
  </si>
  <si>
    <t>0420-CRZ-NA-EMT</t>
  </si>
  <si>
    <t>0420-CRZ-NA-FIN</t>
  </si>
  <si>
    <t>0420-CRZ-NA-GRG</t>
  </si>
  <si>
    <t>0420-CRZ-NA-GRY</t>
  </si>
  <si>
    <t>0420-CRZ-NA-GWN</t>
  </si>
  <si>
    <t>0420-CRZ-NA-JKE</t>
  </si>
  <si>
    <t>0420-CRZ-NA-JOR</t>
  </si>
  <si>
    <t>0420-CRZ-NA-LCY</t>
  </si>
  <si>
    <t>0420-CRZ-NA-NOA</t>
  </si>
  <si>
    <t>0420-CRZ-NA-SRA</t>
  </si>
  <si>
    <t>0420-CRZ-NA-STL</t>
  </si>
  <si>
    <t>0420-CRZ-NA-THO</t>
  </si>
  <si>
    <t>Total - Cruz V2</t>
  </si>
  <si>
    <t>CRUZ V3</t>
  </si>
  <si>
    <t>0403-CRZ-NA-DCL</t>
  </si>
  <si>
    <t>0403-CRZ-NA-JKE</t>
  </si>
  <si>
    <t>0403-CRZ-NA-NOR</t>
  </si>
  <si>
    <t>0403-CRZ-NA-TRW</t>
  </si>
  <si>
    <t>Total - CRUZ V3</t>
  </si>
  <si>
    <t>G-LINK 2</t>
  </si>
  <si>
    <t>0702-GLK-CA-GRY</t>
  </si>
  <si>
    <t>0702-GLK-CA-JKE</t>
  </si>
  <si>
    <t>0719-GLK-CA-JKE</t>
  </si>
  <si>
    <t>0719-GLK-CA-JOR</t>
  </si>
  <si>
    <t>Total - G-LINK 2</t>
  </si>
  <si>
    <t>G-LUXE</t>
  </si>
  <si>
    <t>0083-JKE</t>
  </si>
  <si>
    <t>0180-MYA</t>
  </si>
  <si>
    <t>0502-GLX-CA-CHA</t>
  </si>
  <si>
    <t>0502-GLX-CA-GRY</t>
  </si>
  <si>
    <t>0502-GLX-CA-JKE</t>
  </si>
  <si>
    <t>0518-GLX-CA-ADN</t>
  </si>
  <si>
    <t>0518-GLX-CA-JKE</t>
  </si>
  <si>
    <t>0518-GLX-CA-JOR</t>
  </si>
  <si>
    <t>Total - G-LUXE</t>
  </si>
  <si>
    <t>KONA</t>
  </si>
  <si>
    <t>2201-KNA-NA-OWN</t>
  </si>
  <si>
    <t>Total - KONA</t>
  </si>
  <si>
    <t>Minu</t>
  </si>
  <si>
    <t>0818-MIN-CA-DEV</t>
  </si>
  <si>
    <t>0818-MIN-CA-DNY</t>
  </si>
  <si>
    <t>0818-MIN-CA-JKE</t>
  </si>
  <si>
    <t>0818-MIN-CA-JOR</t>
  </si>
  <si>
    <t>0818-MIN-CA-RYN</t>
  </si>
  <si>
    <t>Total - Minu</t>
  </si>
  <si>
    <t>Minu Duo</t>
  </si>
  <si>
    <t>Total - Minu Duo</t>
  </si>
  <si>
    <t>Minu V2</t>
  </si>
  <si>
    <t>0802-MIN-CA-CHA</t>
  </si>
  <si>
    <t>0802-MIN-CA-EME</t>
  </si>
  <si>
    <t>0802-MIN-CA-GRY</t>
  </si>
  <si>
    <t>0802-MIN-CA-GWN</t>
  </si>
  <si>
    <t>0802-MIN-CA-JKE</t>
  </si>
  <si>
    <t>0802-MIN-CA-NOA</t>
  </si>
  <si>
    <t>0802-MIN-CA-STL</t>
  </si>
  <si>
    <t>Total - Minu V2</t>
  </si>
  <si>
    <t>Minu V3</t>
  </si>
  <si>
    <t>0803-MIN-NA-JKE</t>
  </si>
  <si>
    <t>Total - Minu V3</t>
  </si>
  <si>
    <t>RIDGE</t>
  </si>
  <si>
    <t>1401-RDG-CA-BRY</t>
  </si>
  <si>
    <t>1401-RDG-CA-JKE</t>
  </si>
  <si>
    <t>1401-RDG-CA-REG</t>
  </si>
  <si>
    <t>1402-RDG-CA-BRY</t>
  </si>
  <si>
    <t>1402-RDG-CA-GWN</t>
  </si>
  <si>
    <t>1402-RDG-CA-JKE</t>
  </si>
  <si>
    <t>1402-RDG-CA-REG</t>
  </si>
  <si>
    <t>1402-RDG-CA-THO</t>
  </si>
  <si>
    <t>Total - RIDGE</t>
  </si>
  <si>
    <t>RIDGE V2</t>
  </si>
  <si>
    <t>Total - RIDGE V2</t>
  </si>
  <si>
    <t>Vale</t>
  </si>
  <si>
    <t>1901-VAL-NA-ADA</t>
  </si>
  <si>
    <t>1901-VAL-NA-EVE</t>
  </si>
  <si>
    <t>1901-VAL-NA-JMS</t>
  </si>
  <si>
    <t>Total - Vale</t>
  </si>
  <si>
    <t>Vista</t>
  </si>
  <si>
    <t>0205-DNY</t>
  </si>
  <si>
    <t>0205-JKE</t>
  </si>
  <si>
    <t>0205-PAS</t>
  </si>
  <si>
    <t>0317-VIS-CA-AST</t>
  </si>
  <si>
    <t>0317-VIS-CA-DNS</t>
  </si>
  <si>
    <t>0317-VIS-CA-HEN</t>
  </si>
  <si>
    <t>0317-VIS-CA-JKE</t>
  </si>
  <si>
    <t>0317-VIS-CA-LOC</t>
  </si>
  <si>
    <t>0317-VIS-CA-PAS</t>
  </si>
  <si>
    <t>0317-VIS-CA-TAY</t>
  </si>
  <si>
    <t>0318-VIS-CA-BRY</t>
  </si>
  <si>
    <t>0318-VIS-CA-DNY</t>
  </si>
  <si>
    <t>0318-VIS-CA-EMT</t>
  </si>
  <si>
    <t>0318-VIS-CA-GRG</t>
  </si>
  <si>
    <t>0318-VIS-CA-HEN</t>
  </si>
  <si>
    <t>0318-VIS-CA-JKE</t>
  </si>
  <si>
    <t>0318-VIS-CA-JOR</t>
  </si>
  <si>
    <t>0318-VIS-CA-LOC</t>
  </si>
  <si>
    <t>0318-VIS-CA-SPS</t>
  </si>
  <si>
    <t>0318-VIS-CA-TAY</t>
  </si>
  <si>
    <t>0318-VIS-CA-WIL</t>
  </si>
  <si>
    <t>Total - Vista</t>
  </si>
  <si>
    <t>VISTA V2</t>
  </si>
  <si>
    <t>0320-VIS-CA-ALC</t>
  </si>
  <si>
    <t>0320-VIS-CA-ATH</t>
  </si>
  <si>
    <t>0320-VIS-CA-BRY</t>
  </si>
  <si>
    <t>0320-VIS-CA-DCL</t>
  </si>
  <si>
    <t>0320-VIS-CA-EMT</t>
  </si>
  <si>
    <t>0320-VIS-CA-FIN</t>
  </si>
  <si>
    <t>0320-VIS-CA-GRG</t>
  </si>
  <si>
    <t>0320-VIS-CA-GRY</t>
  </si>
  <si>
    <t>0320-VIS-CA-GWN</t>
  </si>
  <si>
    <t>0320-VIS-CA-HZL</t>
  </si>
  <si>
    <t>0320-VIS-CA-JKE</t>
  </si>
  <si>
    <t>0320-VIS-CA-JOR</t>
  </si>
  <si>
    <t>0320-VIS-CA-LCY</t>
  </si>
  <si>
    <t>0320-VIS-CA-NOA</t>
  </si>
  <si>
    <t>0320-VIS-CA-SRA</t>
  </si>
  <si>
    <t>0320-VIS-CA-STL</t>
  </si>
  <si>
    <t>0320-VIS-CA-THO</t>
  </si>
  <si>
    <t>Total - VISTA V2</t>
  </si>
  <si>
    <t>Vista V3</t>
  </si>
  <si>
    <t>0303-VSO-NA-BEU</t>
  </si>
  <si>
    <t>0303-VSO-NA-DCL</t>
  </si>
  <si>
    <t>0303-VSO-NA-DIL</t>
  </si>
  <si>
    <t>0303-VSO-NA-JKE</t>
  </si>
  <si>
    <t>0303-VSO-NA-NOA</t>
  </si>
  <si>
    <t>0303-VSO-NA-NOR</t>
  </si>
  <si>
    <t>0303-VSO-NA-TRW</t>
  </si>
  <si>
    <t>Total - Vista V3</t>
  </si>
  <si>
    <t>Total - Stroller</t>
  </si>
  <si>
    <t>Total - Inventory Item</t>
  </si>
  <si>
    <t>Total</t>
  </si>
  <si>
    <t>Mamaroo
Price List - 2024</t>
  </si>
  <si>
    <t>FASHION</t>
  </si>
  <si>
    <t>mamaRoo multi-motion baby swing</t>
  </si>
  <si>
    <t>Rosewood</t>
  </si>
  <si>
    <t>Newborn Insert - plush</t>
  </si>
  <si>
    <t xml:space="preserve">Maroon </t>
  </si>
  <si>
    <t>Grey</t>
  </si>
  <si>
    <t>Newborn Insert - mesh</t>
  </si>
  <si>
    <t>Mint</t>
  </si>
  <si>
    <t>mamaRoo sleep bassinet sheet - cotton</t>
  </si>
  <si>
    <t xml:space="preserve"> LAST CHANCE  (items below are discontinued) </t>
  </si>
  <si>
    <t>connect high chair</t>
  </si>
  <si>
    <t>White/Grey</t>
  </si>
  <si>
    <t>breeze bassinet sheet - cotton (single)</t>
  </si>
  <si>
    <t>White Crosshatch</t>
  </si>
  <si>
    <t>breeze bassinet sheet - waterproof (single)</t>
  </si>
  <si>
    <t>Grey Beads</t>
  </si>
  <si>
    <t>breeze playard sheet - cotton (single)</t>
  </si>
  <si>
    <t>breeze playard sheet - waterproof (single)</t>
  </si>
  <si>
    <t>This tool is an estimate - the skids may to be built to differing dimensions.</t>
  </si>
  <si>
    <t>This tool is accounting for skids built up to a height of 80 inches - if you have different height requirements,then this information may not be accurate for your order.</t>
  </si>
  <si>
    <t>If you don't have access to a loading dock and require a truck with a liftgate, then your skids can only be built to a height of 72 inches.</t>
  </si>
  <si>
    <t>Below are some general numbers for a full skid of larger product.</t>
  </si>
  <si>
    <t>Calculations for accessories are based on full casepacks.</t>
  </si>
  <si>
    <t>Cartons per skid</t>
  </si>
  <si>
    <t>Units per carton</t>
  </si>
  <si>
    <t>single</t>
  </si>
  <si>
    <t>Ridge V2</t>
  </si>
  <si>
    <t>Glink</t>
  </si>
  <si>
    <t>Gluxe</t>
  </si>
  <si>
    <t>Rumbleseat</t>
  </si>
  <si>
    <t>Mesa V2/Max/Aria</t>
  </si>
  <si>
    <t>Mesa V2 Base</t>
  </si>
  <si>
    <t>Mesa Max Base</t>
  </si>
  <si>
    <t>Bassinet Stand</t>
  </si>
  <si>
    <t>Units Per Skid</t>
  </si>
  <si>
    <t>On Order</t>
  </si>
  <si>
    <t>Skids</t>
  </si>
  <si>
    <t xml:space="preserve">Aria  </t>
  </si>
  <si>
    <t>V2 Base</t>
  </si>
  <si>
    <t>Aria Base</t>
  </si>
  <si>
    <t>4moms</t>
  </si>
  <si>
    <t>mamaRoo Swing</t>
  </si>
  <si>
    <t>Plush Insert</t>
  </si>
  <si>
    <t>Sleep bassinet sheets</t>
  </si>
  <si>
    <t>Connect high chair</t>
  </si>
  <si>
    <t>Breeze playard sheets</t>
  </si>
  <si>
    <t>Breeze bassinet sheets</t>
  </si>
  <si>
    <t xml:space="preserve">Vista V3 Stroller - James - Black | Carbon Frame | Black Leather 
</t>
  </si>
  <si>
    <t>Vista V3 Stroller - Ada - Sandstone Melange | Carbon Frame | Chestnut Leather</t>
  </si>
  <si>
    <t xml:space="preserve">Bassinet V3 - Ada - Sandstone Melange | Carbon Frame </t>
  </si>
  <si>
    <t xml:space="preserve">RumbleSeat V3- James - Black | Carbon Frame | Black Leather </t>
  </si>
  <si>
    <t>RumbleSeat V3 - Ada - Sandstone Melange | Carbon Frame | Chestnut Leather</t>
  </si>
  <si>
    <t xml:space="preserve">Cruz V3 Stroller - James - Black | Carbon Frame | Black Leather </t>
  </si>
  <si>
    <t>Cruz V3 Stroller - Ada - Sandstone Melange | Carbon Frame | Chestnut Leather</t>
  </si>
  <si>
    <t>Kona Stroller - Rowan - Graphite | Graphite Frame | Saddle Leather  - NEW! ETA: November 2026</t>
  </si>
  <si>
    <t>Kona Stroller - Ada - Sandstone Mélange | Carbon Frame | Chestnut Leather - NEW! ETA: November 2026</t>
  </si>
  <si>
    <t>Kona Stroller - Evelyn - Meadow Green | Graphite Frame | Chestnut Leather - NEW! ETA: November 2026</t>
  </si>
  <si>
    <t>Kona Stroller- James - Black | Carbon Frame | Black Leather - NEW! ETA: November 2026</t>
  </si>
  <si>
    <t>Performance Rain shield for Kona - NEW! ETA: November 2026</t>
  </si>
  <si>
    <t>Piggyback for Kona - NEW! ETA: November 2026</t>
  </si>
  <si>
    <t>Snack Tray for Kona - NEW! ETA: November 2026</t>
  </si>
  <si>
    <t>Travel Bag for Kona - NEW! ETA: November 2026</t>
  </si>
  <si>
    <t xml:space="preserve">Minu V3 Stroller - James - Black | Carbon Frame | Black Leather </t>
  </si>
  <si>
    <t xml:space="preserve">Minu V3 Stroller - Evelyn - Meadow Green | Carbon Frame | Chestnut Leather </t>
  </si>
  <si>
    <t xml:space="preserve">Minu Duo Stroller - James - Black | Carbon Frame | Black Leather </t>
  </si>
  <si>
    <t xml:space="preserve">Minu Duo Stroller - Ada - Sandstone | Carbon Frame | Chestnut Leather </t>
  </si>
  <si>
    <t xml:space="preserve">Changing Backpack V2 - James - Black </t>
  </si>
  <si>
    <t>Changing Backpack V2 - Ada - Sandstone Melange | Chestnut Leather</t>
  </si>
  <si>
    <t xml:space="preserve">Changing Backpack V2 - Owen - Mocha Mélange | Chestnut Leather </t>
  </si>
  <si>
    <t xml:space="preserve">Seat Liner - Black - NEW! </t>
  </si>
  <si>
    <t>Seat Liner Luxe- Natural- Shearling Wool  NEW! - ETA: September 2026</t>
  </si>
  <si>
    <t>Mesa V3 - James - Black -</t>
  </si>
  <si>
    <t xml:space="preserve">Mesa V3 Infant Car Seat - Ada - Sandstone </t>
  </si>
  <si>
    <t xml:space="preserve">Aria V2 - James - Black  </t>
  </si>
  <si>
    <t>Aria V2 Infant Car Seat - Ada - Sandstone</t>
  </si>
  <si>
    <t>Remi V2 Playard - Townsend - Beige Soft Knit - NEW! ETA: September 2026</t>
  </si>
  <si>
    <t>Remi V2 Playard - Mason - Black Soft Knit - NEW! ETA: September 2026</t>
  </si>
  <si>
    <t>Remi V2 Playard - Maddie - Green Soft Knit - NEW! ETA: September 2026</t>
  </si>
  <si>
    <t>Ciro V2 High Chair - Anya - Warm White - NEW! ETA: September 2026</t>
  </si>
  <si>
    <t>Ciro V2 High Chair - Mason - Black - NEW! ETA: September 2026</t>
  </si>
  <si>
    <t>Ciro V2 High Chair - Betsy - Spruce Green - NEW! ETA: September 2026</t>
  </si>
  <si>
    <t>Mira 3-in-1 Bouncer - Mason - Black Soft Knit | Black Frame| Walnut Wood - NEW! ETA: TBA</t>
  </si>
  <si>
    <t>Mira 3-in-1 Bouncer - Townsend - Beige Soft Knit | Grey Frame| Walnut Wood - NEW! ETA: TBA</t>
  </si>
  <si>
    <t>Mira 3-in-1 Bouncer - Maddie - Green Soft Knit | Grey Frame| Walnut Wood - NEW! ETA: TBA</t>
  </si>
  <si>
    <t xml:space="preserve">In Stock </t>
  </si>
  <si>
    <r>
      <t xml:space="preserve">Cup Holder for Kona, Minu and Minu Duo- </t>
    </r>
    <r>
      <rPr>
        <b/>
        <sz val="10"/>
        <color rgb="FF000000"/>
        <rFont val="Aptos"/>
        <family val="2"/>
      </rPr>
      <t>NEW! ETA TBA</t>
    </r>
  </si>
  <si>
    <r>
      <t xml:space="preserve">New Cup Holder for Vista, Cruz- </t>
    </r>
    <r>
      <rPr>
        <b/>
        <sz val="10"/>
        <color rgb="FF000000"/>
        <rFont val="Aptos"/>
        <family val="2"/>
      </rPr>
      <t>NEW! ETA TBA</t>
    </r>
  </si>
  <si>
    <r>
      <t xml:space="preserve">Waterproof Matress Covers for Remi V2, Set of 2- </t>
    </r>
    <r>
      <rPr>
        <b/>
        <sz val="10"/>
        <color rgb="FF000000"/>
        <rFont val="Aptos"/>
        <family val="2"/>
      </rPr>
      <t>NEW! ETA September 2026</t>
    </r>
  </si>
  <si>
    <r>
      <t>Organic Cotton Mattress Covers for Remi V2, Set of 2-</t>
    </r>
    <r>
      <rPr>
        <b/>
        <sz val="10"/>
        <color rgb="FF000000"/>
        <rFont val="Aptos"/>
        <family val="2"/>
      </rPr>
      <t>NEW! ETA September 2026</t>
    </r>
  </si>
  <si>
    <r>
      <t>Room Darkening Canopy for Remi-</t>
    </r>
    <r>
      <rPr>
        <b/>
        <sz val="10"/>
        <color rgb="FF000000"/>
        <rFont val="Aptos"/>
        <family val="2"/>
      </rPr>
      <t>NEW! ETA September 2026</t>
    </r>
  </si>
  <si>
    <t>Bassinet V3 - James - Black | Carbon Frame | Black Leather</t>
  </si>
  <si>
    <t>UPDATED: SEPTEMBER.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</si>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</sst>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quot; $&quot;* #,##0.00\ ;&quot;-$&quot;* #,##0.00\ ;&quot; $&quot;* \-#\ ;\ @\ "/>
    <numFmt numFmtId="166" formatCode="&quot; $&quot;* #,##0.00\ ;&quot; $&quot;* \(#,##0.00\);&quot; $&quot;* \-#\ ;\ @\ "/>
    <numFmt numFmtId="167" formatCode="000000000000"/>
    <numFmt numFmtId="168" formatCode="00000"/>
    <numFmt numFmtId="169" formatCode="\$#,##0.00\ ;[Red]&quot;($&quot;#,##0.00\)"/>
    <numFmt numFmtId="170" formatCode="&quot; &quot;&quot;$&quot;* #,##0.00&quot; &quot;;&quot;-&quot;&quot;$&quot;* #,##0.00&quot; &quot;;&quot; &quot;&quot;$&quot;* &quot;-&quot;#&quot; &quot;;&quot; &quot;@&quot; &quot;"/>
    <numFmt numFmtId="171" formatCode="&quot; &quot;&quot;$&quot;* #,##0.00&quot; &quot;;&quot; &quot;&quot;$&quot;* &quot;(&quot;#,##0.00&quot;)&quot;;&quot; &quot;&quot;$&quot;* &quot;-&quot;#&quot; &quot;;&quot; &quot;@&quot; &quot;"/>
  </numFmts>
  <fonts count="28">
    <font>
      <sz val="10"/>
      <color rgb="FF000000"/>
      <name val="Verdana"/>
      <family val="2"/>
      <charset val="1"/>
    </font>
    <font>
      <sz val="10"/>
      <color rgb="FF9C0006"/>
      <name val="Verdana"/>
      <family val="2"/>
      <charset val="1"/>
    </font>
    <font>
      <sz val="11"/>
      <color rgb="FF000000"/>
      <name val="Helvetica Neue"/>
      <family val="2"/>
      <charset val="1"/>
    </font>
    <font>
      <sz val="10"/>
      <color rgb="FF000000"/>
      <name val="Aptos"/>
      <family val="2"/>
      <charset val="1"/>
    </font>
    <font>
      <b/>
      <sz val="14"/>
      <color rgb="FF8B8D90"/>
      <name val="Aptos"/>
      <family val="2"/>
      <charset val="1"/>
    </font>
    <font>
      <b/>
      <sz val="12"/>
      <color rgb="FF000000"/>
      <name val="Aptos"/>
      <family val="2"/>
      <charset val="1"/>
    </font>
    <font>
      <sz val="12"/>
      <color rgb="FF000000"/>
      <name val="Aptos"/>
      <family val="2"/>
      <charset val="1"/>
    </font>
    <font>
      <b/>
      <sz val="12"/>
      <color rgb="FF7F7F7F"/>
      <name val="Aptos"/>
      <family val="2"/>
      <charset val="1"/>
    </font>
    <font>
      <b/>
      <sz val="10"/>
      <color rgb="FFFFFFFF"/>
      <name val="Aptos"/>
      <family val="2"/>
      <charset val="1"/>
    </font>
    <font>
      <b/>
      <sz val="14"/>
      <color rgb="FFFFFFFF"/>
      <name val="Aptos"/>
      <family val="2"/>
      <charset val="1"/>
    </font>
    <font>
      <sz val="14"/>
      <color rgb="FF000000"/>
      <name val="Aptos"/>
      <family val="2"/>
      <charset val="1"/>
    </font>
    <font>
      <b/>
      <sz val="10"/>
      <color rgb="FF404040"/>
      <name val="Aptos"/>
      <family val="2"/>
      <charset val="1"/>
    </font>
    <font>
      <sz val="10"/>
      <color rgb="FFFF0000"/>
      <name val="Aptos"/>
      <family val="2"/>
      <charset val="1"/>
    </font>
    <font>
      <b/>
      <sz val="10"/>
      <color rgb="FF000000"/>
      <name val="Aptos"/>
      <family val="2"/>
      <charset val="1"/>
    </font>
    <font>
      <sz val="10"/>
      <name val="Aptos"/>
      <family val="2"/>
      <charset val="1"/>
    </font>
    <font>
      <sz val="10"/>
      <color rgb="FFFFFFFF"/>
      <name val="Aptos"/>
      <family val="2"/>
      <charset val="1"/>
    </font>
    <font>
      <sz val="10"/>
      <color rgb="FF000000"/>
      <name val="Helvetica Neue"/>
      <family val="2"/>
      <charset val="1"/>
    </font>
    <font>
      <sz val="10"/>
      <color rgb="FFEE0000"/>
      <name val="Aptos"/>
      <family val="2"/>
      <charset val="1"/>
    </font>
    <font>
      <b/>
      <sz val="14"/>
      <color rgb="FF000000"/>
      <name val="Aptos"/>
      <family val="2"/>
      <charset val="1"/>
    </font>
    <font>
      <b/>
      <u/>
      <sz val="10"/>
      <color rgb="FF000000"/>
      <name val="Aptos"/>
      <family val="2"/>
      <charset val="1"/>
    </font>
    <font>
      <sz val="10"/>
      <color rgb="FF000000"/>
      <name val="Verdana"/>
      <family val="2"/>
      <charset val="1"/>
    </font>
    <font>
      <sz val="10"/>
      <color theme="1"/>
      <name val="Aptos Narrow"/>
      <family val="2"/>
      <scheme val="minor"/>
    </font>
    <font>
      <sz val="10"/>
      <color rgb="FF000000"/>
      <name val="Aptos"/>
      <family val="2"/>
    </font>
    <font>
      <b/>
      <sz val="10"/>
      <color rgb="FF000000"/>
      <name val="Aptos"/>
      <family val="2"/>
    </font>
    <font>
      <b/>
      <sz val="10"/>
      <name val="Helvetica Neue"/>
      <family val="2"/>
      <charset val="1"/>
    </font>
    <font>
      <sz val="8"/>
      <name val="Arial"/>
      <family val="2"/>
    </font>
    <font>
      <b/>
      <sz val="8"/>
      <name val="Arial"/>
      <family val="2"/>
    </font>
    <font>
      <sz val="10"/>
      <name val="Helvetica Neue"/>
      <family val="2"/>
      <charset val="1"/>
    </font>
  </fonts>
  <fills count="32">
    <fill>
      <patternFill patternType="none"/>
    </fill>
    <fill>
      <patternFill patternType="gray125"/>
    </fill>
    <fill>
      <patternFill patternType="solid">
        <fgColor rgb="FFFFC7CE"/>
        <bgColor rgb="FFD9D9D9"/>
      </patternFill>
    </fill>
    <fill>
      <patternFill patternType="solid">
        <fgColor rgb="FFD8D8D8"/>
        <bgColor rgb="FFD9D9D9"/>
      </patternFill>
    </fill>
    <fill>
      <patternFill patternType="solid">
        <fgColor rgb="FFFFFFFF"/>
        <bgColor rgb="FFF9FFF8"/>
      </patternFill>
    </fill>
    <fill>
      <patternFill patternType="solid">
        <fgColor rgb="FF808080"/>
        <bgColor rgb="FF7F7F7F"/>
      </patternFill>
    </fill>
    <fill>
      <patternFill patternType="solid">
        <fgColor rgb="FF40494C"/>
        <bgColor rgb="FF404040"/>
      </patternFill>
    </fill>
    <fill>
      <patternFill patternType="solid">
        <fgColor rgb="FFB8CCE4"/>
        <bgColor rgb="FFC1CCCF"/>
      </patternFill>
    </fill>
    <fill>
      <patternFill patternType="solid">
        <fgColor rgb="FFE7FFF3"/>
        <bgColor rgb="FFF9FFF8"/>
      </patternFill>
    </fill>
    <fill>
      <patternFill patternType="solid">
        <fgColor rgb="FF668D8B"/>
        <bgColor rgb="FF808080"/>
      </patternFill>
    </fill>
    <fill>
      <patternFill patternType="solid">
        <fgColor rgb="FFBFC3B4"/>
        <bgColor rgb="FFBFBFBF"/>
      </patternFill>
    </fill>
    <fill>
      <patternFill patternType="solid">
        <fgColor rgb="FF60497A"/>
        <bgColor rgb="FF4C5357"/>
      </patternFill>
    </fill>
    <fill>
      <patternFill patternType="solid">
        <fgColor rgb="FFB4A2B6"/>
        <bgColor rgb="FFCAA8A8"/>
      </patternFill>
    </fill>
    <fill>
      <patternFill patternType="solid">
        <fgColor rgb="FF9BADB0"/>
        <bgColor rgb="FFB4A2B6"/>
      </patternFill>
    </fill>
    <fill>
      <patternFill patternType="solid">
        <fgColor rgb="FFC1CCCF"/>
        <bgColor rgb="FFCCCCCC"/>
      </patternFill>
    </fill>
    <fill>
      <patternFill patternType="solid">
        <fgColor rgb="FF4C5357"/>
        <bgColor rgb="FF40494C"/>
      </patternFill>
    </fill>
    <fill>
      <patternFill patternType="solid">
        <fgColor rgb="FFF9FFF8"/>
        <bgColor rgb="FFFFFFFF"/>
      </patternFill>
    </fill>
    <fill>
      <patternFill patternType="solid">
        <fgColor rgb="FF31869B"/>
        <bgColor rgb="FF008080"/>
      </patternFill>
    </fill>
    <fill>
      <patternFill patternType="solid">
        <fgColor rgb="FF8E6E61"/>
        <bgColor rgb="FF7F7F7F"/>
      </patternFill>
    </fill>
    <fill>
      <patternFill patternType="solid">
        <fgColor rgb="FFA79482"/>
        <bgColor rgb="FF8B8D90"/>
      </patternFill>
    </fill>
    <fill>
      <patternFill patternType="solid">
        <fgColor rgb="FF8B8D90"/>
        <bgColor rgb="FF808080"/>
      </patternFill>
    </fill>
    <fill>
      <patternFill patternType="solid">
        <fgColor rgb="FFC2858E"/>
        <bgColor rgb="FFA79482"/>
      </patternFill>
    </fill>
    <fill>
      <patternFill patternType="solid">
        <fgColor rgb="FFCAA8A8"/>
        <bgColor rgb="FFC3B0A4"/>
      </patternFill>
    </fill>
    <fill>
      <patternFill patternType="solid">
        <fgColor rgb="FFC3B0A4"/>
        <bgColor rgb="FFCAA8A8"/>
      </patternFill>
    </fill>
    <fill>
      <patternFill patternType="solid">
        <fgColor rgb="FF963634"/>
        <bgColor rgb="FF993300"/>
      </patternFill>
    </fill>
    <fill>
      <patternFill patternType="solid">
        <fgColor rgb="FF632523"/>
        <bgColor rgb="FF404040"/>
      </patternFill>
    </fill>
    <fill>
      <patternFill patternType="solid">
        <fgColor rgb="FFD9D9D9"/>
        <bgColor rgb="FFD8D8D8"/>
      </patternFill>
    </fill>
    <fill>
      <patternFill patternType="solid">
        <fgColor rgb="FFEAEAEA"/>
        <bgColor rgb="FFDCE6F1"/>
      </patternFill>
    </fill>
    <fill>
      <patternFill patternType="solid">
        <fgColor rgb="FFD0D0D0"/>
        <bgColor rgb="FFCCCCCC"/>
      </patternFill>
    </fill>
    <fill>
      <patternFill patternType="solid">
        <fgColor rgb="FFBFBFBF"/>
        <bgColor rgb="FFBFC3B4"/>
      </patternFill>
    </fill>
    <fill>
      <patternFill patternType="solid">
        <fgColor rgb="FFDCE6F1"/>
        <bgColor rgb="FFEAEAEA"/>
      </patternFill>
    </fill>
    <fill>
      <patternFill patternType="solid">
        <fgColor rgb="FFE7FFF3"/>
        <bgColor rgb="FFE7FFF3"/>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dashed">
        <color rgb="FFCCCCCC"/>
      </top>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166" fontId="20" fillId="0" borderId="0"/>
    <xf numFmtId="9" fontId="20" fillId="0" borderId="0"/>
    <xf numFmtId="0" fontId="1" fillId="2" borderId="0"/>
    <xf numFmtId="165" fontId="20" fillId="0" borderId="0"/>
    <xf numFmtId="0" fontId="2" fillId="0" borderId="0"/>
    <xf numFmtId="0" fontId="2" fillId="0" borderId="0"/>
    <xf numFmtId="0" fontId="20" fillId="0" borderId="0"/>
  </cellStyleXfs>
  <cellXfs count="298">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1" fontId="3" fillId="0" borderId="0" xfId="0" applyNumberFormat="1" applyFont="1" applyAlignment="1">
      <alignment horizontal="center" vertical="center"/>
    </xf>
    <xf numFmtId="165" fontId="3" fillId="0" borderId="0" xfId="0" applyNumberFormat="1" applyFont="1" applyAlignment="1">
      <alignment horizontal="left" vertical="center"/>
    </xf>
    <xf numFmtId="165" fontId="3" fillId="0" borderId="0" xfId="0" applyNumberFormat="1" applyFont="1" applyAlignment="1">
      <alignment vertical="center"/>
    </xf>
    <xf numFmtId="0" fontId="3" fillId="0" borderId="0" xfId="0" applyFont="1" applyAlignment="1">
      <alignment vertical="center"/>
    </xf>
    <xf numFmtId="0" fontId="0" fillId="0" borderId="1" xfId="0" applyBorder="1"/>
    <xf numFmtId="49" fontId="5" fillId="3" borderId="2" xfId="0" applyNumberFormat="1" applyFont="1" applyFill="1" applyBorder="1" applyAlignment="1">
      <alignment horizontal="left" vertical="center"/>
    </xf>
    <xf numFmtId="0" fontId="6" fillId="0" borderId="0" xfId="0" applyFont="1" applyAlignment="1">
      <alignment vertical="center"/>
    </xf>
    <xf numFmtId="49" fontId="5" fillId="3" borderId="3" xfId="0" applyNumberFormat="1" applyFont="1" applyFill="1" applyBorder="1" applyAlignment="1">
      <alignment horizontal="left" vertical="center"/>
    </xf>
    <xf numFmtId="0" fontId="6" fillId="0" borderId="0" xfId="0" applyFont="1" applyAlignment="1">
      <alignment horizontal="left" vertical="center"/>
    </xf>
    <xf numFmtId="165" fontId="6" fillId="0" borderId="0" xfId="0" applyNumberFormat="1" applyFont="1" applyAlignment="1">
      <alignment horizontal="left" vertical="center"/>
    </xf>
    <xf numFmtId="49" fontId="8" fillId="5" borderId="2" xfId="0" applyNumberFormat="1" applyFont="1" applyFill="1" applyBorder="1" applyAlignment="1">
      <alignment horizontal="left" vertical="center" wrapText="1"/>
    </xf>
    <xf numFmtId="49" fontId="8" fillId="5" borderId="2" xfId="0" applyNumberFormat="1" applyFont="1" applyFill="1" applyBorder="1" applyAlignment="1">
      <alignment horizontal="center" vertical="center" wrapText="1"/>
    </xf>
    <xf numFmtId="1" fontId="8" fillId="5" borderId="2" xfId="0" applyNumberFormat="1" applyFont="1" applyFill="1" applyBorder="1" applyAlignment="1">
      <alignment horizontal="center" vertical="center" wrapText="1"/>
    </xf>
    <xf numFmtId="165" fontId="8" fillId="5" borderId="2" xfId="0" applyNumberFormat="1" applyFont="1" applyFill="1" applyBorder="1" applyAlignment="1">
      <alignment horizontal="center" vertical="center" wrapText="1"/>
    </xf>
    <xf numFmtId="0" fontId="3" fillId="0" borderId="0" xfId="0" applyFont="1" applyAlignment="1">
      <alignment vertical="center" wrapText="1"/>
    </xf>
    <xf numFmtId="49" fontId="8" fillId="0" borderId="4" xfId="0" applyNumberFormat="1" applyFont="1" applyBorder="1" applyAlignment="1">
      <alignment horizontal="left" vertical="center"/>
    </xf>
    <xf numFmtId="49" fontId="8" fillId="0" borderId="5" xfId="0" applyNumberFormat="1" applyFont="1" applyBorder="1" applyAlignment="1">
      <alignment horizontal="center" vertical="center"/>
    </xf>
    <xf numFmtId="49" fontId="8" fillId="0" borderId="5" xfId="0" applyNumberFormat="1" applyFont="1" applyBorder="1" applyAlignment="1">
      <alignment horizontal="left" vertical="center"/>
    </xf>
    <xf numFmtId="1" fontId="8" fillId="0" borderId="5" xfId="0" applyNumberFormat="1" applyFont="1" applyBorder="1" applyAlignment="1">
      <alignment horizontal="center" vertical="center"/>
    </xf>
    <xf numFmtId="165" fontId="8" fillId="0" borderId="5" xfId="0" applyNumberFormat="1" applyFont="1" applyBorder="1" applyAlignment="1">
      <alignment horizontal="left" vertical="center"/>
    </xf>
    <xf numFmtId="165" fontId="8" fillId="0" borderId="0" xfId="0" applyNumberFormat="1" applyFont="1" applyAlignment="1">
      <alignment horizontal="left" vertical="center"/>
    </xf>
    <xf numFmtId="0" fontId="10" fillId="0" borderId="0" xfId="0" applyFont="1" applyAlignment="1">
      <alignment vertical="center"/>
    </xf>
    <xf numFmtId="49" fontId="3" fillId="8" borderId="2" xfId="0" applyNumberFormat="1" applyFont="1" applyFill="1" applyBorder="1" applyAlignment="1">
      <alignment horizontal="left" vertical="center"/>
    </xf>
    <xf numFmtId="1" fontId="3" fillId="8" borderId="2" xfId="0" applyNumberFormat="1" applyFont="1" applyFill="1" applyBorder="1" applyAlignment="1">
      <alignment horizontal="center" vertical="center"/>
    </xf>
    <xf numFmtId="0" fontId="3" fillId="8" borderId="2" xfId="0" applyFont="1" applyFill="1" applyBorder="1" applyAlignment="1">
      <alignment horizontal="left" vertical="center"/>
    </xf>
    <xf numFmtId="166" fontId="3" fillId="8" borderId="2" xfId="0" applyNumberFormat="1" applyFont="1" applyFill="1" applyBorder="1" applyAlignment="1">
      <alignment horizontal="center" vertical="center"/>
    </xf>
    <xf numFmtId="165" fontId="3" fillId="8" borderId="2" xfId="0" applyNumberFormat="1" applyFont="1" applyFill="1" applyBorder="1" applyAlignment="1">
      <alignment horizontal="center" vertical="center"/>
    </xf>
    <xf numFmtId="49" fontId="3" fillId="0" borderId="2" xfId="0" applyNumberFormat="1" applyFont="1" applyBorder="1" applyAlignment="1">
      <alignment horizontal="left" vertical="center"/>
    </xf>
    <xf numFmtId="1" fontId="3" fillId="0" borderId="2" xfId="0" applyNumberFormat="1" applyFont="1" applyBorder="1" applyAlignment="1">
      <alignment horizontal="center" vertical="center"/>
    </xf>
    <xf numFmtId="0" fontId="3" fillId="0" borderId="2" xfId="0" applyFont="1" applyBorder="1" applyAlignment="1">
      <alignment horizontal="left" vertical="center"/>
    </xf>
    <xf numFmtId="1" fontId="3" fillId="4" borderId="2" xfId="0" applyNumberFormat="1" applyFont="1" applyFill="1" applyBorder="1" applyAlignment="1">
      <alignment horizontal="center" vertical="center"/>
    </xf>
    <xf numFmtId="165" fontId="3" fillId="0" borderId="2" xfId="0" applyNumberFormat="1" applyFont="1" applyBorder="1" applyAlignment="1">
      <alignment horizontal="center" vertical="center"/>
    </xf>
    <xf numFmtId="1" fontId="3" fillId="0" borderId="2" xfId="2" applyNumberFormat="1" applyFont="1" applyBorder="1" applyAlignment="1">
      <alignment horizontal="center" vertical="center"/>
    </xf>
    <xf numFmtId="165" fontId="12" fillId="0" borderId="2" xfId="0" applyNumberFormat="1" applyFont="1" applyBorder="1" applyAlignment="1">
      <alignment horizontal="center" vertical="center"/>
    </xf>
    <xf numFmtId="49" fontId="3" fillId="0" borderId="8" xfId="0" applyNumberFormat="1" applyFont="1" applyBorder="1" applyAlignment="1">
      <alignment horizontal="left" vertical="center"/>
    </xf>
    <xf numFmtId="0" fontId="3" fillId="0" borderId="8" xfId="0" applyFont="1" applyBorder="1" applyAlignment="1">
      <alignment horizontal="center" vertical="center"/>
    </xf>
    <xf numFmtId="0" fontId="3" fillId="0" borderId="8" xfId="0" applyFont="1" applyBorder="1" applyAlignment="1">
      <alignment horizontal="left" vertical="center"/>
    </xf>
    <xf numFmtId="1" fontId="3" fillId="4" borderId="8" xfId="0" applyNumberFormat="1" applyFont="1" applyFill="1" applyBorder="1" applyAlignment="1">
      <alignment horizontal="center" vertical="center"/>
    </xf>
    <xf numFmtId="165" fontId="3" fillId="0" borderId="8" xfId="0" applyNumberFormat="1" applyFont="1" applyBorder="1" applyAlignment="1">
      <alignment horizontal="center" vertical="center"/>
    </xf>
    <xf numFmtId="1" fontId="3" fillId="0" borderId="8" xfId="0" applyNumberFormat="1" applyFont="1" applyBorder="1" applyAlignment="1">
      <alignment horizontal="center" vertical="center"/>
    </xf>
    <xf numFmtId="0" fontId="3" fillId="8" borderId="2" xfId="0" applyFont="1" applyFill="1" applyBorder="1" applyAlignment="1">
      <alignment horizontal="left" vertical="center" wrapText="1"/>
    </xf>
    <xf numFmtId="1" fontId="3" fillId="0" borderId="2" xfId="2" applyNumberFormat="1" applyFont="1" applyBorder="1" applyAlignment="1">
      <alignment horizontal="left" vertical="center"/>
    </xf>
    <xf numFmtId="165" fontId="3" fillId="0" borderId="2" xfId="0" applyNumberFormat="1" applyFont="1" applyBorder="1" applyAlignment="1">
      <alignment horizontal="left" vertical="center"/>
    </xf>
    <xf numFmtId="0" fontId="10" fillId="0" borderId="0" xfId="0" applyFont="1" applyAlignment="1">
      <alignment horizontal="left" vertical="center"/>
    </xf>
    <xf numFmtId="165" fontId="3" fillId="0" borderId="8" xfId="1" applyNumberFormat="1" applyFont="1" applyBorder="1" applyAlignment="1">
      <alignment horizontal="center" vertical="center"/>
    </xf>
    <xf numFmtId="166" fontId="3" fillId="8" borderId="2" xfId="1" applyFont="1" applyFill="1" applyBorder="1" applyAlignment="1">
      <alignment horizontal="center" vertical="center"/>
    </xf>
    <xf numFmtId="165" fontId="3" fillId="0" borderId="8" xfId="0" applyNumberFormat="1" applyFont="1" applyBorder="1" applyAlignment="1">
      <alignment vertical="center"/>
    </xf>
    <xf numFmtId="49" fontId="3" fillId="0" borderId="2" xfId="0" applyNumberFormat="1"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1" fontId="3" fillId="0" borderId="3" xfId="0" applyNumberFormat="1" applyFont="1" applyBorder="1" applyAlignment="1">
      <alignment horizontal="center" vertical="center"/>
    </xf>
    <xf numFmtId="49" fontId="3" fillId="0" borderId="3" xfId="0" applyNumberFormat="1" applyFont="1" applyBorder="1" applyAlignment="1">
      <alignment vertical="center"/>
    </xf>
    <xf numFmtId="165" fontId="3" fillId="0" borderId="3" xfId="0" applyNumberFormat="1" applyFont="1" applyBorder="1" applyAlignment="1">
      <alignment horizontal="center" vertical="center"/>
    </xf>
    <xf numFmtId="1" fontId="3" fillId="0" borderId="3" xfId="2" applyNumberFormat="1" applyFont="1" applyBorder="1" applyAlignment="1">
      <alignment horizontal="center" vertical="center"/>
    </xf>
    <xf numFmtId="49" fontId="3" fillId="4" borderId="9" xfId="0" applyNumberFormat="1" applyFont="1" applyFill="1" applyBorder="1" applyAlignment="1">
      <alignment horizontal="left" vertical="center"/>
    </xf>
    <xf numFmtId="167" fontId="3" fillId="4" borderId="9" xfId="0" applyNumberFormat="1" applyFont="1" applyFill="1" applyBorder="1" applyAlignment="1">
      <alignment horizontal="center" vertical="center"/>
    </xf>
    <xf numFmtId="1" fontId="3" fillId="4" borderId="9" xfId="0" applyNumberFormat="1" applyFont="1" applyFill="1" applyBorder="1" applyAlignment="1">
      <alignment horizontal="center" vertical="center"/>
    </xf>
    <xf numFmtId="165" fontId="3" fillId="4" borderId="9" xfId="0" applyNumberFormat="1" applyFont="1" applyFill="1" applyBorder="1" applyAlignment="1">
      <alignment horizontal="center" vertical="center"/>
    </xf>
    <xf numFmtId="49" fontId="3" fillId="4" borderId="2" xfId="0" applyNumberFormat="1" applyFont="1" applyFill="1" applyBorder="1" applyAlignment="1">
      <alignment horizontal="left" vertical="center"/>
    </xf>
    <xf numFmtId="165" fontId="3" fillId="4" borderId="2" xfId="0" applyNumberFormat="1" applyFont="1" applyFill="1" applyBorder="1" applyAlignment="1">
      <alignment horizontal="center" vertical="center"/>
    </xf>
    <xf numFmtId="1" fontId="3" fillId="4" borderId="10" xfId="0" applyNumberFormat="1" applyFont="1" applyFill="1" applyBorder="1" applyAlignment="1">
      <alignment horizontal="center" vertical="center"/>
    </xf>
    <xf numFmtId="2" fontId="3" fillId="0" borderId="0" xfId="0" applyNumberFormat="1" applyFont="1" applyAlignment="1">
      <alignment horizontal="center" vertical="center"/>
    </xf>
    <xf numFmtId="49" fontId="3" fillId="0" borderId="0" xfId="0" applyNumberFormat="1" applyFont="1" applyAlignment="1">
      <alignment vertical="center"/>
    </xf>
    <xf numFmtId="165" fontId="3" fillId="0" borderId="0" xfId="0" applyNumberFormat="1" applyFont="1" applyAlignment="1">
      <alignment horizontal="center" vertical="center"/>
    </xf>
    <xf numFmtId="1" fontId="3" fillId="0" borderId="0" xfId="2" applyNumberFormat="1" applyFont="1" applyAlignment="1">
      <alignment horizontal="center" vertical="center"/>
    </xf>
    <xf numFmtId="49" fontId="3" fillId="4" borderId="5" xfId="0" applyNumberFormat="1" applyFont="1" applyFill="1" applyBorder="1" applyAlignment="1">
      <alignment horizontal="left" vertical="center"/>
    </xf>
    <xf numFmtId="49" fontId="3" fillId="4" borderId="5" xfId="0" applyNumberFormat="1" applyFont="1" applyFill="1" applyBorder="1" applyAlignment="1">
      <alignment horizontal="center" vertical="center"/>
    </xf>
    <xf numFmtId="1" fontId="3" fillId="4" borderId="5" xfId="0" applyNumberFormat="1" applyFont="1" applyFill="1" applyBorder="1" applyAlignment="1">
      <alignment horizontal="center" vertical="center"/>
    </xf>
    <xf numFmtId="165" fontId="3" fillId="4" borderId="5" xfId="0" applyNumberFormat="1" applyFont="1" applyFill="1" applyBorder="1" applyAlignment="1">
      <alignment horizontal="left" vertical="center"/>
    </xf>
    <xf numFmtId="1" fontId="3" fillId="0" borderId="5" xfId="0" applyNumberFormat="1" applyFont="1" applyBorder="1" applyAlignment="1">
      <alignment horizontal="center" vertical="center"/>
    </xf>
    <xf numFmtId="165" fontId="3" fillId="0" borderId="5" xfId="0" applyNumberFormat="1" applyFont="1" applyBorder="1" applyAlignment="1">
      <alignment vertical="center"/>
    </xf>
    <xf numFmtId="49" fontId="3" fillId="8" borderId="2" xfId="0" applyNumberFormat="1" applyFont="1" applyFill="1" applyBorder="1" applyAlignment="1">
      <alignment horizontal="center" vertical="center"/>
    </xf>
    <xf numFmtId="49" fontId="3" fillId="0" borderId="9" xfId="0" applyNumberFormat="1" applyFont="1" applyBorder="1" applyAlignment="1">
      <alignment horizontal="left" vertical="center"/>
    </xf>
    <xf numFmtId="1" fontId="3" fillId="0" borderId="9" xfId="0" applyNumberFormat="1" applyFont="1" applyBorder="1" applyAlignment="1">
      <alignment horizontal="center" vertical="center"/>
    </xf>
    <xf numFmtId="165" fontId="3" fillId="0" borderId="9" xfId="0" applyNumberFormat="1" applyFont="1" applyBorder="1" applyAlignment="1">
      <alignment horizontal="center" vertical="center"/>
    </xf>
    <xf numFmtId="0" fontId="3" fillId="0" borderId="11" xfId="0" applyFont="1" applyBorder="1" applyAlignment="1">
      <alignment horizontal="left" vertical="center"/>
    </xf>
    <xf numFmtId="1" fontId="3" fillId="0" borderId="11" xfId="0" applyNumberFormat="1" applyFont="1" applyBorder="1" applyAlignment="1">
      <alignment horizontal="center" vertical="center"/>
    </xf>
    <xf numFmtId="49" fontId="3" fillId="0" borderId="11" xfId="0" applyNumberFormat="1" applyFont="1" applyBorder="1" applyAlignment="1">
      <alignment horizontal="left" vertical="center"/>
    </xf>
    <xf numFmtId="0" fontId="3" fillId="0" borderId="5" xfId="0" applyFont="1" applyBorder="1" applyAlignment="1">
      <alignment horizontal="left" vertical="center"/>
    </xf>
    <xf numFmtId="49" fontId="3" fillId="0" borderId="5" xfId="0" applyNumberFormat="1" applyFont="1" applyBorder="1" applyAlignment="1">
      <alignment horizontal="left" vertical="center"/>
    </xf>
    <xf numFmtId="165" fontId="3" fillId="0" borderId="5" xfId="0" applyNumberFormat="1" applyFont="1" applyBorder="1" applyAlignment="1">
      <alignment horizontal="left" vertical="center"/>
    </xf>
    <xf numFmtId="165" fontId="3" fillId="0" borderId="2" xfId="1" applyNumberFormat="1" applyFont="1" applyBorder="1" applyAlignment="1">
      <alignment horizontal="center" vertical="center"/>
    </xf>
    <xf numFmtId="165" fontId="3" fillId="0" borderId="11" xfId="0" applyNumberFormat="1" applyFont="1" applyBorder="1" applyAlignment="1">
      <alignment horizontal="center" vertical="center"/>
    </xf>
    <xf numFmtId="1" fontId="3" fillId="8" borderId="3" xfId="0" applyNumberFormat="1" applyFont="1" applyFill="1" applyBorder="1" applyAlignment="1">
      <alignment horizontal="center" vertical="center"/>
    </xf>
    <xf numFmtId="1" fontId="3" fillId="8" borderId="8" xfId="0" applyNumberFormat="1" applyFont="1" applyFill="1" applyBorder="1" applyAlignment="1">
      <alignment horizontal="center" vertical="center"/>
    </xf>
    <xf numFmtId="165" fontId="3" fillId="8" borderId="11" xfId="0" applyNumberFormat="1" applyFont="1" applyFill="1" applyBorder="1" applyAlignment="1">
      <alignment horizontal="center" vertical="center"/>
    </xf>
    <xf numFmtId="1" fontId="3" fillId="8" borderId="2" xfId="0" applyNumberFormat="1" applyFont="1" applyFill="1" applyBorder="1" applyAlignment="1">
      <alignment horizontal="left" vertical="center"/>
    </xf>
    <xf numFmtId="49" fontId="14" fillId="0" borderId="2" xfId="0" applyNumberFormat="1" applyFont="1" applyBorder="1" applyAlignment="1">
      <alignment horizontal="left" vertical="center"/>
    </xf>
    <xf numFmtId="49" fontId="15" fillId="0" borderId="2" xfId="0" applyNumberFormat="1" applyFont="1" applyBorder="1" applyAlignment="1">
      <alignment horizontal="center" vertical="center"/>
    </xf>
    <xf numFmtId="49" fontId="15" fillId="0" borderId="2" xfId="0" applyNumberFormat="1" applyFont="1" applyBorder="1" applyAlignment="1">
      <alignment horizontal="left" vertical="center"/>
    </xf>
    <xf numFmtId="165" fontId="3" fillId="0" borderId="2" xfId="0" applyNumberFormat="1" applyFont="1" applyBorder="1" applyAlignment="1">
      <alignment vertical="center"/>
    </xf>
    <xf numFmtId="0" fontId="3" fillId="0" borderId="1" xfId="0" applyFont="1" applyBorder="1" applyAlignment="1">
      <alignment vertical="center"/>
    </xf>
    <xf numFmtId="49" fontId="3" fillId="4" borderId="1" xfId="0" applyNumberFormat="1" applyFont="1" applyFill="1" applyBorder="1" applyAlignment="1">
      <alignment horizontal="center" vertical="center"/>
    </xf>
    <xf numFmtId="1" fontId="3" fillId="4"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xf>
    <xf numFmtId="165" fontId="3" fillId="0" borderId="1" xfId="0" applyNumberFormat="1" applyFont="1" applyBorder="1" applyAlignment="1">
      <alignment vertical="center"/>
    </xf>
    <xf numFmtId="165" fontId="3" fillId="0" borderId="5" xfId="0" applyNumberFormat="1" applyFont="1" applyBorder="1" applyAlignment="1">
      <alignment horizontal="center" vertical="center"/>
    </xf>
    <xf numFmtId="1" fontId="3" fillId="0" borderId="0" xfId="6" applyNumberFormat="1" applyFont="1" applyAlignment="1">
      <alignment horizontal="center" vertical="center"/>
    </xf>
    <xf numFmtId="0" fontId="3" fillId="0" borderId="9" xfId="0" applyFont="1" applyBorder="1" applyAlignment="1">
      <alignment vertical="center"/>
    </xf>
    <xf numFmtId="49" fontId="3" fillId="4" borderId="11" xfId="0" applyNumberFormat="1" applyFont="1" applyFill="1" applyBorder="1" applyAlignment="1">
      <alignment horizontal="left" vertical="center"/>
    </xf>
    <xf numFmtId="1" fontId="3" fillId="4" borderId="11" xfId="0" applyNumberFormat="1" applyFont="1" applyFill="1" applyBorder="1" applyAlignment="1">
      <alignment horizontal="center" vertical="center"/>
    </xf>
    <xf numFmtId="165" fontId="12" fillId="4" borderId="2" xfId="0" applyNumberFormat="1" applyFont="1" applyFill="1" applyBorder="1" applyAlignment="1">
      <alignment horizontal="center" vertical="center"/>
    </xf>
    <xf numFmtId="49" fontId="3" fillId="8" borderId="11" xfId="0" applyNumberFormat="1" applyFont="1" applyFill="1" applyBorder="1" applyAlignment="1">
      <alignment horizontal="left" vertical="center"/>
    </xf>
    <xf numFmtId="1" fontId="3" fillId="8" borderId="11" xfId="0" applyNumberFormat="1" applyFont="1" applyFill="1" applyBorder="1" applyAlignment="1">
      <alignment horizontal="center" vertical="center"/>
    </xf>
    <xf numFmtId="49" fontId="3" fillId="16" borderId="11" xfId="0" applyNumberFormat="1" applyFont="1" applyFill="1" applyBorder="1" applyAlignment="1">
      <alignment horizontal="left" vertical="center"/>
    </xf>
    <xf numFmtId="1" fontId="3" fillId="16" borderId="11" xfId="0" applyNumberFormat="1" applyFont="1" applyFill="1" applyBorder="1" applyAlignment="1">
      <alignment horizontal="center" vertical="center"/>
    </xf>
    <xf numFmtId="165" fontId="3" fillId="16" borderId="11" xfId="0" applyNumberFormat="1" applyFont="1" applyFill="1" applyBorder="1" applyAlignment="1">
      <alignment horizontal="center" vertical="center"/>
    </xf>
    <xf numFmtId="49" fontId="3" fillId="4" borderId="2" xfId="0" applyNumberFormat="1" applyFont="1" applyFill="1" applyBorder="1" applyAlignment="1">
      <alignment horizontal="left" vertical="center" readingOrder="1"/>
    </xf>
    <xf numFmtId="1" fontId="3" fillId="4" borderId="2" xfId="0" applyNumberFormat="1" applyFont="1" applyFill="1" applyBorder="1" applyAlignment="1">
      <alignment horizontal="center" vertical="center" readingOrder="1"/>
    </xf>
    <xf numFmtId="166" fontId="3" fillId="0" borderId="2" xfId="1" applyFont="1" applyBorder="1" applyAlignment="1">
      <alignment horizontal="center" vertical="center"/>
    </xf>
    <xf numFmtId="165" fontId="12" fillId="0" borderId="2" xfId="1" applyNumberFormat="1" applyFont="1" applyBorder="1" applyAlignment="1">
      <alignment horizontal="center" vertical="center"/>
    </xf>
    <xf numFmtId="165" fontId="3" fillId="0" borderId="11" xfId="0" applyNumberFormat="1" applyFont="1" applyBorder="1" applyAlignment="1">
      <alignment horizontal="left" vertical="center"/>
    </xf>
    <xf numFmtId="49" fontId="3" fillId="0" borderId="2" xfId="0" applyNumberFormat="1" applyFont="1" applyBorder="1" applyAlignment="1">
      <alignment horizontal="center" vertical="center"/>
    </xf>
    <xf numFmtId="165" fontId="3" fillId="0" borderId="9" xfId="1" applyNumberFormat="1" applyFont="1" applyBorder="1" applyAlignment="1">
      <alignment horizontal="center" vertical="center"/>
    </xf>
    <xf numFmtId="49" fontId="3" fillId="0" borderId="4" xfId="0" applyNumberFormat="1" applyFont="1" applyBorder="1" applyAlignment="1">
      <alignment horizontal="left" vertical="center"/>
    </xf>
    <xf numFmtId="49" fontId="3" fillId="0" borderId="5" xfId="0" applyNumberFormat="1" applyFont="1" applyBorder="1" applyAlignment="1">
      <alignment horizontal="center" vertical="center"/>
    </xf>
    <xf numFmtId="165" fontId="3" fillId="4" borderId="0" xfId="0" applyNumberFormat="1" applyFont="1" applyFill="1" applyAlignment="1">
      <alignment horizontal="left" vertical="center"/>
    </xf>
    <xf numFmtId="165" fontId="12" fillId="4" borderId="9" xfId="0" applyNumberFormat="1" applyFont="1" applyFill="1" applyBorder="1" applyAlignment="1">
      <alignment horizontal="center" vertical="center"/>
    </xf>
    <xf numFmtId="49" fontId="3" fillId="4" borderId="0" xfId="0" applyNumberFormat="1" applyFont="1" applyFill="1" applyAlignment="1">
      <alignment horizontal="left" vertical="center"/>
    </xf>
    <xf numFmtId="1" fontId="3" fillId="4" borderId="0" xfId="0" applyNumberFormat="1" applyFont="1" applyFill="1" applyAlignment="1">
      <alignment horizontal="center" vertical="center"/>
    </xf>
    <xf numFmtId="49" fontId="8" fillId="5" borderId="11" xfId="0" applyNumberFormat="1" applyFont="1" applyFill="1" applyBorder="1" applyAlignment="1">
      <alignment horizontal="left" vertical="center"/>
    </xf>
    <xf numFmtId="49" fontId="8" fillId="5" borderId="11" xfId="0" applyNumberFormat="1" applyFont="1" applyFill="1" applyBorder="1" applyAlignment="1">
      <alignment horizontal="center" vertical="center"/>
    </xf>
    <xf numFmtId="1" fontId="8" fillId="5" borderId="11" xfId="0" applyNumberFormat="1" applyFont="1" applyFill="1" applyBorder="1" applyAlignment="1">
      <alignment horizontal="center" vertical="center"/>
    </xf>
    <xf numFmtId="165" fontId="8" fillId="5" borderId="11" xfId="0" applyNumberFormat="1" applyFont="1" applyFill="1" applyBorder="1" applyAlignment="1">
      <alignment horizontal="center" vertical="center"/>
    </xf>
    <xf numFmtId="165" fontId="8" fillId="5" borderId="4" xfId="0" applyNumberFormat="1" applyFont="1" applyFill="1" applyBorder="1" applyAlignment="1">
      <alignment horizontal="center" vertical="center"/>
    </xf>
    <xf numFmtId="1" fontId="3" fillId="5" borderId="3" xfId="0" applyNumberFormat="1" applyFont="1" applyFill="1" applyBorder="1" applyAlignment="1">
      <alignment horizontal="center" vertical="center"/>
    </xf>
    <xf numFmtId="165" fontId="3" fillId="5" borderId="10" xfId="0" applyNumberFormat="1" applyFont="1" applyFill="1" applyBorder="1" applyAlignment="1">
      <alignment vertical="center"/>
    </xf>
    <xf numFmtId="49" fontId="3" fillId="16" borderId="0" xfId="0" applyNumberFormat="1" applyFont="1" applyFill="1" applyAlignment="1">
      <alignment horizontal="left" vertical="center"/>
    </xf>
    <xf numFmtId="1" fontId="3" fillId="16" borderId="0" xfId="0" applyNumberFormat="1" applyFont="1" applyFill="1" applyAlignment="1">
      <alignment horizontal="center" vertical="center"/>
    </xf>
    <xf numFmtId="165" fontId="3" fillId="16" borderId="1" xfId="0" applyNumberFormat="1" applyFont="1" applyFill="1" applyBorder="1" applyAlignment="1">
      <alignment horizontal="center" vertical="center"/>
    </xf>
    <xf numFmtId="165" fontId="3" fillId="16" borderId="0" xfId="0" applyNumberFormat="1" applyFont="1" applyFill="1" applyAlignment="1">
      <alignment horizontal="center" vertical="center"/>
    </xf>
    <xf numFmtId="49" fontId="3" fillId="4" borderId="3" xfId="0" applyNumberFormat="1" applyFont="1" applyFill="1" applyBorder="1" applyAlignment="1">
      <alignment horizontal="left" vertical="center"/>
    </xf>
    <xf numFmtId="49" fontId="3" fillId="4" borderId="8" xfId="0" applyNumberFormat="1" applyFont="1" applyFill="1" applyBorder="1" applyAlignment="1">
      <alignment horizontal="left" vertical="center"/>
    </xf>
    <xf numFmtId="165" fontId="3" fillId="16" borderId="2" xfId="0" applyNumberFormat="1" applyFont="1" applyFill="1" applyBorder="1" applyAlignment="1">
      <alignment horizontal="center" vertical="center"/>
    </xf>
    <xf numFmtId="165" fontId="3" fillId="4" borderId="8" xfId="0" applyNumberFormat="1" applyFont="1" applyFill="1" applyBorder="1" applyAlignment="1">
      <alignment horizontal="left" vertical="center"/>
    </xf>
    <xf numFmtId="49" fontId="3" fillId="4" borderId="6" xfId="0" applyNumberFormat="1" applyFont="1" applyFill="1" applyBorder="1" applyAlignment="1">
      <alignment horizontal="left" vertical="center"/>
    </xf>
    <xf numFmtId="165" fontId="3" fillId="0" borderId="0" xfId="1" applyNumberFormat="1" applyFont="1" applyAlignment="1">
      <alignment horizontal="center" vertical="center"/>
    </xf>
    <xf numFmtId="49" fontId="3" fillId="4" borderId="7" xfId="0" applyNumberFormat="1" applyFont="1" applyFill="1" applyBorder="1" applyAlignment="1">
      <alignment horizontal="left" vertical="center"/>
    </xf>
    <xf numFmtId="49" fontId="3" fillId="4" borderId="1" xfId="0" applyNumberFormat="1" applyFont="1" applyFill="1" applyBorder="1" applyAlignment="1">
      <alignment horizontal="left" vertical="center"/>
    </xf>
    <xf numFmtId="165" fontId="3" fillId="4" borderId="1" xfId="0" applyNumberFormat="1" applyFont="1" applyFill="1" applyBorder="1" applyAlignment="1">
      <alignment horizontal="left" vertical="center"/>
    </xf>
    <xf numFmtId="49" fontId="3" fillId="0" borderId="7" xfId="0" applyNumberFormat="1" applyFont="1" applyBorder="1" applyAlignment="1">
      <alignment horizontal="left" vertical="center"/>
    </xf>
    <xf numFmtId="1" fontId="3" fillId="0" borderId="7" xfId="0" applyNumberFormat="1" applyFont="1" applyBorder="1" applyAlignment="1">
      <alignment horizontal="center" vertical="center"/>
    </xf>
    <xf numFmtId="1" fontId="3" fillId="4" borderId="7" xfId="0" applyNumberFormat="1" applyFont="1" applyFill="1" applyBorder="1" applyAlignment="1">
      <alignment horizontal="center" vertical="center"/>
    </xf>
    <xf numFmtId="165" fontId="3" fillId="4" borderId="7" xfId="0" applyNumberFormat="1" applyFont="1" applyFill="1" applyBorder="1" applyAlignment="1">
      <alignment horizontal="center" vertical="center"/>
    </xf>
    <xf numFmtId="165" fontId="3" fillId="0" borderId="7" xfId="0" applyNumberFormat="1" applyFont="1" applyBorder="1" applyAlignment="1">
      <alignment horizontal="center" vertical="center"/>
    </xf>
    <xf numFmtId="49" fontId="8" fillId="5" borderId="2" xfId="0" applyNumberFormat="1" applyFont="1" applyFill="1" applyBorder="1" applyAlignment="1">
      <alignment horizontal="center" vertical="center"/>
    </xf>
    <xf numFmtId="49" fontId="8" fillId="5" borderId="2" xfId="0" applyNumberFormat="1" applyFont="1" applyFill="1" applyBorder="1" applyAlignment="1">
      <alignment horizontal="left" vertical="center"/>
    </xf>
    <xf numFmtId="1" fontId="8" fillId="5" borderId="2" xfId="0" applyNumberFormat="1" applyFont="1" applyFill="1" applyBorder="1" applyAlignment="1">
      <alignment horizontal="center" vertical="center"/>
    </xf>
    <xf numFmtId="165" fontId="8" fillId="5" borderId="2" xfId="0" applyNumberFormat="1" applyFont="1" applyFill="1" applyBorder="1" applyAlignment="1">
      <alignment horizontal="center" vertical="center"/>
    </xf>
    <xf numFmtId="165" fontId="8" fillId="5" borderId="3" xfId="0" applyNumberFormat="1" applyFont="1" applyFill="1" applyBorder="1" applyAlignment="1">
      <alignment horizontal="center" vertical="center"/>
    </xf>
    <xf numFmtId="49" fontId="3" fillId="0" borderId="2" xfId="0" applyNumberFormat="1" applyFont="1" applyBorder="1" applyAlignment="1">
      <alignment horizontal="left" vertical="center" readingOrder="1"/>
    </xf>
    <xf numFmtId="1" fontId="3" fillId="0" borderId="0" xfId="0" applyNumberFormat="1" applyFont="1" applyAlignment="1">
      <alignment vertical="center"/>
    </xf>
    <xf numFmtId="49" fontId="3" fillId="0" borderId="3" xfId="0" applyNumberFormat="1" applyFont="1" applyBorder="1" applyAlignment="1">
      <alignment horizontal="left" vertical="center" readingOrder="1"/>
    </xf>
    <xf numFmtId="49" fontId="3" fillId="0" borderId="3" xfId="0" applyNumberFormat="1" applyFont="1" applyBorder="1" applyAlignment="1">
      <alignment horizontal="left" vertical="center"/>
    </xf>
    <xf numFmtId="0" fontId="3" fillId="26" borderId="1" xfId="0" applyFont="1" applyFill="1" applyBorder="1" applyAlignment="1">
      <alignment vertical="center"/>
    </xf>
    <xf numFmtId="1" fontId="13" fillId="26" borderId="2" xfId="0" applyNumberFormat="1" applyFont="1" applyFill="1" applyBorder="1" applyAlignment="1">
      <alignment horizontal="center" vertical="center"/>
    </xf>
    <xf numFmtId="165" fontId="13" fillId="0" borderId="5" xfId="0" applyNumberFormat="1" applyFont="1" applyBorder="1" applyAlignment="1">
      <alignment horizontal="right" vertical="center"/>
    </xf>
    <xf numFmtId="165" fontId="13" fillId="0" borderId="0" xfId="0" applyNumberFormat="1" applyFont="1" applyAlignment="1">
      <alignment horizontal="right" vertical="center"/>
    </xf>
    <xf numFmtId="49" fontId="3" fillId="0" borderId="0" xfId="0" applyNumberFormat="1" applyFont="1" applyAlignment="1">
      <alignment horizontal="left" vertical="center"/>
    </xf>
    <xf numFmtId="0" fontId="13" fillId="4" borderId="0" xfId="0" applyFont="1" applyFill="1" applyAlignment="1">
      <alignment horizontal="center" vertical="center"/>
    </xf>
    <xf numFmtId="0" fontId="13" fillId="4" borderId="0" xfId="0" applyFont="1" applyFill="1" applyAlignment="1">
      <alignment horizontal="left" vertical="center"/>
    </xf>
    <xf numFmtId="1" fontId="13" fillId="4" borderId="0" xfId="0" applyNumberFormat="1" applyFont="1" applyFill="1" applyAlignment="1">
      <alignment horizontal="center" vertical="center"/>
    </xf>
    <xf numFmtId="165" fontId="13" fillId="4" borderId="0" xfId="0" applyNumberFormat="1" applyFont="1" applyFill="1" applyAlignment="1">
      <alignment horizontal="left"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49" fontId="13" fillId="4" borderId="0" xfId="0" applyNumberFormat="1" applyFont="1" applyFill="1" applyAlignment="1">
      <alignment horizontal="left" vertical="center"/>
    </xf>
    <xf numFmtId="165" fontId="3" fillId="0" borderId="0" xfId="0" applyNumberFormat="1" applyFont="1" applyAlignment="1">
      <alignment horizontal="right" vertical="center"/>
    </xf>
    <xf numFmtId="0" fontId="16" fillId="0" borderId="0" xfId="0" applyFont="1"/>
    <xf numFmtId="0" fontId="3" fillId="0" borderId="0" xfId="7" applyFont="1"/>
    <xf numFmtId="0" fontId="3" fillId="0" borderId="0" xfId="0" applyFont="1"/>
    <xf numFmtId="0" fontId="3" fillId="0" borderId="0" xfId="0" applyFont="1" applyAlignment="1">
      <alignment horizontal="center"/>
    </xf>
    <xf numFmtId="0" fontId="3" fillId="0" borderId="0" xfId="0" applyFont="1" applyAlignment="1">
      <alignment vertical="top"/>
    </xf>
    <xf numFmtId="49" fontId="5" fillId="3" borderId="3" xfId="0" applyNumberFormat="1" applyFont="1" applyFill="1" applyBorder="1" applyAlignment="1">
      <alignment horizontal="left" vertical="top"/>
    </xf>
    <xf numFmtId="0" fontId="6" fillId="0" borderId="0" xfId="0" applyFont="1" applyAlignment="1">
      <alignment vertical="top"/>
    </xf>
    <xf numFmtId="0" fontId="3" fillId="0" borderId="0" xfId="0" applyFont="1" applyAlignment="1">
      <alignment horizontal="center" vertical="top"/>
    </xf>
    <xf numFmtId="0" fontId="6" fillId="0" borderId="0" xfId="0" applyFont="1" applyAlignment="1">
      <alignment horizontal="left" vertical="top"/>
    </xf>
    <xf numFmtId="49" fontId="8" fillId="5" borderId="11" xfId="0" applyNumberFormat="1" applyFont="1" applyFill="1" applyBorder="1" applyAlignment="1">
      <alignment horizontal="left" vertical="top" wrapText="1"/>
    </xf>
    <xf numFmtId="49" fontId="8" fillId="5" borderId="11" xfId="0" applyNumberFormat="1" applyFont="1" applyFill="1" applyBorder="1" applyAlignment="1">
      <alignment horizontal="center" vertical="top" wrapText="1"/>
    </xf>
    <xf numFmtId="1" fontId="8" fillId="5" borderId="11" xfId="0" applyNumberFormat="1" applyFont="1" applyFill="1" applyBorder="1" applyAlignment="1">
      <alignment horizontal="center" vertical="center" wrapText="1"/>
    </xf>
    <xf numFmtId="1" fontId="8" fillId="5" borderId="11" xfId="0" applyNumberFormat="1" applyFont="1" applyFill="1" applyBorder="1" applyAlignment="1">
      <alignment horizontal="center" vertical="top" wrapText="1"/>
    </xf>
    <xf numFmtId="0" fontId="3" fillId="0" borderId="0" xfId="0" applyFont="1" applyAlignment="1">
      <alignment vertical="top" wrapText="1"/>
    </xf>
    <xf numFmtId="168" fontId="13" fillId="0" borderId="2" xfId="0" applyNumberFormat="1" applyFont="1" applyBorder="1" applyAlignment="1">
      <alignment vertical="center" wrapText="1"/>
    </xf>
    <xf numFmtId="168" fontId="3" fillId="0" borderId="2" xfId="0" applyNumberFormat="1" applyFont="1" applyBorder="1" applyAlignment="1">
      <alignment horizontal="right"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169" fontId="17" fillId="4" borderId="2" xfId="0" applyNumberFormat="1" applyFont="1" applyFill="1" applyBorder="1" applyAlignment="1">
      <alignment horizontal="right" vertical="center"/>
    </xf>
    <xf numFmtId="169" fontId="17" fillId="0" borderId="2" xfId="0" applyNumberFormat="1" applyFont="1" applyBorder="1" applyAlignment="1">
      <alignment horizontal="right" vertical="center"/>
    </xf>
    <xf numFmtId="166" fontId="3" fillId="0" borderId="2" xfId="1" applyFont="1" applyBorder="1" applyAlignment="1">
      <alignment vertical="center"/>
    </xf>
    <xf numFmtId="168" fontId="3" fillId="0" borderId="2" xfId="0" applyNumberFormat="1" applyFont="1" applyBorder="1" applyAlignment="1">
      <alignment vertical="center" wrapText="1"/>
    </xf>
    <xf numFmtId="169" fontId="3" fillId="0" borderId="2" xfId="0" applyNumberFormat="1" applyFont="1" applyBorder="1" applyAlignment="1">
      <alignment horizontal="right" vertical="center"/>
    </xf>
    <xf numFmtId="0" fontId="3" fillId="29" borderId="2" xfId="0" applyFont="1" applyFill="1" applyBorder="1" applyAlignment="1">
      <alignment horizontal="right" vertical="center"/>
    </xf>
    <xf numFmtId="168" fontId="3" fillId="29" borderId="2" xfId="0" applyNumberFormat="1" applyFont="1" applyFill="1" applyBorder="1" applyAlignment="1">
      <alignment horizontal="right" vertical="center"/>
    </xf>
    <xf numFmtId="0" fontId="3" fillId="29" borderId="2" xfId="0" applyFont="1" applyFill="1" applyBorder="1" applyAlignment="1">
      <alignment vertical="center"/>
    </xf>
    <xf numFmtId="0" fontId="3" fillId="29" borderId="2" xfId="0" applyFont="1" applyFill="1" applyBorder="1" applyAlignment="1">
      <alignment horizontal="center" vertical="center"/>
    </xf>
    <xf numFmtId="0" fontId="13" fillId="0" borderId="2" xfId="0" applyFont="1" applyBorder="1" applyAlignment="1">
      <alignment horizontal="right" vertical="center"/>
    </xf>
    <xf numFmtId="0" fontId="3" fillId="0" borderId="2" xfId="0" applyFont="1" applyBorder="1" applyAlignment="1">
      <alignment horizontal="center" vertical="center" wrapText="1"/>
    </xf>
    <xf numFmtId="0" fontId="3" fillId="30" borderId="2" xfId="0" applyFont="1" applyFill="1" applyBorder="1" applyAlignment="1">
      <alignment horizontal="right"/>
    </xf>
    <xf numFmtId="0" fontId="3" fillId="30" borderId="2" xfId="0" applyFont="1" applyFill="1" applyBorder="1" applyAlignment="1">
      <alignment horizontal="center"/>
    </xf>
    <xf numFmtId="0" fontId="3" fillId="29" borderId="2" xfId="0" applyFont="1" applyFill="1" applyBorder="1" applyAlignment="1">
      <alignment horizontal="right"/>
    </xf>
    <xf numFmtId="168" fontId="3" fillId="29" borderId="2" xfId="0" applyNumberFormat="1" applyFont="1" applyFill="1" applyBorder="1" applyAlignment="1">
      <alignment horizontal="right"/>
    </xf>
    <xf numFmtId="0" fontId="3" fillId="29" borderId="2" xfId="0" applyFont="1" applyFill="1" applyBorder="1"/>
    <xf numFmtId="0" fontId="3" fillId="29" borderId="2" xfId="0" applyFont="1" applyFill="1" applyBorder="1" applyAlignment="1">
      <alignment horizontal="center"/>
    </xf>
    <xf numFmtId="0" fontId="13" fillId="26" borderId="2" xfId="0" applyFont="1" applyFill="1" applyBorder="1" applyAlignment="1">
      <alignment horizontal="center" vertical="top"/>
    </xf>
    <xf numFmtId="1" fontId="3" fillId="0" borderId="2" xfId="0" applyNumberFormat="1" applyFont="1" applyBorder="1" applyAlignment="1">
      <alignment horizontal="center" vertical="top"/>
    </xf>
    <xf numFmtId="166" fontId="3" fillId="0" borderId="2" xfId="1" applyFont="1" applyBorder="1" applyAlignment="1">
      <alignment vertical="top"/>
    </xf>
    <xf numFmtId="0" fontId="3" fillId="0" borderId="0" xfId="6" applyFont="1"/>
    <xf numFmtId="0" fontId="19" fillId="0" borderId="0" xfId="6" applyFont="1" applyAlignment="1">
      <alignment horizontal="left"/>
    </xf>
    <xf numFmtId="0" fontId="3" fillId="0" borderId="0" xfId="6" applyFont="1" applyAlignment="1">
      <alignment horizontal="center"/>
    </xf>
    <xf numFmtId="0" fontId="19" fillId="0" borderId="0" xfId="6" applyFont="1"/>
    <xf numFmtId="49" fontId="3" fillId="0" borderId="0" xfId="6" applyNumberFormat="1" applyFont="1" applyAlignment="1">
      <alignment horizontal="left"/>
    </xf>
    <xf numFmtId="2" fontId="3" fillId="0" borderId="0" xfId="6" applyNumberFormat="1" applyFont="1" applyAlignment="1">
      <alignment horizontal="center"/>
    </xf>
    <xf numFmtId="0" fontId="19" fillId="0" borderId="0" xfId="6" applyFont="1" applyAlignment="1">
      <alignment horizontal="center"/>
    </xf>
    <xf numFmtId="2" fontId="19" fillId="0" borderId="0" xfId="6" applyNumberFormat="1" applyFont="1" applyAlignment="1">
      <alignment horizontal="center"/>
    </xf>
    <xf numFmtId="1" fontId="3" fillId="0" borderId="0" xfId="6" applyNumberFormat="1" applyFont="1" applyAlignment="1">
      <alignment horizontal="center"/>
    </xf>
    <xf numFmtId="2" fontId="3" fillId="26" borderId="5" xfId="6" applyNumberFormat="1" applyFont="1" applyFill="1" applyBorder="1" applyAlignment="1">
      <alignment horizontal="center"/>
    </xf>
    <xf numFmtId="9" fontId="20" fillId="0" borderId="0" xfId="2"/>
    <xf numFmtId="164" fontId="3" fillId="0" borderId="0" xfId="0" applyNumberFormat="1" applyFont="1" applyAlignment="1">
      <alignment vertical="center"/>
    </xf>
    <xf numFmtId="0" fontId="21" fillId="0" borderId="0" xfId="0" applyFont="1"/>
    <xf numFmtId="0" fontId="3" fillId="0" borderId="2" xfId="0" applyFont="1" applyBorder="1" applyAlignment="1">
      <alignment horizontal="left" vertical="center" wrapText="1"/>
    </xf>
    <xf numFmtId="166" fontId="3" fillId="0" borderId="2" xfId="0" applyNumberFormat="1" applyFont="1" applyBorder="1" applyAlignment="1">
      <alignment horizontal="center" vertical="center"/>
    </xf>
    <xf numFmtId="49" fontId="22" fillId="31" borderId="13" xfId="0" applyNumberFormat="1" applyFont="1" applyFill="1" applyBorder="1" applyAlignment="1">
      <alignment horizontal="left" vertical="center"/>
    </xf>
    <xf numFmtId="1" fontId="22" fillId="31" borderId="13" xfId="0" applyNumberFormat="1" applyFont="1" applyFill="1" applyBorder="1" applyAlignment="1">
      <alignment horizontal="center" vertical="center"/>
    </xf>
    <xf numFmtId="170" fontId="22" fillId="31" borderId="13" xfId="0" applyNumberFormat="1" applyFont="1" applyFill="1" applyBorder="1" applyAlignment="1">
      <alignment horizontal="center" vertical="center"/>
    </xf>
    <xf numFmtId="0" fontId="22" fillId="0" borderId="0" xfId="0" applyFont="1" applyAlignment="1">
      <alignment vertical="center"/>
    </xf>
    <xf numFmtId="1" fontId="22" fillId="31" borderId="13" xfId="0" applyNumberFormat="1" applyFont="1" applyFill="1" applyBorder="1" applyAlignment="1">
      <alignment horizontal="left" vertical="center"/>
    </xf>
    <xf numFmtId="0" fontId="22" fillId="31" borderId="13" xfId="0" applyFont="1" applyFill="1" applyBorder="1" applyAlignment="1">
      <alignment horizontal="left" vertical="center"/>
    </xf>
    <xf numFmtId="171" fontId="22" fillId="31" borderId="13" xfId="0" applyNumberFormat="1" applyFont="1" applyFill="1" applyBorder="1" applyAlignment="1">
      <alignment horizontal="center" vertical="center"/>
    </xf>
    <xf numFmtId="49" fontId="22" fillId="31" borderId="13" xfId="0" applyNumberFormat="1" applyFont="1" applyFill="1" applyBorder="1" applyAlignment="1">
      <alignment horizontal="center" vertical="center"/>
    </xf>
    <xf numFmtId="0" fontId="3" fillId="0" borderId="9" xfId="0" applyFont="1" applyBorder="1" applyAlignment="1">
      <alignment horizontal="left" vertical="center"/>
    </xf>
    <xf numFmtId="0" fontId="3" fillId="0" borderId="11" xfId="0" applyFont="1" applyBorder="1" applyAlignment="1">
      <alignment vertical="center"/>
    </xf>
    <xf numFmtId="166" fontId="3" fillId="0" borderId="11" xfId="1" applyFont="1" applyBorder="1" applyAlignment="1">
      <alignment horizontal="center" vertical="center"/>
    </xf>
    <xf numFmtId="1" fontId="3" fillId="0" borderId="2" xfId="6" applyNumberFormat="1" applyFont="1" applyBorder="1" applyAlignment="1">
      <alignment horizontal="center" vertical="center"/>
    </xf>
    <xf numFmtId="49" fontId="3" fillId="8" borderId="9" xfId="0" applyNumberFormat="1" applyFont="1" applyFill="1" applyBorder="1" applyAlignment="1">
      <alignment horizontal="left" vertical="center"/>
    </xf>
    <xf numFmtId="1" fontId="3" fillId="8" borderId="9" xfId="0" applyNumberFormat="1" applyFont="1" applyFill="1" applyBorder="1" applyAlignment="1">
      <alignment horizontal="center" vertical="center"/>
    </xf>
    <xf numFmtId="0" fontId="3" fillId="8" borderId="9" xfId="0" applyFont="1" applyFill="1" applyBorder="1" applyAlignment="1">
      <alignment vertical="center"/>
    </xf>
    <xf numFmtId="166" fontId="3" fillId="0" borderId="9" xfId="1" applyFont="1" applyBorder="1" applyAlignment="1">
      <alignment horizontal="center" vertical="center"/>
    </xf>
    <xf numFmtId="49" fontId="8" fillId="24" borderId="3" xfId="0" applyNumberFormat="1" applyFont="1" applyFill="1" applyBorder="1" applyAlignment="1">
      <alignment horizontal="center" vertical="center" readingOrder="1"/>
    </xf>
    <xf numFmtId="49" fontId="8" fillId="25" borderId="3" xfId="0" applyNumberFormat="1" applyFont="1" applyFill="1" applyBorder="1" applyAlignment="1">
      <alignment horizontal="center" vertical="center" readingOrder="1"/>
    </xf>
    <xf numFmtId="0" fontId="0" fillId="26" borderId="2" xfId="0" applyFill="1" applyBorder="1"/>
    <xf numFmtId="49" fontId="3" fillId="27" borderId="0" xfId="0" applyNumberFormat="1" applyFont="1" applyFill="1" applyAlignment="1">
      <alignment horizontal="left" vertical="center"/>
    </xf>
    <xf numFmtId="49" fontId="9" fillId="6" borderId="7" xfId="0" applyNumberFormat="1" applyFont="1" applyFill="1" applyBorder="1" applyAlignment="1">
      <alignment horizontal="center" vertical="center"/>
    </xf>
    <xf numFmtId="49" fontId="8" fillId="21" borderId="3" xfId="0" applyNumberFormat="1" applyFont="1" applyFill="1" applyBorder="1" applyAlignment="1">
      <alignment horizontal="center" vertical="center" readingOrder="1"/>
    </xf>
    <xf numFmtId="49" fontId="9" fillId="6" borderId="3" xfId="0" applyNumberFormat="1" applyFont="1" applyFill="1" applyBorder="1" applyAlignment="1">
      <alignment horizontal="center" vertical="center"/>
    </xf>
    <xf numFmtId="49" fontId="8" fillId="22" borderId="3" xfId="0" applyNumberFormat="1" applyFont="1" applyFill="1" applyBorder="1" applyAlignment="1">
      <alignment horizontal="center" vertical="center" readingOrder="1"/>
    </xf>
    <xf numFmtId="49" fontId="8" fillId="23" borderId="3" xfId="0" applyNumberFormat="1" applyFont="1" applyFill="1" applyBorder="1" applyAlignment="1">
      <alignment horizontal="center" vertical="center" readingOrder="1"/>
    </xf>
    <xf numFmtId="49" fontId="8" fillId="11" borderId="11" xfId="0" applyNumberFormat="1" applyFont="1" applyFill="1" applyBorder="1" applyAlignment="1">
      <alignment horizontal="center" vertical="center"/>
    </xf>
    <xf numFmtId="49" fontId="8" fillId="17" borderId="7" xfId="0" applyNumberFormat="1" applyFont="1" applyFill="1" applyBorder="1" applyAlignment="1">
      <alignment horizontal="center" vertical="center"/>
    </xf>
    <xf numFmtId="49" fontId="8" fillId="18" borderId="6" xfId="0" applyNumberFormat="1" applyFont="1" applyFill="1" applyBorder="1" applyAlignment="1">
      <alignment horizontal="center" vertical="center"/>
    </xf>
    <xf numFmtId="49" fontId="8" fillId="19" borderId="6" xfId="0" applyNumberFormat="1" applyFont="1" applyFill="1" applyBorder="1" applyAlignment="1">
      <alignment horizontal="center" vertical="center"/>
    </xf>
    <xf numFmtId="49" fontId="8" fillId="20" borderId="6" xfId="0" applyNumberFormat="1" applyFont="1" applyFill="1" applyBorder="1" applyAlignment="1">
      <alignment horizontal="center" vertical="center"/>
    </xf>
    <xf numFmtId="49" fontId="8" fillId="15" borderId="6" xfId="0" applyNumberFormat="1" applyFont="1" applyFill="1" applyBorder="1" applyAlignment="1">
      <alignment horizontal="center" vertical="center"/>
    </xf>
    <xf numFmtId="49" fontId="8" fillId="5" borderId="7" xfId="0" applyNumberFormat="1" applyFont="1" applyFill="1" applyBorder="1" applyAlignment="1">
      <alignment horizontal="center" vertical="center"/>
    </xf>
    <xf numFmtId="49" fontId="13" fillId="3" borderId="11" xfId="0" applyNumberFormat="1" applyFont="1" applyFill="1" applyBorder="1" applyAlignment="1">
      <alignment horizontal="center" vertical="center"/>
    </xf>
    <xf numFmtId="49" fontId="13" fillId="3" borderId="6" xfId="0" applyNumberFormat="1" applyFont="1" applyFill="1" applyBorder="1" applyAlignment="1">
      <alignment horizontal="center" vertical="center"/>
    </xf>
    <xf numFmtId="49" fontId="8" fillId="9" borderId="7" xfId="0" applyNumberFormat="1" applyFont="1" applyFill="1" applyBorder="1" applyAlignment="1">
      <alignment horizontal="center" vertical="center"/>
    </xf>
    <xf numFmtId="49" fontId="8" fillId="9" borderId="3" xfId="0" applyNumberFormat="1" applyFont="1" applyFill="1" applyBorder="1" applyAlignment="1">
      <alignment horizontal="center" vertical="center"/>
    </xf>
    <xf numFmtId="49" fontId="8" fillId="13" borderId="3" xfId="0" applyNumberFormat="1" applyFont="1" applyFill="1" applyBorder="1" applyAlignment="1">
      <alignment horizontal="center" vertical="center"/>
    </xf>
    <xf numFmtId="49" fontId="8" fillId="14" borderId="3" xfId="0" applyNumberFormat="1" applyFont="1" applyFill="1" applyBorder="1" applyAlignment="1">
      <alignment horizontal="center" vertical="center"/>
    </xf>
    <xf numFmtId="49" fontId="8" fillId="14" borderId="6" xfId="0" applyNumberFormat="1" applyFont="1" applyFill="1" applyBorder="1" applyAlignment="1">
      <alignment horizontal="center" vertical="center"/>
    </xf>
    <xf numFmtId="49" fontId="8" fillId="10" borderId="4" xfId="0" applyNumberFormat="1" applyFont="1" applyFill="1" applyBorder="1" applyAlignment="1">
      <alignment horizontal="center" vertical="center"/>
    </xf>
    <xf numFmtId="49" fontId="3" fillId="7" borderId="2" xfId="0" applyNumberFormat="1" applyFont="1" applyFill="1" applyBorder="1" applyAlignment="1">
      <alignment horizontal="center" vertical="center"/>
    </xf>
    <xf numFmtId="49" fontId="8" fillId="11" borderId="2" xfId="0" applyNumberFormat="1" applyFont="1" applyFill="1" applyBorder="1" applyAlignment="1">
      <alignment horizontal="center" vertical="center"/>
    </xf>
    <xf numFmtId="49" fontId="8" fillId="12" borderId="6" xfId="0" applyNumberFormat="1" applyFont="1" applyFill="1" applyBorder="1" applyAlignment="1">
      <alignment horizontal="center" vertical="center"/>
    </xf>
    <xf numFmtId="49" fontId="11" fillId="7" borderId="3" xfId="0" applyNumberFormat="1" applyFont="1" applyFill="1" applyBorder="1" applyAlignment="1">
      <alignment horizontal="center" vertical="center"/>
    </xf>
    <xf numFmtId="49" fontId="13" fillId="7" borderId="3" xfId="0" applyNumberFormat="1" applyFont="1" applyFill="1" applyBorder="1" applyAlignment="1">
      <alignment horizontal="center" vertical="center"/>
    </xf>
    <xf numFmtId="0" fontId="6" fillId="4" borderId="2" xfId="0" applyFont="1" applyFill="1" applyBorder="1" applyAlignment="1">
      <alignment horizontal="center" vertical="center"/>
    </xf>
    <xf numFmtId="0" fontId="0" fillId="4" borderId="2" xfId="0" applyFill="1" applyBorder="1"/>
    <xf numFmtId="49" fontId="7" fillId="4" borderId="3" xfId="0" applyNumberFormat="1" applyFont="1" applyFill="1" applyBorder="1" applyAlignment="1">
      <alignment horizontal="left" vertical="center"/>
    </xf>
    <xf numFmtId="49" fontId="9" fillId="6" borderId="6" xfId="0" applyNumberFormat="1" applyFont="1" applyFill="1" applyBorder="1" applyAlignment="1">
      <alignment horizontal="center" vertical="center"/>
    </xf>
    <xf numFmtId="49" fontId="11" fillId="7" borderId="7" xfId="0" applyNumberFormat="1" applyFont="1" applyFill="1" applyBorder="1" applyAlignment="1">
      <alignment horizontal="center" vertical="center"/>
    </xf>
    <xf numFmtId="1" fontId="4" fillId="0" borderId="1" xfId="0" applyNumberFormat="1" applyFont="1" applyBorder="1" applyAlignment="1">
      <alignment horizontal="right" vertical="center" wrapText="1"/>
    </xf>
    <xf numFmtId="1" fontId="4" fillId="0" borderId="1" xfId="0" applyNumberFormat="1" applyFont="1" applyBorder="1" applyAlignment="1">
      <alignment horizontal="right" vertical="center"/>
    </xf>
    <xf numFmtId="49" fontId="5" fillId="3" borderId="2" xfId="0" applyNumberFormat="1" applyFont="1" applyFill="1" applyBorder="1" applyAlignment="1">
      <alignment horizontal="right" vertical="center"/>
    </xf>
    <xf numFmtId="0" fontId="0" fillId="0" borderId="2" xfId="0" applyBorder="1"/>
    <xf numFmtId="49" fontId="7" fillId="4" borderId="3" xfId="0" applyNumberFormat="1" applyFont="1" applyFill="1" applyBorder="1" applyAlignment="1">
      <alignment horizontal="left" vertical="top" wrapText="1"/>
    </xf>
    <xf numFmtId="168" fontId="18" fillId="30" borderId="2" xfId="0" applyNumberFormat="1" applyFont="1" applyFill="1" applyBorder="1" applyAlignment="1">
      <alignment horizontal="left" vertical="center" indent="1"/>
    </xf>
    <xf numFmtId="49" fontId="5" fillId="3" borderId="0" xfId="0" applyNumberFormat="1" applyFont="1" applyFill="1" applyAlignment="1">
      <alignment horizontal="right" vertical="top"/>
    </xf>
    <xf numFmtId="0" fontId="3" fillId="0" borderId="1" xfId="0" applyFont="1" applyBorder="1" applyAlignment="1">
      <alignment horizontal="left" vertical="top"/>
    </xf>
    <xf numFmtId="1" fontId="4" fillId="0" borderId="1" xfId="0" applyNumberFormat="1" applyFont="1" applyBorder="1" applyAlignment="1">
      <alignment horizontal="right" vertical="top" wrapText="1"/>
    </xf>
    <xf numFmtId="49" fontId="5" fillId="3" borderId="2" xfId="0" applyNumberFormat="1" applyFont="1" applyFill="1" applyBorder="1" applyAlignment="1">
      <alignment horizontal="right" vertical="top"/>
    </xf>
    <xf numFmtId="0" fontId="24" fillId="28" borderId="0" xfId="0" applyFont="1" applyFill="1" applyAlignment="1">
      <alignment horizontal="center"/>
    </xf>
    <xf numFmtId="0" fontId="24" fillId="0" borderId="0" xfId="0" applyFont="1"/>
    <xf numFmtId="0" fontId="25" fillId="0" borderId="0" xfId="0" applyFont="1" applyAlignment="1">
      <alignment horizontal="left" indent="2"/>
    </xf>
    <xf numFmtId="0" fontId="26" fillId="0" borderId="0" xfId="0" applyFont="1" applyAlignment="1">
      <alignment horizontal="left" indent="2"/>
    </xf>
    <xf numFmtId="0" fontId="25" fillId="0" borderId="0" xfId="0" applyFont="1" applyAlignment="1">
      <alignment horizontal="left" indent="3"/>
    </xf>
    <xf numFmtId="0" fontId="26" fillId="0" borderId="12" xfId="0" applyFont="1" applyBorder="1" applyAlignment="1">
      <alignment horizontal="left" indent="2"/>
    </xf>
    <xf numFmtId="0" fontId="26" fillId="0" borderId="0" xfId="0" applyFont="1" applyAlignment="1">
      <alignment horizontal="left" indent="3"/>
    </xf>
    <xf numFmtId="0" fontId="25" fillId="0" borderId="0" xfId="0" applyFont="1" applyAlignment="1">
      <alignment horizontal="left" indent="4"/>
    </xf>
    <xf numFmtId="0" fontId="26" fillId="0" borderId="12" xfId="0" applyFont="1" applyBorder="1" applyAlignment="1">
      <alignment horizontal="left" indent="3"/>
    </xf>
    <xf numFmtId="0" fontId="26" fillId="0" borderId="12" xfId="0" applyFont="1" applyBorder="1" applyAlignment="1">
      <alignment horizontal="left" indent="1"/>
    </xf>
    <xf numFmtId="0" fontId="26" fillId="0" borderId="0" xfId="0" applyFont="1" applyAlignment="1">
      <alignment horizontal="left" indent="1"/>
    </xf>
    <xf numFmtId="0" fontId="26" fillId="0" borderId="12" xfId="0" applyFont="1" applyBorder="1" applyAlignment="1">
      <alignment horizontal="left" vertical="center"/>
    </xf>
    <xf numFmtId="0" fontId="27" fillId="0" borderId="0" xfId="0" applyFont="1"/>
    <xf numFmtId="49" fontId="7" fillId="4" borderId="8" xfId="0" applyNumberFormat="1" applyFont="1" applyFill="1" applyBorder="1" applyAlignment="1">
      <alignment horizontal="left" vertical="center"/>
    </xf>
  </cellXfs>
  <cellStyles count="8">
    <cellStyle name="cf1" xfId="3" xr:uid="{00000000-0005-0000-0000-000006000000}"/>
    <cellStyle name="Currency" xfId="1" builtinId="4"/>
    <cellStyle name="Currency 2" xfId="4" xr:uid="{00000000-0005-0000-0000-000007000000}"/>
    <cellStyle name="Normal" xfId="0" builtinId="0"/>
    <cellStyle name="Normal 2" xfId="5" xr:uid="{00000000-0005-0000-0000-000008000000}"/>
    <cellStyle name="Normal 3" xfId="6" xr:uid="{00000000-0005-0000-0000-000009000000}"/>
    <cellStyle name="Normal 4" xfId="7" xr:uid="{00000000-0005-0000-0000-00000A000000}"/>
    <cellStyle name="Percent" xfId="2" builtinId="5"/>
  </cellStyles>
  <dxfs count="6">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D8D8D8"/>
      <rgbColor rgb="FFFF00FF"/>
      <rgbColor rgb="FF00FFFF"/>
      <rgbColor rgb="FF9C0006"/>
      <rgbColor rgb="FF008000"/>
      <rgbColor rgb="FF000080"/>
      <rgbColor rgb="FF8E6E61"/>
      <rgbColor rgb="FF800080"/>
      <rgbColor rgb="FF008080"/>
      <rgbColor rgb="FFBFBFBF"/>
      <rgbColor rgb="FF808080"/>
      <rgbColor rgb="FF9BADB0"/>
      <rgbColor rgb="FF963634"/>
      <rgbColor rgb="FFF9FFF8"/>
      <rgbColor rgb="FFE7FFF3"/>
      <rgbColor rgb="FF660066"/>
      <rgbColor rgb="FFC2858E"/>
      <rgbColor rgb="FF0066CC"/>
      <rgbColor rgb="FFB8CCE4"/>
      <rgbColor rgb="FF000080"/>
      <rgbColor rgb="FFFF00FF"/>
      <rgbColor rgb="FFD0D0D0"/>
      <rgbColor rgb="FF00FFFF"/>
      <rgbColor rgb="FF800080"/>
      <rgbColor rgb="FFEE0000"/>
      <rgbColor rgb="FF008080"/>
      <rgbColor rgb="FF0000FF"/>
      <rgbColor rgb="FF00CCFF"/>
      <rgbColor rgb="FFDCE6F1"/>
      <rgbColor rgb="FFEAEAEA"/>
      <rgbColor rgb="FFD9D9D9"/>
      <rgbColor rgb="FFC1CCCF"/>
      <rgbColor rgb="FFCAA8A8"/>
      <rgbColor rgb="FFB4A2B6"/>
      <rgbColor rgb="FFFFC7CE"/>
      <rgbColor rgb="FF668D8B"/>
      <rgbColor rgb="FFCCCCCC"/>
      <rgbColor rgb="FFA79482"/>
      <rgbColor rgb="FFBFC3B4"/>
      <rgbColor rgb="FFC3B0A4"/>
      <rgbColor rgb="FFFF6600"/>
      <rgbColor rgb="FF60497A"/>
      <rgbColor rgb="FF8B8D90"/>
      <rgbColor rgb="FF4C5357"/>
      <rgbColor rgb="FF31869B"/>
      <rgbColor rgb="FF003300"/>
      <rgbColor rgb="FF632523"/>
      <rgbColor rgb="FF993300"/>
      <rgbColor rgb="FF7F7F7F"/>
      <rgbColor rgb="FF40494C"/>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875520</xdr:colOff>
      <xdr:row>0</xdr:row>
      <xdr:rowOff>398800</xdr:rowOff>
    </xdr:to>
    <xdr:pic>
      <xdr:nvPicPr>
        <xdr:cNvPr id="2" name="Pictur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2617920" cy="408960"/>
        </a:xfrm>
        <a:prstGeom prst="rect">
          <a:avLst/>
        </a:prstGeom>
        <a:noFill/>
        <a:ln w="0">
          <a:noFill/>
        </a:ln>
      </xdr:spPr>
    </xdr:pic>
    <xdr:clientData/>
  </xdr:twoCellAnchor>
  <xdr:twoCellAnchor editAs="oneCell">
    <xdr:from>
      <xdr:col>0</xdr:col>
      <xdr:colOff>76320</xdr:colOff>
      <xdr:row>342</xdr:row>
      <xdr:rowOff>123840</xdr:rowOff>
    </xdr:from>
    <xdr:to>
      <xdr:col>1</xdr:col>
      <xdr:colOff>632010</xdr:colOff>
      <xdr:row>346</xdr:row>
      <xdr:rowOff>133915</xdr:rowOff>
    </xdr:to>
    <xdr:pic>
      <xdr:nvPicPr>
        <xdr:cNvPr id="3" name="Picture 5">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76320" y="51587280"/>
          <a:ext cx="2294280" cy="647280"/>
        </a:xfrm>
        <a:prstGeom prst="rect">
          <a:avLst/>
        </a:prstGeom>
        <a:noFill/>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892"/>
  <sheetViews>
    <sheetView tabSelected="1" zoomScaleNormal="100" workbookViewId="0">
      <selection activeCell="B5" sqref="B5:J5"/>
    </sheetView>
  </sheetViews>
  <sheetFormatPr defaultColWidth="14.125" defaultRowHeight="15" customHeight="1"/>
  <cols>
    <col min="1" max="1" width="21.625" style="1" customWidth="1"/>
    <col min="2" max="2" width="13.875" style="2" customWidth="1"/>
    <col min="3" max="3" width="44.25" style="1" customWidth="1"/>
    <col min="4" max="4" width="12.125" style="3" customWidth="1"/>
    <col min="5" max="5" width="16.125" style="4" customWidth="1"/>
    <col min="6" max="6" width="10.5" style="4" customWidth="1"/>
    <col min="7" max="7" width="14.625" style="4" customWidth="1"/>
    <col min="8" max="8" width="15.375" style="4" customWidth="1"/>
    <col min="9" max="9" width="11.5" style="3" customWidth="1"/>
    <col min="10" max="10" width="14.125" style="5"/>
    <col min="11" max="16384" width="14.125" style="6"/>
  </cols>
  <sheetData>
    <row r="1" spans="1:11" ht="39" customHeight="1">
      <c r="B1" s="7"/>
      <c r="C1" s="7"/>
      <c r="D1" s="274" t="s">
        <v>0</v>
      </c>
      <c r="E1" s="275"/>
      <c r="F1" s="275"/>
      <c r="G1" s="275"/>
      <c r="H1" s="275"/>
      <c r="I1" s="275"/>
      <c r="J1" s="275"/>
    </row>
    <row r="2" spans="1:11" s="9" customFormat="1" ht="24.75" customHeight="1">
      <c r="A2" s="8" t="s">
        <v>1</v>
      </c>
      <c r="B2" s="270"/>
      <c r="C2" s="270"/>
      <c r="D2" s="276" t="s">
        <v>2</v>
      </c>
      <c r="E2" s="276"/>
      <c r="F2" s="277"/>
      <c r="G2" s="277"/>
      <c r="H2" s="277"/>
      <c r="I2" s="277"/>
      <c r="J2" s="277"/>
    </row>
    <row r="3" spans="1:11" s="9" customFormat="1" ht="24.75" customHeight="1">
      <c r="A3" s="8" t="s">
        <v>3</v>
      </c>
      <c r="B3" s="270" t="s">
        <v>4</v>
      </c>
      <c r="C3" s="270"/>
      <c r="D3" s="276" t="s">
        <v>5</v>
      </c>
      <c r="E3" s="276"/>
      <c r="F3" s="270"/>
      <c r="G3" s="270"/>
      <c r="H3" s="270"/>
      <c r="I3" s="270"/>
      <c r="J3" s="270"/>
    </row>
    <row r="4" spans="1:11" s="9" customFormat="1" ht="24.75" customHeight="1">
      <c r="A4" s="10" t="s">
        <v>6</v>
      </c>
      <c r="B4" s="269" t="s">
        <v>4</v>
      </c>
      <c r="C4" s="269"/>
      <c r="D4" s="269"/>
      <c r="E4" s="269"/>
      <c r="F4" s="269"/>
      <c r="G4" s="269"/>
      <c r="H4" s="269"/>
      <c r="I4" s="269"/>
      <c r="J4" s="269"/>
    </row>
    <row r="5" spans="1:11" s="9" customFormat="1" ht="24.75" customHeight="1">
      <c r="A5" s="10" t="s">
        <v>7</v>
      </c>
      <c r="B5" s="270" t="s">
        <v>1577</v>
      </c>
      <c r="C5" s="270"/>
      <c r="D5" s="270"/>
      <c r="E5" s="270"/>
      <c r="F5" s="270"/>
      <c r="G5" s="270"/>
      <c r="H5" s="270"/>
      <c r="I5" s="270"/>
      <c r="J5" s="270"/>
      <c r="K5" s="9" t="s">
        <v>4</v>
      </c>
    </row>
    <row r="6" spans="1:11" s="11" customFormat="1" ht="18" customHeight="1">
      <c r="A6" s="271" t="s">
        <v>8</v>
      </c>
      <c r="B6" s="297"/>
      <c r="C6" s="297"/>
      <c r="D6" s="297"/>
      <c r="E6" s="297"/>
      <c r="F6" s="297"/>
      <c r="G6" s="11" t="s">
        <v>4</v>
      </c>
      <c r="I6" s="3" t="s">
        <v>4</v>
      </c>
      <c r="J6" s="12"/>
    </row>
    <row r="7" spans="1:11" s="17" customFormat="1" ht="42" customHeight="1">
      <c r="A7" s="13" t="s">
        <v>9</v>
      </c>
      <c r="B7" s="14" t="s">
        <v>10</v>
      </c>
      <c r="C7" s="13" t="s">
        <v>11</v>
      </c>
      <c r="D7" s="15" t="s">
        <v>12</v>
      </c>
      <c r="E7" s="16" t="s">
        <v>13</v>
      </c>
      <c r="F7" s="16" t="s">
        <v>14</v>
      </c>
      <c r="G7" s="16" t="s">
        <v>15</v>
      </c>
      <c r="H7" s="16" t="s">
        <v>16</v>
      </c>
      <c r="I7" s="15" t="s">
        <v>17</v>
      </c>
      <c r="J7" s="16" t="s">
        <v>18</v>
      </c>
      <c r="K7" s="17" t="s">
        <v>4</v>
      </c>
    </row>
    <row r="8" spans="1:11" ht="3.75" customHeight="1">
      <c r="A8" s="18" t="s">
        <v>4</v>
      </c>
      <c r="B8" s="19"/>
      <c r="C8" s="20" t="s">
        <v>4</v>
      </c>
      <c r="D8" s="21"/>
      <c r="E8" s="22"/>
      <c r="F8" s="22"/>
      <c r="G8" s="23"/>
      <c r="H8" s="23"/>
    </row>
    <row r="9" spans="1:11" s="24" customFormat="1" ht="20.25" customHeight="1">
      <c r="A9" s="272" t="s">
        <v>19</v>
      </c>
      <c r="B9" s="272"/>
      <c r="C9" s="272"/>
      <c r="D9" s="272"/>
      <c r="E9" s="272"/>
      <c r="F9" s="272"/>
      <c r="G9" s="272"/>
      <c r="H9" s="272"/>
      <c r="I9" s="272"/>
      <c r="J9" s="272"/>
    </row>
    <row r="10" spans="1:11" s="24" customFormat="1" ht="12.75" customHeight="1">
      <c r="A10" s="273" t="s">
        <v>20</v>
      </c>
      <c r="B10" s="273"/>
      <c r="C10" s="273"/>
      <c r="D10" s="273"/>
      <c r="E10" s="273"/>
      <c r="F10" s="273"/>
      <c r="G10" s="273"/>
      <c r="H10" s="273"/>
      <c r="I10" s="273"/>
      <c r="J10" s="273"/>
    </row>
    <row r="11" spans="1:11" s="24" customFormat="1" ht="12.75" customHeight="1">
      <c r="A11" s="30" t="s">
        <v>23</v>
      </c>
      <c r="B11" s="31">
        <v>810177718468</v>
      </c>
      <c r="C11" s="32" t="s">
        <v>1533</v>
      </c>
      <c r="D11" s="31">
        <v>1</v>
      </c>
      <c r="E11" s="34">
        <v>870.99</v>
      </c>
      <c r="F11" s="34">
        <v>1299.99</v>
      </c>
      <c r="G11" s="34" t="str">
        <f>VLOOKUP($A11,Stock_Status!$A:$C,2,FALSE())</f>
        <v>Low Stock</v>
      </c>
      <c r="H11" s="34" t="str">
        <f>VLOOKUP($A11,Stock_Status!$A:$C,3,FALSE())</f>
        <v>In Stock</v>
      </c>
      <c r="I11" s="31"/>
      <c r="J11" s="34">
        <f t="shared" ref="J11:J21" si="0">E11*I11</f>
        <v>0</v>
      </c>
    </row>
    <row r="12" spans="1:11" s="24" customFormat="1" ht="12.75" customHeight="1">
      <c r="A12" s="30" t="s">
        <v>24</v>
      </c>
      <c r="B12" s="31">
        <v>810142394352</v>
      </c>
      <c r="C12" s="32" t="s">
        <v>25</v>
      </c>
      <c r="D12" s="33">
        <v>1</v>
      </c>
      <c r="E12" s="29">
        <v>870.99</v>
      </c>
      <c r="F12" s="34">
        <v>1299.99</v>
      </c>
      <c r="G12" s="34" t="str">
        <f>VLOOKUP($A12,Stock_Status!$A:$C,2,FALSE())</f>
        <v>In Stock</v>
      </c>
      <c r="H12" s="34" t="str">
        <f>VLOOKUP($A12,Stock_Status!$A:$C,3,FALSE())</f>
        <v>In Stock</v>
      </c>
      <c r="I12" s="35"/>
      <c r="J12" s="34">
        <f t="shared" si="0"/>
        <v>0</v>
      </c>
    </row>
    <row r="13" spans="1:11" s="24" customFormat="1" ht="12.75" customHeight="1">
      <c r="A13" s="30" t="s">
        <v>26</v>
      </c>
      <c r="B13" s="31">
        <v>810177712343</v>
      </c>
      <c r="C13" s="32" t="s">
        <v>27</v>
      </c>
      <c r="D13" s="31">
        <v>1</v>
      </c>
      <c r="E13" s="29">
        <v>870.99</v>
      </c>
      <c r="F13" s="34">
        <v>1299.99</v>
      </c>
      <c r="G13" s="34" t="str">
        <f>VLOOKUP($A13,Stock_Status!$A:$C,2,FALSE())</f>
        <v>In Stock</v>
      </c>
      <c r="H13" s="34" t="str">
        <f>VLOOKUP($A13,Stock_Status!$A:$C,3,FALSE())</f>
        <v>Low Stock</v>
      </c>
      <c r="I13" s="35"/>
      <c r="J13" s="34">
        <f t="shared" si="0"/>
        <v>0</v>
      </c>
    </row>
    <row r="14" spans="1:11" s="24" customFormat="1" ht="12.75" customHeight="1">
      <c r="A14" s="30" t="s">
        <v>28</v>
      </c>
      <c r="B14" s="31">
        <v>810142394116</v>
      </c>
      <c r="C14" s="32" t="s">
        <v>29</v>
      </c>
      <c r="D14" s="31">
        <v>1</v>
      </c>
      <c r="E14" s="29">
        <v>870.99</v>
      </c>
      <c r="F14" s="34">
        <v>1299.99</v>
      </c>
      <c r="G14" s="34" t="str">
        <f>VLOOKUP($A14,Stock_Status!$A:$C,2,FALSE())</f>
        <v>In Stock</v>
      </c>
      <c r="H14" s="34" t="str">
        <f>VLOOKUP($A14,Stock_Status!$A:$C,3,FALSE())</f>
        <v>In Stock</v>
      </c>
      <c r="I14" s="35"/>
      <c r="J14" s="34">
        <f t="shared" si="0"/>
        <v>0</v>
      </c>
    </row>
    <row r="15" spans="1:11" s="24" customFormat="1" ht="12.75" customHeight="1">
      <c r="A15" s="30" t="s">
        <v>30</v>
      </c>
      <c r="B15" s="31">
        <v>810142390064</v>
      </c>
      <c r="C15" s="32" t="s">
        <v>31</v>
      </c>
      <c r="D15" s="31">
        <v>1</v>
      </c>
      <c r="E15" s="29">
        <v>783.89</v>
      </c>
      <c r="F15" s="34">
        <v>1169.99</v>
      </c>
      <c r="G15" s="34" t="str">
        <f>VLOOKUP($A15,Stock_Status!$A:$C,2,FALSE())</f>
        <v>Out Of Stock</v>
      </c>
      <c r="H15" s="34" t="str">
        <f>VLOOKUP($A15,Stock_Status!$A:$C,3,FALSE())</f>
        <v>Out Of Stock</v>
      </c>
      <c r="I15" s="35"/>
      <c r="J15" s="34">
        <f t="shared" si="0"/>
        <v>0</v>
      </c>
    </row>
    <row r="16" spans="1:11" s="24" customFormat="1" ht="12.75" customHeight="1">
      <c r="A16" s="30" t="s">
        <v>21</v>
      </c>
      <c r="B16" s="31">
        <v>810208790685</v>
      </c>
      <c r="C16" s="222" t="s">
        <v>1532</v>
      </c>
      <c r="D16" s="31">
        <v>1</v>
      </c>
      <c r="E16" s="34">
        <v>870.99</v>
      </c>
      <c r="F16" s="223">
        <v>1299.99</v>
      </c>
      <c r="G16" s="34" t="s">
        <v>202</v>
      </c>
      <c r="H16" s="34" t="s">
        <v>202</v>
      </c>
      <c r="I16" s="31"/>
      <c r="J16" s="34">
        <f t="shared" si="0"/>
        <v>0</v>
      </c>
    </row>
    <row r="17" spans="1:10" s="24" customFormat="1" ht="12.75" customHeight="1">
      <c r="A17" s="30" t="s">
        <v>32</v>
      </c>
      <c r="B17" s="31">
        <v>810177712350</v>
      </c>
      <c r="C17" s="32" t="s">
        <v>33</v>
      </c>
      <c r="D17" s="31">
        <v>1</v>
      </c>
      <c r="E17" s="29">
        <v>783.89</v>
      </c>
      <c r="F17" s="34">
        <v>1169.99</v>
      </c>
      <c r="G17" s="34" t="str">
        <f>VLOOKUP($A17,Stock_Status!$A:$C,2,FALSE())</f>
        <v>In Stock</v>
      </c>
      <c r="H17" s="34" t="str">
        <f>VLOOKUP($A17,Stock_Status!$A:$C,3,FALSE())</f>
        <v>In Stock</v>
      </c>
      <c r="I17" s="35"/>
      <c r="J17" s="34">
        <f t="shared" si="0"/>
        <v>0</v>
      </c>
    </row>
    <row r="18" spans="1:10" s="24" customFormat="1" ht="12.75" customHeight="1">
      <c r="A18" s="30" t="s">
        <v>34</v>
      </c>
      <c r="B18" s="31">
        <v>810142394291</v>
      </c>
      <c r="C18" s="32" t="s">
        <v>35</v>
      </c>
      <c r="D18" s="31">
        <v>1</v>
      </c>
      <c r="E18" s="29">
        <v>783.89</v>
      </c>
      <c r="F18" s="36">
        <v>1169.99</v>
      </c>
      <c r="G18" s="34" t="str">
        <f>VLOOKUP($A18,Stock_Status!$A:$C,2,FALSE())</f>
        <v>Out Of Stock</v>
      </c>
      <c r="H18" s="34" t="str">
        <f>VLOOKUP($A18,Stock_Status!$A:$C,3,FALSE())</f>
        <v>In Stock</v>
      </c>
      <c r="I18" s="35"/>
      <c r="J18" s="34">
        <f t="shared" si="0"/>
        <v>0</v>
      </c>
    </row>
    <row r="19" spans="1:10" s="24" customFormat="1" ht="12.75" customHeight="1">
      <c r="A19" s="30" t="s">
        <v>36</v>
      </c>
      <c r="B19" s="31">
        <v>810177712367</v>
      </c>
      <c r="C19" s="32" t="s">
        <v>37</v>
      </c>
      <c r="D19" s="31">
        <v>1</v>
      </c>
      <c r="E19" s="29">
        <v>870.99</v>
      </c>
      <c r="F19" s="34">
        <v>1299.99</v>
      </c>
      <c r="G19" s="34" t="str">
        <f>VLOOKUP($A19,Stock_Status!$A:$C,2,FALSE())</f>
        <v>In Stock</v>
      </c>
      <c r="H19" s="34" t="str">
        <f>VLOOKUP($A19,Stock_Status!$A:$C,3,FALSE())</f>
        <v>In Stock</v>
      </c>
      <c r="I19" s="35"/>
      <c r="J19" s="34">
        <f t="shared" si="0"/>
        <v>0</v>
      </c>
    </row>
    <row r="20" spans="1:10" s="24" customFormat="1" ht="12.75" customHeight="1">
      <c r="A20" s="30" t="s">
        <v>38</v>
      </c>
      <c r="B20" s="31">
        <v>810142394369</v>
      </c>
      <c r="C20" s="32" t="s">
        <v>39</v>
      </c>
      <c r="D20" s="33">
        <v>1</v>
      </c>
      <c r="E20" s="29">
        <v>783.89</v>
      </c>
      <c r="F20" s="34">
        <v>1169.99</v>
      </c>
      <c r="G20" s="34" t="str">
        <f>VLOOKUP($A20,Stock_Status!$A:$C,2,FALSE())</f>
        <v>Very Low Stock</v>
      </c>
      <c r="H20" s="34" t="str">
        <f>VLOOKUP($A20,Stock_Status!$A:$C,3,FALSE())</f>
        <v>In Stock</v>
      </c>
      <c r="I20" s="35"/>
      <c r="J20" s="34">
        <f t="shared" si="0"/>
        <v>0</v>
      </c>
    </row>
    <row r="21" spans="1:10" s="24" customFormat="1" ht="12.75" customHeight="1">
      <c r="A21" s="30" t="s">
        <v>40</v>
      </c>
      <c r="B21" s="31">
        <v>810142394239</v>
      </c>
      <c r="C21" s="32" t="s">
        <v>41</v>
      </c>
      <c r="D21" s="33">
        <v>1</v>
      </c>
      <c r="E21" s="29">
        <v>870.99</v>
      </c>
      <c r="F21" s="34">
        <v>1299.99</v>
      </c>
      <c r="G21" s="34" t="str">
        <f>VLOOKUP($A21,Stock_Status!$A:$C,2,FALSE())</f>
        <v>Out Of Stock</v>
      </c>
      <c r="H21" s="34" t="str">
        <f>VLOOKUP($A21,Stock_Status!$A:$C,3,FALSE())</f>
        <v>In Stock</v>
      </c>
      <c r="I21" s="35"/>
      <c r="J21" s="34">
        <f t="shared" si="0"/>
        <v>0</v>
      </c>
    </row>
    <row r="22" spans="1:10" s="24" customFormat="1" ht="12.75" hidden="1" customHeight="1">
      <c r="A22" s="37" t="s">
        <v>42</v>
      </c>
      <c r="B22" s="38"/>
      <c r="C22" s="39"/>
      <c r="D22" s="40"/>
      <c r="E22" s="29"/>
      <c r="F22" s="41"/>
      <c r="G22" s="34"/>
      <c r="H22" s="34"/>
      <c r="I22" s="42">
        <f>SUM(I11:I21)</f>
        <v>0</v>
      </c>
      <c r="J22" s="34">
        <f t="shared" ref="J22" si="1">E22*I22</f>
        <v>0</v>
      </c>
    </row>
    <row r="23" spans="1:10" s="24" customFormat="1" ht="12.75" customHeight="1">
      <c r="A23" s="267" t="s">
        <v>43</v>
      </c>
      <c r="B23" s="267"/>
      <c r="C23" s="267"/>
      <c r="D23" s="267"/>
      <c r="E23" s="267"/>
      <c r="F23" s="267"/>
      <c r="G23" s="267"/>
      <c r="H23" s="267"/>
      <c r="I23" s="267"/>
      <c r="J23" s="267"/>
    </row>
    <row r="24" spans="1:10" s="24" customFormat="1" ht="12.75" customHeight="1">
      <c r="A24" s="30" t="s">
        <v>45</v>
      </c>
      <c r="B24" s="31">
        <v>810177718505</v>
      </c>
      <c r="C24" s="32" t="s">
        <v>1534</v>
      </c>
      <c r="D24" s="31">
        <v>1</v>
      </c>
      <c r="E24" s="223">
        <v>200.99</v>
      </c>
      <c r="F24" s="34">
        <v>299.99</v>
      </c>
      <c r="G24" s="34" t="str">
        <f>VLOOKUP($A24,Stock_Status!$A:$C,2,FALSE())</f>
        <v>Very Low Stock</v>
      </c>
      <c r="H24" s="34" t="str">
        <f>VLOOKUP($A24,Stock_Status!$A:$C,3,FALSE())</f>
        <v>Out Of Stock</v>
      </c>
      <c r="I24" s="31"/>
      <c r="J24" s="45">
        <f t="shared" ref="J24:J35" si="2">E24*I24</f>
        <v>0</v>
      </c>
    </row>
    <row r="25" spans="1:10" s="46" customFormat="1" ht="12.75" customHeight="1">
      <c r="A25" s="30" t="s">
        <v>46</v>
      </c>
      <c r="B25" s="31">
        <v>810142394826</v>
      </c>
      <c r="C25" s="32" t="s">
        <v>47</v>
      </c>
      <c r="D25" s="33">
        <v>1</v>
      </c>
      <c r="E25" s="28">
        <v>200.99</v>
      </c>
      <c r="F25" s="34">
        <v>299.99</v>
      </c>
      <c r="G25" s="34" t="str">
        <f>VLOOKUP($A25,Stock_Status!$A:$C,2,FALSE())</f>
        <v>In Stock</v>
      </c>
      <c r="H25" s="34" t="str">
        <f>VLOOKUP($A25,Stock_Status!$A:$C,3,FALSE())</f>
        <v>In Stock</v>
      </c>
      <c r="I25" s="44"/>
      <c r="J25" s="45">
        <f t="shared" si="2"/>
        <v>0</v>
      </c>
    </row>
    <row r="26" spans="1:10" s="46" customFormat="1" ht="12.75" customHeight="1">
      <c r="A26" s="30" t="s">
        <v>48</v>
      </c>
      <c r="B26" s="31">
        <v>810142394574</v>
      </c>
      <c r="C26" s="32" t="s">
        <v>49</v>
      </c>
      <c r="D26" s="31">
        <v>1</v>
      </c>
      <c r="E26" s="28">
        <v>133.99</v>
      </c>
      <c r="F26" s="36">
        <v>199.99</v>
      </c>
      <c r="G26" s="34" t="str">
        <f>VLOOKUP($A26,Stock_Status!$A:$C,2,FALSE())</f>
        <v>Out Of Stock</v>
      </c>
      <c r="H26" s="34" t="str">
        <f>VLOOKUP($A26,Stock_Status!$A:$C,3,FALSE())</f>
        <v>Out Of Stock</v>
      </c>
      <c r="I26" s="44"/>
      <c r="J26" s="45">
        <f t="shared" si="2"/>
        <v>0</v>
      </c>
    </row>
    <row r="27" spans="1:10" s="46" customFormat="1" ht="12.75" customHeight="1">
      <c r="A27" s="30" t="s">
        <v>50</v>
      </c>
      <c r="B27" s="31">
        <v>810177712732</v>
      </c>
      <c r="C27" s="32" t="s">
        <v>51</v>
      </c>
      <c r="D27" s="31">
        <v>1</v>
      </c>
      <c r="E27" s="28">
        <v>200.99</v>
      </c>
      <c r="F27" s="34">
        <v>299.99</v>
      </c>
      <c r="G27" s="34" t="str">
        <f>VLOOKUP($A27,Stock_Status!$A:$C,2,FALSE())</f>
        <v>Low Stock</v>
      </c>
      <c r="H27" s="34" t="str">
        <f>VLOOKUP($A27,Stock_Status!$A:$C,3,FALSE())</f>
        <v>Low Stock</v>
      </c>
      <c r="I27" s="44"/>
      <c r="J27" s="45">
        <f t="shared" si="2"/>
        <v>0</v>
      </c>
    </row>
    <row r="28" spans="1:10" s="46" customFormat="1" ht="12.75" customHeight="1">
      <c r="A28" s="30" t="s">
        <v>52</v>
      </c>
      <c r="B28" s="31">
        <v>810142394628</v>
      </c>
      <c r="C28" s="32" t="s">
        <v>53</v>
      </c>
      <c r="D28" s="31">
        <v>1</v>
      </c>
      <c r="E28" s="28">
        <v>200.99</v>
      </c>
      <c r="F28" s="34">
        <v>299.99</v>
      </c>
      <c r="G28" s="34" t="str">
        <f>VLOOKUP($A28,Stock_Status!$A:$C,2,FALSE())</f>
        <v>In Stock</v>
      </c>
      <c r="H28" s="34" t="str">
        <f>VLOOKUP($A28,Stock_Status!$A:$C,3,FALSE())</f>
        <v>In Stock</v>
      </c>
      <c r="I28" s="44"/>
      <c r="J28" s="45">
        <f t="shared" si="2"/>
        <v>0</v>
      </c>
    </row>
    <row r="29" spans="1:10" s="46" customFormat="1" ht="12.75" customHeight="1">
      <c r="A29" s="30" t="s">
        <v>54</v>
      </c>
      <c r="B29" s="31">
        <v>810142394475</v>
      </c>
      <c r="C29" s="32" t="s">
        <v>55</v>
      </c>
      <c r="D29" s="31">
        <v>1</v>
      </c>
      <c r="E29" s="28">
        <v>200.99</v>
      </c>
      <c r="F29" s="34">
        <v>299.99</v>
      </c>
      <c r="G29" s="34" t="str">
        <f>VLOOKUP($A29,Stock_Status!$A:$C,2,FALSE())</f>
        <v>Very Low Stock</v>
      </c>
      <c r="H29" s="34" t="str">
        <f>VLOOKUP($A29,Stock_Status!$A:$C,3,FALSE())</f>
        <v>In Stock</v>
      </c>
      <c r="I29" s="44"/>
      <c r="J29" s="45">
        <f t="shared" si="2"/>
        <v>0</v>
      </c>
    </row>
    <row r="30" spans="1:10" s="46" customFormat="1" ht="12.75" customHeight="1">
      <c r="A30" s="30" t="s">
        <v>56</v>
      </c>
      <c r="B30" s="31">
        <v>810142394529</v>
      </c>
      <c r="C30" s="32" t="s">
        <v>57</v>
      </c>
      <c r="D30" s="31">
        <v>1</v>
      </c>
      <c r="E30" s="28">
        <v>200.99</v>
      </c>
      <c r="F30" s="34">
        <v>299.99</v>
      </c>
      <c r="G30" s="34" t="str">
        <f>VLOOKUP($A30,Stock_Status!$A:$C,2,FALSE())</f>
        <v>Out Of Stock</v>
      </c>
      <c r="H30" s="34" t="str">
        <f>VLOOKUP($A30,Stock_Status!$A:$C,3,FALSE())</f>
        <v>Very Low Stock</v>
      </c>
      <c r="I30" s="44"/>
      <c r="J30" s="45">
        <f t="shared" si="2"/>
        <v>0</v>
      </c>
    </row>
    <row r="31" spans="1:10" s="24" customFormat="1" ht="12.75" customHeight="1">
      <c r="A31" s="30" t="s">
        <v>44</v>
      </c>
      <c r="B31" s="31">
        <v>810208790722</v>
      </c>
      <c r="C31" s="222" t="s">
        <v>1575</v>
      </c>
      <c r="D31" s="31">
        <v>1</v>
      </c>
      <c r="E31" s="223">
        <v>200.99</v>
      </c>
      <c r="F31" s="223">
        <v>299.99</v>
      </c>
      <c r="G31" s="34" t="s">
        <v>202</v>
      </c>
      <c r="H31" s="34" t="s">
        <v>202</v>
      </c>
      <c r="I31" s="31"/>
      <c r="J31" s="45">
        <f t="shared" si="2"/>
        <v>0</v>
      </c>
    </row>
    <row r="32" spans="1:10" s="46" customFormat="1" ht="12.75" customHeight="1">
      <c r="A32" s="30" t="s">
        <v>58</v>
      </c>
      <c r="B32" s="31">
        <v>810177712749</v>
      </c>
      <c r="C32" s="32" t="s">
        <v>59</v>
      </c>
      <c r="D32" s="31">
        <v>1</v>
      </c>
      <c r="E32" s="28">
        <v>200.99</v>
      </c>
      <c r="F32" s="34">
        <v>299.99</v>
      </c>
      <c r="G32" s="34" t="str">
        <f>VLOOKUP($A32,Stock_Status!$A:$C,2,FALSE())</f>
        <v>In Stock</v>
      </c>
      <c r="H32" s="34" t="str">
        <f>VLOOKUP($A32,Stock_Status!$A:$C,3,FALSE())</f>
        <v>In Stock</v>
      </c>
      <c r="I32" s="44"/>
      <c r="J32" s="45">
        <f t="shared" si="2"/>
        <v>0</v>
      </c>
    </row>
    <row r="33" spans="1:10" s="46" customFormat="1" ht="12.75" customHeight="1">
      <c r="A33" s="30" t="s">
        <v>60</v>
      </c>
      <c r="B33" s="31">
        <v>810177712756</v>
      </c>
      <c r="C33" s="32" t="s">
        <v>61</v>
      </c>
      <c r="D33" s="31">
        <v>1</v>
      </c>
      <c r="E33" s="28">
        <v>200.99</v>
      </c>
      <c r="F33" s="34">
        <v>299.99</v>
      </c>
      <c r="G33" s="34" t="str">
        <f>VLOOKUP($A33,Stock_Status!$A:$C,2,FALSE())</f>
        <v>In Stock</v>
      </c>
      <c r="H33" s="34" t="str">
        <f>VLOOKUP($A33,Stock_Status!$A:$C,3,FALSE())</f>
        <v>In Stock</v>
      </c>
      <c r="I33" s="44"/>
      <c r="J33" s="45">
        <f t="shared" si="2"/>
        <v>0</v>
      </c>
    </row>
    <row r="34" spans="1:10" s="46" customFormat="1" ht="12.75" customHeight="1">
      <c r="A34" s="30" t="s">
        <v>62</v>
      </c>
      <c r="B34" s="31">
        <v>810142394833</v>
      </c>
      <c r="C34" s="32" t="s">
        <v>63</v>
      </c>
      <c r="D34" s="31">
        <v>1</v>
      </c>
      <c r="E34" s="28">
        <v>200.99</v>
      </c>
      <c r="F34" s="34">
        <v>299.99</v>
      </c>
      <c r="G34" s="34" t="str">
        <f>VLOOKUP($A34,Stock_Status!$A:$C,2,FALSE())</f>
        <v>In Stock</v>
      </c>
      <c r="H34" s="34" t="str">
        <f>VLOOKUP($A34,Stock_Status!$A:$C,3,FALSE())</f>
        <v>In Stock</v>
      </c>
      <c r="I34" s="44"/>
      <c r="J34" s="45">
        <f t="shared" si="2"/>
        <v>0</v>
      </c>
    </row>
    <row r="35" spans="1:10" s="46" customFormat="1" ht="12.75" customHeight="1">
      <c r="A35" s="30" t="s">
        <v>64</v>
      </c>
      <c r="B35" s="31">
        <v>810142394727</v>
      </c>
      <c r="C35" s="32" t="s">
        <v>65</v>
      </c>
      <c r="D35" s="31">
        <v>1</v>
      </c>
      <c r="E35" s="28">
        <v>200.99</v>
      </c>
      <c r="F35" s="34">
        <v>299.99</v>
      </c>
      <c r="G35" s="34" t="str">
        <f>VLOOKUP($A35,Stock_Status!$A:$C,2,FALSE())</f>
        <v>In Stock</v>
      </c>
      <c r="H35" s="34" t="str">
        <f>VLOOKUP($A35,Stock_Status!$A:$C,3,FALSE())</f>
        <v>In Stock</v>
      </c>
      <c r="I35" s="44"/>
      <c r="J35" s="45">
        <f t="shared" si="2"/>
        <v>0</v>
      </c>
    </row>
    <row r="36" spans="1:10" s="24" customFormat="1" ht="12.75" hidden="1" customHeight="1">
      <c r="A36" s="37" t="s">
        <v>66</v>
      </c>
      <c r="B36" s="38"/>
      <c r="C36" s="39"/>
      <c r="D36" s="40"/>
      <c r="E36" s="47"/>
      <c r="F36" s="47"/>
      <c r="G36" s="47"/>
      <c r="H36" s="47"/>
      <c r="I36" s="42">
        <f>SUM(I24:I35)</f>
        <v>0</v>
      </c>
      <c r="J36" s="45">
        <f t="shared" ref="J36" si="3">E36*I36</f>
        <v>0</v>
      </c>
    </row>
    <row r="37" spans="1:10" s="24" customFormat="1" ht="12.75" customHeight="1">
      <c r="A37" s="267" t="s">
        <v>67</v>
      </c>
      <c r="B37" s="267"/>
      <c r="C37" s="267"/>
      <c r="D37" s="267"/>
      <c r="E37" s="267"/>
      <c r="F37" s="267"/>
      <c r="G37" s="267"/>
      <c r="H37" s="267"/>
      <c r="I37" s="267"/>
      <c r="J37" s="267"/>
    </row>
    <row r="38" spans="1:10" s="24" customFormat="1" ht="12.75" customHeight="1">
      <c r="A38" s="30" t="s">
        <v>69</v>
      </c>
      <c r="B38" s="31">
        <v>810177718543</v>
      </c>
      <c r="C38" s="32" t="s">
        <v>1536</v>
      </c>
      <c r="D38" s="31">
        <v>1</v>
      </c>
      <c r="E38" s="113">
        <v>288.08999999999997</v>
      </c>
      <c r="F38" s="34">
        <v>429.99</v>
      </c>
      <c r="G38" s="34" t="str">
        <f>VLOOKUP($A38,Stock_Status!$A:$C,2,FALSE())</f>
        <v>In Stock</v>
      </c>
      <c r="H38" s="34" t="str">
        <f>VLOOKUP($A38,Stock_Status!$A:$C,3,FALSE())</f>
        <v>In Stock</v>
      </c>
      <c r="I38" s="31"/>
      <c r="J38" s="34">
        <f t="shared" ref="J38:J51" si="4">E38*I38</f>
        <v>0</v>
      </c>
    </row>
    <row r="39" spans="1:10" s="24" customFormat="1" ht="12.75" customHeight="1">
      <c r="A39" s="30" t="s">
        <v>70</v>
      </c>
      <c r="B39" s="31">
        <v>810142395274</v>
      </c>
      <c r="C39" s="32" t="s">
        <v>71</v>
      </c>
      <c r="D39" s="33">
        <v>1</v>
      </c>
      <c r="E39" s="48">
        <v>288.08999999999997</v>
      </c>
      <c r="F39" s="34">
        <v>429.99</v>
      </c>
      <c r="G39" s="34" t="str">
        <f>VLOOKUP($A39,Stock_Status!$A:$C,2,FALSE())</f>
        <v>In Stock</v>
      </c>
      <c r="H39" s="34" t="str">
        <f>VLOOKUP($A39,Stock_Status!$A:$C,3,FALSE())</f>
        <v>In Stock</v>
      </c>
      <c r="I39" s="35"/>
      <c r="J39" s="34">
        <f t="shared" si="4"/>
        <v>0</v>
      </c>
    </row>
    <row r="40" spans="1:10" s="24" customFormat="1" ht="12.75" customHeight="1">
      <c r="A40" s="30" t="s">
        <v>72</v>
      </c>
      <c r="B40" s="31">
        <v>810142395021</v>
      </c>
      <c r="C40" s="32" t="s">
        <v>73</v>
      </c>
      <c r="D40" s="33">
        <v>1</v>
      </c>
      <c r="E40" s="48">
        <v>230.47</v>
      </c>
      <c r="F40" s="36">
        <v>343.99</v>
      </c>
      <c r="G40" s="34" t="str">
        <f>VLOOKUP($A40,Stock_Status!$A:$C,2,FALSE())</f>
        <v>Out Of Stock</v>
      </c>
      <c r="H40" s="34" t="str">
        <f>VLOOKUP($A40,Stock_Status!$A:$C,3,FALSE())</f>
        <v>In Stock</v>
      </c>
      <c r="I40" s="35"/>
      <c r="J40" s="34">
        <f t="shared" si="4"/>
        <v>0</v>
      </c>
    </row>
    <row r="41" spans="1:10" s="24" customFormat="1" ht="12.75" customHeight="1">
      <c r="A41" s="30" t="s">
        <v>74</v>
      </c>
      <c r="B41" s="31">
        <v>810177712893</v>
      </c>
      <c r="C41" s="32" t="s">
        <v>75</v>
      </c>
      <c r="D41" s="33">
        <v>1</v>
      </c>
      <c r="E41" s="48">
        <v>288.08999999999997</v>
      </c>
      <c r="F41" s="34">
        <v>429.99</v>
      </c>
      <c r="G41" s="34" t="str">
        <f>VLOOKUP($A41,Stock_Status!$A:$C,2,FALSE())</f>
        <v>In Stock</v>
      </c>
      <c r="H41" s="34" t="str">
        <f>VLOOKUP($A41,Stock_Status!$A:$C,3,FALSE())</f>
        <v>In Stock</v>
      </c>
      <c r="I41" s="35"/>
      <c r="J41" s="34">
        <f t="shared" si="4"/>
        <v>0</v>
      </c>
    </row>
    <row r="42" spans="1:10" s="24" customFormat="1" ht="12.75" customHeight="1">
      <c r="A42" s="30" t="s">
        <v>76</v>
      </c>
      <c r="B42" s="31">
        <v>810142395076</v>
      </c>
      <c r="C42" s="32" t="s">
        <v>77</v>
      </c>
      <c r="D42" s="33">
        <v>1</v>
      </c>
      <c r="E42" s="48">
        <v>288.08999999999997</v>
      </c>
      <c r="F42" s="34">
        <v>429.99</v>
      </c>
      <c r="G42" s="34" t="str">
        <f>VLOOKUP($A42,Stock_Status!$A:$C,2,FALSE())</f>
        <v>In Stock</v>
      </c>
      <c r="H42" s="34" t="str">
        <f>VLOOKUP($A42,Stock_Status!$A:$C,3,FALSE())</f>
        <v>In Stock</v>
      </c>
      <c r="I42" s="35"/>
      <c r="J42" s="34">
        <f t="shared" si="4"/>
        <v>0</v>
      </c>
    </row>
    <row r="43" spans="1:10" s="24" customFormat="1" ht="12.75" customHeight="1">
      <c r="A43" s="30" t="s">
        <v>78</v>
      </c>
      <c r="B43" s="31">
        <v>810142394925</v>
      </c>
      <c r="C43" s="32" t="s">
        <v>79</v>
      </c>
      <c r="D43" s="33">
        <v>1</v>
      </c>
      <c r="E43" s="48">
        <v>288.08999999999997</v>
      </c>
      <c r="F43" s="34">
        <v>429.99</v>
      </c>
      <c r="G43" s="34" t="str">
        <f>VLOOKUP($A43,Stock_Status!$A:$C,2,FALSE())</f>
        <v>In Stock</v>
      </c>
      <c r="H43" s="34" t="str">
        <f>VLOOKUP($A43,Stock_Status!$A:$C,3,FALSE())</f>
        <v>In Stock</v>
      </c>
      <c r="I43" s="35"/>
      <c r="J43" s="34">
        <f t="shared" si="4"/>
        <v>0</v>
      </c>
    </row>
    <row r="44" spans="1:10" s="24" customFormat="1" ht="12.75" customHeight="1">
      <c r="A44" s="30" t="s">
        <v>80</v>
      </c>
      <c r="B44" s="31">
        <v>810142394970</v>
      </c>
      <c r="C44" s="32" t="s">
        <v>81</v>
      </c>
      <c r="D44" s="33">
        <v>1</v>
      </c>
      <c r="E44" s="48">
        <v>288.08999999999997</v>
      </c>
      <c r="F44" s="34">
        <v>429.99</v>
      </c>
      <c r="G44" s="34" t="str">
        <f>VLOOKUP($A44,Stock_Status!$A:$C,2,FALSE())</f>
        <v>Out Of Stock</v>
      </c>
      <c r="H44" s="34" t="str">
        <f>VLOOKUP($A44,Stock_Status!$A:$C,3,FALSE())</f>
        <v>Out Of Stock</v>
      </c>
      <c r="I44" s="35"/>
      <c r="J44" s="34">
        <f t="shared" si="4"/>
        <v>0</v>
      </c>
    </row>
    <row r="45" spans="1:10" s="24" customFormat="1" ht="12.75" customHeight="1">
      <c r="A45" s="30" t="s">
        <v>68</v>
      </c>
      <c r="B45" s="31">
        <v>810208790760</v>
      </c>
      <c r="C45" s="51" t="s">
        <v>1535</v>
      </c>
      <c r="D45" s="31">
        <v>1</v>
      </c>
      <c r="E45" s="113">
        <v>288.08999999999997</v>
      </c>
      <c r="F45" s="113">
        <v>429.99</v>
      </c>
      <c r="G45" s="34" t="s">
        <v>202</v>
      </c>
      <c r="H45" s="34" t="s">
        <v>202</v>
      </c>
      <c r="I45" s="31"/>
      <c r="J45" s="34">
        <f t="shared" si="4"/>
        <v>0</v>
      </c>
    </row>
    <row r="46" spans="1:10" s="24" customFormat="1" ht="12.75" customHeight="1">
      <c r="A46" s="30" t="s">
        <v>82</v>
      </c>
      <c r="B46" s="31">
        <v>810177712909</v>
      </c>
      <c r="C46" s="32" t="s">
        <v>83</v>
      </c>
      <c r="D46" s="33">
        <v>1</v>
      </c>
      <c r="E46" s="48">
        <v>288.08999999999997</v>
      </c>
      <c r="F46" s="34">
        <v>429.99</v>
      </c>
      <c r="G46" s="34" t="str">
        <f>VLOOKUP($A46,Stock_Status!$A:$C,2,FALSE())</f>
        <v>In Stock</v>
      </c>
      <c r="H46" s="34" t="str">
        <f>VLOOKUP($A46,Stock_Status!$A:$C,3,FALSE())</f>
        <v>In Stock</v>
      </c>
      <c r="I46" s="35"/>
      <c r="J46" s="34">
        <f t="shared" si="4"/>
        <v>0</v>
      </c>
    </row>
    <row r="47" spans="1:10" s="24" customFormat="1" ht="12.75" customHeight="1">
      <c r="A47" s="30" t="s">
        <v>84</v>
      </c>
      <c r="B47" s="31">
        <v>810142395229</v>
      </c>
      <c r="C47" s="32" t="s">
        <v>85</v>
      </c>
      <c r="D47" s="33">
        <v>1</v>
      </c>
      <c r="E47" s="48">
        <v>288.08999999999997</v>
      </c>
      <c r="F47" s="34">
        <v>429.99</v>
      </c>
      <c r="G47" s="34" t="str">
        <f>VLOOKUP($A47,Stock_Status!$A:$C,2,FALSE())</f>
        <v>In Stock</v>
      </c>
      <c r="H47" s="34" t="str">
        <f>VLOOKUP($A47,Stock_Status!$A:$C,3,FALSE())</f>
        <v>Out Of Stock</v>
      </c>
      <c r="I47" s="35"/>
      <c r="J47" s="34">
        <f t="shared" si="4"/>
        <v>0</v>
      </c>
    </row>
    <row r="48" spans="1:10" s="24" customFormat="1" ht="12.75" customHeight="1">
      <c r="A48" s="30" t="s">
        <v>86</v>
      </c>
      <c r="B48" s="31">
        <v>810142395120</v>
      </c>
      <c r="C48" s="32" t="s">
        <v>87</v>
      </c>
      <c r="D48" s="33">
        <v>1</v>
      </c>
      <c r="E48" s="48">
        <v>288.08999999999997</v>
      </c>
      <c r="F48" s="34">
        <v>429.99</v>
      </c>
      <c r="G48" s="34"/>
      <c r="H48" s="34"/>
      <c r="I48" s="35"/>
      <c r="J48" s="34">
        <f t="shared" si="4"/>
        <v>0</v>
      </c>
    </row>
    <row r="49" spans="1:10" s="24" customFormat="1" ht="12.75" customHeight="1">
      <c r="A49" s="30" t="s">
        <v>88</v>
      </c>
      <c r="B49" s="31">
        <v>810177712916</v>
      </c>
      <c r="C49" s="32" t="s">
        <v>89</v>
      </c>
      <c r="D49" s="33">
        <v>1</v>
      </c>
      <c r="E49" s="48">
        <v>288.08999999999997</v>
      </c>
      <c r="F49" s="34">
        <v>429.99</v>
      </c>
      <c r="G49" s="34" t="str">
        <f>VLOOKUP($A49,Stock_Status!$A:$C,2,FALSE())</f>
        <v>In Stock</v>
      </c>
      <c r="H49" s="34" t="str">
        <f>VLOOKUP($A49,Stock_Status!$A:$C,3,FALSE())</f>
        <v>In Stock</v>
      </c>
      <c r="I49" s="35"/>
      <c r="J49" s="34">
        <f t="shared" si="4"/>
        <v>0</v>
      </c>
    </row>
    <row r="50" spans="1:10" s="24" customFormat="1" ht="12.75" customHeight="1">
      <c r="A50" s="30" t="s">
        <v>90</v>
      </c>
      <c r="B50" s="31">
        <v>810142395281</v>
      </c>
      <c r="C50" s="32" t="s">
        <v>91</v>
      </c>
      <c r="D50" s="33">
        <v>1</v>
      </c>
      <c r="E50" s="48">
        <v>288.08999999999997</v>
      </c>
      <c r="F50" s="34">
        <v>429.99</v>
      </c>
      <c r="G50" s="34" t="str">
        <f>VLOOKUP($A50,Stock_Status!$A:$C,2,FALSE())</f>
        <v>In Stock</v>
      </c>
      <c r="H50" s="34" t="str">
        <f>VLOOKUP($A50,Stock_Status!$A:$C,3,FALSE())</f>
        <v>In Stock</v>
      </c>
      <c r="I50" s="35"/>
      <c r="J50" s="34">
        <f t="shared" si="4"/>
        <v>0</v>
      </c>
    </row>
    <row r="51" spans="1:10" s="24" customFormat="1" ht="12.75" customHeight="1">
      <c r="A51" s="30" t="s">
        <v>92</v>
      </c>
      <c r="B51" s="31">
        <v>810142395175</v>
      </c>
      <c r="C51" s="32" t="s">
        <v>93</v>
      </c>
      <c r="D51" s="33">
        <v>1</v>
      </c>
      <c r="E51" s="48">
        <v>288.08999999999997</v>
      </c>
      <c r="F51" s="34">
        <v>429.99</v>
      </c>
      <c r="G51" s="34" t="str">
        <f>VLOOKUP($A51,Stock_Status!$A:$C,2,FALSE())</f>
        <v>In Stock</v>
      </c>
      <c r="H51" s="34" t="str">
        <f>VLOOKUP($A51,Stock_Status!$A:$C,3,FALSE())</f>
        <v>Out Of Stock</v>
      </c>
      <c r="I51" s="35"/>
      <c r="J51" s="34">
        <f t="shared" si="4"/>
        <v>0</v>
      </c>
    </row>
    <row r="52" spans="1:10" s="24" customFormat="1" ht="12.75" hidden="1" customHeight="1">
      <c r="A52" s="37" t="s">
        <v>94</v>
      </c>
      <c r="B52" s="38"/>
      <c r="C52" s="39"/>
      <c r="D52" s="40"/>
      <c r="E52" s="48"/>
      <c r="F52" s="41"/>
      <c r="G52" s="41"/>
      <c r="H52" s="41"/>
      <c r="I52" s="42">
        <f>SUM(I38:I51)</f>
        <v>0</v>
      </c>
      <c r="J52" s="49"/>
    </row>
    <row r="53" spans="1:10" ht="12.75" customHeight="1">
      <c r="A53" s="268" t="s">
        <v>95</v>
      </c>
      <c r="B53" s="268"/>
      <c r="C53" s="268"/>
      <c r="D53" s="268"/>
      <c r="E53" s="268"/>
      <c r="F53" s="268"/>
      <c r="G53" s="268"/>
      <c r="H53" s="268"/>
      <c r="I53" s="268"/>
      <c r="J53" s="268"/>
    </row>
    <row r="54" spans="1:10" ht="12.75" customHeight="1">
      <c r="A54" s="30" t="s">
        <v>96</v>
      </c>
      <c r="B54" s="31">
        <v>810129596601</v>
      </c>
      <c r="C54" s="50" t="s">
        <v>97</v>
      </c>
      <c r="D54" s="31">
        <v>1</v>
      </c>
      <c r="E54" s="34">
        <v>261.29000000000002</v>
      </c>
      <c r="F54" s="34">
        <v>389.99</v>
      </c>
      <c r="G54" s="34" t="str">
        <f>VLOOKUP($A54,Stock_Status!$A:$C,2,FALSE())</f>
        <v>Out Of Stock</v>
      </c>
      <c r="H54" s="34" t="str">
        <f>VLOOKUP($A54,Stock_Status!$A:$C,3,FALSE())</f>
        <v>Out Of Stock</v>
      </c>
      <c r="I54" s="35"/>
      <c r="J54" s="34">
        <f>E54*I54</f>
        <v>0</v>
      </c>
    </row>
    <row r="55" spans="1:10" ht="12.75" customHeight="1">
      <c r="A55" s="51" t="s">
        <v>98</v>
      </c>
      <c r="B55" s="31">
        <v>810129596526</v>
      </c>
      <c r="C55" s="50" t="s">
        <v>99</v>
      </c>
      <c r="D55" s="31">
        <v>1</v>
      </c>
      <c r="E55" s="34">
        <v>261.29000000000002</v>
      </c>
      <c r="F55" s="34">
        <v>389.99</v>
      </c>
      <c r="G55" s="34" t="str">
        <f>VLOOKUP($A55,Stock_Status!$A:$C,2,FALSE())</f>
        <v>In Stock</v>
      </c>
      <c r="H55" s="34" t="str">
        <f>VLOOKUP($A55,Stock_Status!$A:$C,3,FALSE())</f>
        <v>Out Of Stock</v>
      </c>
      <c r="I55" s="35"/>
      <c r="J55" s="34">
        <f>E55*I55</f>
        <v>0</v>
      </c>
    </row>
    <row r="56" spans="1:10" ht="12.75" hidden="1" customHeight="1">
      <c r="A56" s="52" t="s">
        <v>100</v>
      </c>
      <c r="B56" s="53"/>
      <c r="C56" s="54"/>
      <c r="D56" s="53"/>
      <c r="E56" s="55"/>
      <c r="F56" s="55"/>
      <c r="G56" s="55"/>
      <c r="H56" s="55"/>
      <c r="I56" s="56">
        <f>I54+I55</f>
        <v>0</v>
      </c>
      <c r="J56" s="55"/>
    </row>
    <row r="57" spans="1:10" s="9" customFormat="1" ht="12.75" customHeight="1">
      <c r="A57" s="267" t="s">
        <v>101</v>
      </c>
      <c r="B57" s="267"/>
      <c r="C57" s="267"/>
      <c r="D57" s="267"/>
      <c r="E57" s="267"/>
      <c r="F57" s="267"/>
      <c r="G57" s="267"/>
      <c r="H57" s="267"/>
      <c r="I57" s="267"/>
      <c r="J57" s="267"/>
    </row>
    <row r="58" spans="1:10" ht="12.75" customHeight="1">
      <c r="A58" s="57" t="s">
        <v>102</v>
      </c>
      <c r="B58" s="58">
        <v>817609011920</v>
      </c>
      <c r="C58" s="57" t="s">
        <v>103</v>
      </c>
      <c r="D58" s="59">
        <v>4</v>
      </c>
      <c r="E58" s="60">
        <v>30.14</v>
      </c>
      <c r="F58" s="60">
        <v>44.99</v>
      </c>
      <c r="G58" s="34" t="str">
        <f>VLOOKUP($A58,Stock_Status!$A:$C,2,FALSE())</f>
        <v>In Stock</v>
      </c>
      <c r="H58" s="34" t="str">
        <f>VLOOKUP($A58,Stock_Status!$A:$C,3,FALSE())</f>
        <v>Very Low Stock</v>
      </c>
      <c r="I58" s="35"/>
      <c r="J58" s="34">
        <f t="shared" ref="J58:J67" si="5">E58*I58</f>
        <v>0</v>
      </c>
    </row>
    <row r="59" spans="1:10" ht="12.75" customHeight="1">
      <c r="A59" s="61" t="s">
        <v>104</v>
      </c>
      <c r="B59" s="33">
        <v>817609011708</v>
      </c>
      <c r="C59" s="61" t="s">
        <v>105</v>
      </c>
      <c r="D59" s="33">
        <v>2</v>
      </c>
      <c r="E59" s="60">
        <v>30.14</v>
      </c>
      <c r="F59" s="60">
        <v>44.99</v>
      </c>
      <c r="G59" s="34" t="str">
        <f>VLOOKUP($A59,Stock_Status!$A:$C,2,FALSE())</f>
        <v>In Stock</v>
      </c>
      <c r="H59" s="34" t="str">
        <f>VLOOKUP($A59,Stock_Status!$A:$C,3,FALSE())</f>
        <v>Low Stock</v>
      </c>
      <c r="I59" s="35"/>
      <c r="J59" s="34">
        <f t="shared" si="5"/>
        <v>0</v>
      </c>
    </row>
    <row r="60" spans="1:10" ht="12.75" customHeight="1">
      <c r="A60" s="61" t="s">
        <v>106</v>
      </c>
      <c r="B60" s="33">
        <v>817609011913</v>
      </c>
      <c r="C60" s="61" t="s">
        <v>107</v>
      </c>
      <c r="D60" s="33">
        <v>4</v>
      </c>
      <c r="E60" s="60">
        <v>127.29</v>
      </c>
      <c r="F60" s="62">
        <v>189.99</v>
      </c>
      <c r="G60" s="34" t="str">
        <f>VLOOKUP($A60,Stock_Status!$A:$C,2,FALSE())</f>
        <v>In Stock</v>
      </c>
      <c r="H60" s="34" t="str">
        <f>VLOOKUP($A60,Stock_Status!$A:$C,3,FALSE())</f>
        <v>In Stock</v>
      </c>
      <c r="I60" s="35"/>
      <c r="J60" s="34">
        <f t="shared" si="5"/>
        <v>0</v>
      </c>
    </row>
    <row r="61" spans="1:10" ht="12.75" customHeight="1">
      <c r="A61" s="61" t="s">
        <v>108</v>
      </c>
      <c r="B61" s="33">
        <v>817609014631</v>
      </c>
      <c r="C61" s="61" t="s">
        <v>109</v>
      </c>
      <c r="D61" s="33">
        <v>6</v>
      </c>
      <c r="E61" s="60">
        <v>15.4</v>
      </c>
      <c r="F61" s="62">
        <v>22.99</v>
      </c>
      <c r="G61" s="34" t="str">
        <f>VLOOKUP($A61,Stock_Status!$A:$C,2,FALSE())</f>
        <v>In Stock</v>
      </c>
      <c r="H61" s="34" t="str">
        <f>VLOOKUP($A61,Stock_Status!$A:$C,3,FALSE())</f>
        <v>In Stock</v>
      </c>
      <c r="I61" s="35"/>
      <c r="J61" s="34">
        <f t="shared" si="5"/>
        <v>0</v>
      </c>
    </row>
    <row r="62" spans="1:10" ht="12.75" customHeight="1">
      <c r="A62" s="61" t="s">
        <v>110</v>
      </c>
      <c r="B62" s="63">
        <v>817609014082</v>
      </c>
      <c r="C62" s="61" t="s">
        <v>111</v>
      </c>
      <c r="D62" s="33">
        <v>4</v>
      </c>
      <c r="E62" s="60">
        <v>73.69</v>
      </c>
      <c r="F62" s="62">
        <v>109.99</v>
      </c>
      <c r="G62" s="34" t="str">
        <f>VLOOKUP($A62,Stock_Status!$A:$C,2,FALSE())</f>
        <v>In Stock</v>
      </c>
      <c r="H62" s="34" t="str">
        <f>VLOOKUP($A62,Stock_Status!$A:$C,3,FALSE())</f>
        <v>Out Of Stock</v>
      </c>
      <c r="I62" s="35"/>
      <c r="J62" s="34">
        <f t="shared" si="5"/>
        <v>0</v>
      </c>
    </row>
    <row r="63" spans="1:10" ht="12.75" customHeight="1">
      <c r="A63" s="61" t="s">
        <v>112</v>
      </c>
      <c r="B63" s="33">
        <v>817609016055</v>
      </c>
      <c r="C63" s="61" t="s">
        <v>113</v>
      </c>
      <c r="D63" s="33">
        <v>4</v>
      </c>
      <c r="E63" s="60">
        <v>50.24</v>
      </c>
      <c r="F63" s="62">
        <v>74.989999999999995</v>
      </c>
      <c r="G63" s="34" t="str">
        <f>VLOOKUP($A63,Stock_Status!$A:$C,2,FALSE())</f>
        <v>Out Of Stock</v>
      </c>
      <c r="H63" s="34" t="str">
        <f>VLOOKUP($A63,Stock_Status!$A:$C,3,FALSE())</f>
        <v>Very Low Stock</v>
      </c>
      <c r="I63" s="35"/>
      <c r="J63" s="34">
        <f t="shared" si="5"/>
        <v>0</v>
      </c>
    </row>
    <row r="64" spans="1:10" ht="12.75" customHeight="1">
      <c r="A64" s="61" t="s">
        <v>114</v>
      </c>
      <c r="B64" s="33">
        <v>850001436724</v>
      </c>
      <c r="C64" s="61" t="s">
        <v>115</v>
      </c>
      <c r="D64" s="33">
        <v>4</v>
      </c>
      <c r="E64" s="60">
        <v>26.79</v>
      </c>
      <c r="F64" s="34">
        <v>39.99</v>
      </c>
      <c r="G64" s="34" t="str">
        <f>VLOOKUP($A64,Stock_Status!$A:$C,2,FALSE())</f>
        <v>Out Of Stock</v>
      </c>
      <c r="H64" s="34" t="str">
        <f>VLOOKUP($A64,Stock_Status!$A:$C,2,FALSE())</f>
        <v>Out Of Stock</v>
      </c>
      <c r="I64" s="35"/>
      <c r="J64" s="34">
        <f t="shared" si="5"/>
        <v>0</v>
      </c>
    </row>
    <row r="65" spans="1:12" ht="12.75" customHeight="1">
      <c r="A65" s="30" t="s">
        <v>116</v>
      </c>
      <c r="B65" s="31">
        <v>810129599251</v>
      </c>
      <c r="C65" s="30" t="s">
        <v>117</v>
      </c>
      <c r="D65" s="31">
        <v>4</v>
      </c>
      <c r="E65" s="60">
        <v>26.79</v>
      </c>
      <c r="F65" s="34">
        <v>39.99</v>
      </c>
      <c r="G65" s="34" t="str">
        <f>VLOOKUP($A65,Stock_Status!$A:$C,2,FALSE())</f>
        <v>Out Of Stock</v>
      </c>
      <c r="H65" s="34" t="str">
        <f>VLOOKUP($A65,Stock_Status!$A:$C,3,FALSE())</f>
        <v>Out Of Stock</v>
      </c>
      <c r="I65" s="35"/>
      <c r="J65" s="34">
        <f t="shared" si="5"/>
        <v>0</v>
      </c>
    </row>
    <row r="66" spans="1:12" ht="12.75" customHeight="1">
      <c r="A66" s="30" t="s">
        <v>118</v>
      </c>
      <c r="B66" s="31">
        <v>810030099659</v>
      </c>
      <c r="C66" s="30" t="s">
        <v>119</v>
      </c>
      <c r="D66" s="31">
        <v>2</v>
      </c>
      <c r="E66" s="60">
        <v>30.14</v>
      </c>
      <c r="F66" s="60">
        <v>44.99</v>
      </c>
      <c r="G66" s="34" t="str">
        <f>VLOOKUP($A66,Stock_Status!$A:$C,2,FALSE())</f>
        <v>In Stock</v>
      </c>
      <c r="H66" s="34" t="str">
        <f>VLOOKUP($A66,Stock_Status!$A:$C,3,FALSE())</f>
        <v>In Stock</v>
      </c>
      <c r="I66" s="35"/>
      <c r="J66" s="34">
        <f t="shared" si="5"/>
        <v>0</v>
      </c>
    </row>
    <row r="67" spans="1:12" ht="12.75" customHeight="1">
      <c r="A67" s="30" t="s">
        <v>120</v>
      </c>
      <c r="B67" s="31">
        <v>810129597165</v>
      </c>
      <c r="C67" s="30" t="s">
        <v>121</v>
      </c>
      <c r="D67" s="31">
        <v>1</v>
      </c>
      <c r="E67" s="60">
        <v>140.69</v>
      </c>
      <c r="F67" s="34">
        <v>209.99</v>
      </c>
      <c r="G67" s="34" t="str">
        <f>VLOOKUP($A67,Stock_Status!$A:$C,2,FALSE())</f>
        <v>In Stock</v>
      </c>
      <c r="H67" s="34" t="str">
        <f>VLOOKUP($A67,Stock_Status!$A:$C,3,FALSE())</f>
        <v>In Stock</v>
      </c>
      <c r="I67" s="35"/>
      <c r="J67" s="34">
        <f t="shared" si="5"/>
        <v>0</v>
      </c>
    </row>
    <row r="68" spans="1:12" ht="12.75" hidden="1" customHeight="1">
      <c r="A68" s="6"/>
      <c r="B68" s="64"/>
      <c r="C68" s="65"/>
      <c r="E68" s="66"/>
      <c r="F68" s="66"/>
      <c r="G68" s="66"/>
      <c r="H68" s="66"/>
      <c r="I68" s="67">
        <f>SUM(I54:I55)</f>
        <v>0</v>
      </c>
      <c r="J68" s="66"/>
    </row>
    <row r="69" spans="1:12" ht="12.75" hidden="1" customHeight="1">
      <c r="A69" s="68"/>
      <c r="B69" s="69"/>
      <c r="C69" s="68"/>
      <c r="D69" s="70"/>
      <c r="E69" s="71"/>
      <c r="F69" s="71"/>
      <c r="G69" s="71"/>
      <c r="H69" s="71"/>
      <c r="I69" s="72" t="e">
        <f>SUM(#REF!)</f>
        <v>#REF!</v>
      </c>
      <c r="J69" s="73"/>
    </row>
    <row r="70" spans="1:12" s="9" customFormat="1" ht="16.149999999999999" customHeight="1">
      <c r="A70" s="259" t="s">
        <v>122</v>
      </c>
      <c r="B70" s="259"/>
      <c r="C70" s="259"/>
      <c r="D70" s="259"/>
      <c r="E70" s="259"/>
      <c r="F70" s="259"/>
      <c r="G70" s="259"/>
      <c r="H70" s="259"/>
      <c r="I70" s="259"/>
      <c r="J70" s="259"/>
    </row>
    <row r="71" spans="1:12" s="9" customFormat="1" ht="12.75" customHeight="1">
      <c r="A71" s="30" t="s">
        <v>124</v>
      </c>
      <c r="B71" s="116" t="s">
        <v>125</v>
      </c>
      <c r="C71" s="30" t="s">
        <v>1538</v>
      </c>
      <c r="D71" s="116" t="s">
        <v>126</v>
      </c>
      <c r="E71" s="113">
        <v>770.49</v>
      </c>
      <c r="F71" s="34">
        <v>1149.99</v>
      </c>
      <c r="G71" s="34" t="str">
        <f>VLOOKUP($A71,Stock_Status!$A:$C,2,FALSE())</f>
        <v>In Stock</v>
      </c>
      <c r="H71" s="34" t="str">
        <f>VLOOKUP($A71,Stock_Status!$A:$C,3,FALSE())</f>
        <v>In Stock</v>
      </c>
      <c r="I71" s="116"/>
      <c r="J71" s="34">
        <f t="shared" ref="J71:J78" si="6">E71*I71</f>
        <v>0</v>
      </c>
      <c r="L71" s="219"/>
    </row>
    <row r="72" spans="1:12" ht="12.75" customHeight="1">
      <c r="A72" s="30" t="s">
        <v>127</v>
      </c>
      <c r="B72" s="31">
        <v>810177711438</v>
      </c>
      <c r="C72" s="30" t="s">
        <v>128</v>
      </c>
      <c r="D72" s="31">
        <v>1</v>
      </c>
      <c r="E72" s="48">
        <v>770.49</v>
      </c>
      <c r="F72" s="34">
        <v>1149.99</v>
      </c>
      <c r="G72" s="34" t="str">
        <f>VLOOKUP($A72,Stock_Status!$A:$C,2,FALSE())</f>
        <v>In Stock</v>
      </c>
      <c r="H72" s="34" t="str">
        <f>VLOOKUP($A72,Stock_Status!$A:$C,3,FALSE())</f>
        <v>In Stock</v>
      </c>
      <c r="I72" s="31"/>
      <c r="J72" s="34">
        <f t="shared" si="6"/>
        <v>0</v>
      </c>
    </row>
    <row r="73" spans="1:12" ht="12.75" customHeight="1">
      <c r="A73" s="232" t="s">
        <v>129</v>
      </c>
      <c r="B73" s="76">
        <v>810177712466</v>
      </c>
      <c r="C73" s="75" t="s">
        <v>130</v>
      </c>
      <c r="D73" s="76">
        <v>1</v>
      </c>
      <c r="E73" s="48">
        <v>770.49</v>
      </c>
      <c r="F73" s="77">
        <v>1149.99</v>
      </c>
      <c r="G73" s="77" t="str">
        <f>VLOOKUP($A73,Stock_Status!$A:$C,2,FALSE())</f>
        <v>Out Of Stock</v>
      </c>
      <c r="H73" s="77" t="str">
        <f>VLOOKUP($A73,Stock_Status!$A:$C,3,FALSE())</f>
        <v>Out Of Stock</v>
      </c>
      <c r="I73" s="76"/>
      <c r="J73" s="77">
        <f t="shared" si="6"/>
        <v>0</v>
      </c>
    </row>
    <row r="74" spans="1:12" ht="12.75" customHeight="1">
      <c r="A74" s="80" t="s">
        <v>131</v>
      </c>
      <c r="B74" s="79">
        <v>810177711407</v>
      </c>
      <c r="C74" s="30" t="s">
        <v>132</v>
      </c>
      <c r="D74" s="31">
        <v>1</v>
      </c>
      <c r="E74" s="48">
        <v>770.49</v>
      </c>
      <c r="F74" s="34">
        <v>1149.99</v>
      </c>
      <c r="G74" s="34" t="str">
        <f>VLOOKUP($A74,Stock_Status!$A:$C,2,FALSE())</f>
        <v>In Stock</v>
      </c>
      <c r="H74" s="34" t="str">
        <f>VLOOKUP($A74,Stock_Status!$A:$C,3,FALSE())</f>
        <v>In Stock</v>
      </c>
      <c r="I74" s="31"/>
      <c r="J74" s="34">
        <f t="shared" si="6"/>
        <v>0</v>
      </c>
    </row>
    <row r="75" spans="1:12" s="9" customFormat="1" ht="12.6" customHeight="1">
      <c r="A75" s="80" t="s">
        <v>123</v>
      </c>
      <c r="B75" s="79">
        <v>810208790807</v>
      </c>
      <c r="C75" s="233" t="s">
        <v>1537</v>
      </c>
      <c r="D75" s="31">
        <v>1</v>
      </c>
      <c r="E75" s="113">
        <v>770.49</v>
      </c>
      <c r="F75" s="113">
        <v>1149.99</v>
      </c>
      <c r="G75" s="34" t="s">
        <v>22</v>
      </c>
      <c r="H75" s="34" t="s">
        <v>22</v>
      </c>
      <c r="I75" s="116"/>
      <c r="J75" s="34">
        <f t="shared" si="6"/>
        <v>0</v>
      </c>
    </row>
    <row r="76" spans="1:12" ht="12.75" customHeight="1">
      <c r="A76" s="78" t="s">
        <v>133</v>
      </c>
      <c r="B76" s="79">
        <v>810177712473</v>
      </c>
      <c r="C76" s="30" t="s">
        <v>134</v>
      </c>
      <c r="D76" s="31">
        <v>1</v>
      </c>
      <c r="E76" s="48">
        <v>770.49</v>
      </c>
      <c r="F76" s="34">
        <v>1149.99</v>
      </c>
      <c r="G76" s="34" t="str">
        <f>VLOOKUP($A76,Stock_Status!$A:$C,2,FALSE())</f>
        <v>In Stock</v>
      </c>
      <c r="H76" s="34" t="str">
        <f>VLOOKUP($A76,Stock_Status!$A:$C,3,FALSE())</f>
        <v>In Stock</v>
      </c>
      <c r="I76" s="31"/>
      <c r="J76" s="34">
        <f t="shared" si="6"/>
        <v>0</v>
      </c>
    </row>
    <row r="77" spans="1:12" ht="12.75" customHeight="1">
      <c r="A77" s="78" t="s">
        <v>135</v>
      </c>
      <c r="B77" s="79">
        <v>810177712480</v>
      </c>
      <c r="C77" s="30" t="s">
        <v>136</v>
      </c>
      <c r="D77" s="31">
        <v>1</v>
      </c>
      <c r="E77" s="48">
        <v>770.49</v>
      </c>
      <c r="F77" s="34">
        <v>1149.99</v>
      </c>
      <c r="G77" s="34" t="str">
        <f>VLOOKUP($A77,Stock_Status!$A:$C,2,FALSE())</f>
        <v>In Stock</v>
      </c>
      <c r="H77" s="34" t="str">
        <f>VLOOKUP($A77,Stock_Status!$A:$C,3,FALSE())</f>
        <v>In Stock</v>
      </c>
      <c r="I77" s="31"/>
      <c r="J77" s="34">
        <f t="shared" si="6"/>
        <v>0</v>
      </c>
    </row>
    <row r="78" spans="1:12" ht="12.75" customHeight="1">
      <c r="A78" s="30" t="s">
        <v>137</v>
      </c>
      <c r="B78" s="31">
        <v>810177711421</v>
      </c>
      <c r="C78" s="30" t="s">
        <v>138</v>
      </c>
      <c r="D78" s="31">
        <v>1</v>
      </c>
      <c r="E78" s="48">
        <v>770.49</v>
      </c>
      <c r="F78" s="34">
        <v>1149.99</v>
      </c>
      <c r="G78" s="34" t="str">
        <f>VLOOKUP($A78,Stock_Status!$A:$C,2,FALSE())</f>
        <v>In Stock</v>
      </c>
      <c r="H78" s="34" t="str">
        <f>VLOOKUP($A78,Stock_Status!$A:$C,3,FALSE())</f>
        <v>In Stock</v>
      </c>
      <c r="I78" s="31"/>
      <c r="J78" s="34">
        <f t="shared" si="6"/>
        <v>0</v>
      </c>
    </row>
    <row r="79" spans="1:12" ht="12.75" hidden="1" customHeight="1">
      <c r="A79" s="81" t="s">
        <v>139</v>
      </c>
      <c r="B79" s="72"/>
      <c r="C79" s="82"/>
      <c r="D79" s="72"/>
      <c r="E79" s="83"/>
      <c r="F79" s="83"/>
      <c r="G79" s="83"/>
      <c r="H79" s="83"/>
      <c r="I79" s="72">
        <f>SUM(I71:I78)</f>
        <v>0</v>
      </c>
      <c r="J79" s="73"/>
    </row>
    <row r="80" spans="1:12" s="9" customFormat="1" ht="12.75" customHeight="1">
      <c r="A80" s="263" t="s">
        <v>140</v>
      </c>
      <c r="B80" s="263"/>
      <c r="C80" s="263"/>
      <c r="D80" s="263"/>
      <c r="E80" s="263"/>
      <c r="F80" s="263"/>
      <c r="G80" s="263"/>
      <c r="H80" s="263"/>
      <c r="I80" s="263"/>
      <c r="J80" s="263"/>
    </row>
    <row r="81" spans="1:12" ht="12.75" customHeight="1">
      <c r="A81" s="61" t="s">
        <v>141</v>
      </c>
      <c r="B81" s="33">
        <v>817609014129</v>
      </c>
      <c r="C81" s="61" t="s">
        <v>142</v>
      </c>
      <c r="D81" s="33">
        <v>4</v>
      </c>
      <c r="E81" s="62">
        <v>115.59</v>
      </c>
      <c r="F81" s="62">
        <v>169.99</v>
      </c>
      <c r="G81" s="34" t="str">
        <f>VLOOKUP($A81,Stock_Status!$A:$C,2,FALSE())</f>
        <v>In Stock</v>
      </c>
      <c r="H81" s="34" t="str">
        <f>VLOOKUP($A81,Stock_Status!$A:$C,3,FALSE())</f>
        <v>In Stock</v>
      </c>
      <c r="I81" s="31"/>
      <c r="J81" s="34">
        <f t="shared" ref="J81:J89" si="7">E81*I81</f>
        <v>0</v>
      </c>
    </row>
    <row r="82" spans="1:12" ht="12.75" customHeight="1">
      <c r="A82" s="61" t="s">
        <v>143</v>
      </c>
      <c r="B82" s="33">
        <v>817609016062</v>
      </c>
      <c r="C82" s="61" t="s">
        <v>144</v>
      </c>
      <c r="D82" s="33">
        <v>4</v>
      </c>
      <c r="E82" s="62">
        <v>50.99</v>
      </c>
      <c r="F82" s="62">
        <v>74.989999999999995</v>
      </c>
      <c r="G82" s="34" t="str">
        <f>VLOOKUP($A82,Stock_Status!$A:$C,2,FALSE())</f>
        <v>Out Of Stock</v>
      </c>
      <c r="H82" s="34" t="str">
        <f>VLOOKUP($A82,Stock_Status!$A:$C,3,FALSE())</f>
        <v>In Stock</v>
      </c>
      <c r="I82" s="31"/>
      <c r="J82" s="34">
        <f t="shared" si="7"/>
        <v>0</v>
      </c>
    </row>
    <row r="83" spans="1:12" ht="12.75" customHeight="1">
      <c r="A83" s="61" t="s">
        <v>145</v>
      </c>
      <c r="B83" s="33">
        <v>817609015829</v>
      </c>
      <c r="C83" s="61" t="s">
        <v>146</v>
      </c>
      <c r="D83" s="33">
        <v>4</v>
      </c>
      <c r="E83" s="62">
        <v>50.99</v>
      </c>
      <c r="F83" s="62">
        <v>74.989999999999995</v>
      </c>
      <c r="G83" s="34" t="str">
        <f>VLOOKUP($A83,Stock_Status!$A:$C,2,FALSE())</f>
        <v>Out Of Stock</v>
      </c>
      <c r="H83" s="34" t="str">
        <f>VLOOKUP($A83,Stock_Status!$A:$C,3,FALSE())</f>
        <v>Low Stock</v>
      </c>
      <c r="I83" s="31"/>
      <c r="J83" s="34">
        <f t="shared" si="7"/>
        <v>0</v>
      </c>
    </row>
    <row r="84" spans="1:12" ht="12.75" customHeight="1">
      <c r="A84" s="61" t="s">
        <v>147</v>
      </c>
      <c r="B84" s="33">
        <v>850001436731</v>
      </c>
      <c r="C84" s="61" t="s">
        <v>148</v>
      </c>
      <c r="D84" s="33">
        <v>4</v>
      </c>
      <c r="E84" s="62">
        <v>27.19</v>
      </c>
      <c r="F84" s="84">
        <v>39.99</v>
      </c>
      <c r="G84" s="34" t="str">
        <f>VLOOKUP($A84,Stock_Status!$A:$C,2,FALSE())</f>
        <v>Out Of Stock</v>
      </c>
      <c r="H84" s="34" t="str">
        <f>VLOOKUP($A84,Stock_Status!$A:$C,3,FALSE())</f>
        <v>In Stock</v>
      </c>
      <c r="I84" s="31"/>
      <c r="J84" s="34">
        <f t="shared" si="7"/>
        <v>0</v>
      </c>
    </row>
    <row r="85" spans="1:12" ht="12.75" customHeight="1">
      <c r="A85" s="30" t="s">
        <v>149</v>
      </c>
      <c r="B85" s="31">
        <v>810030091370</v>
      </c>
      <c r="C85" s="30" t="s">
        <v>150</v>
      </c>
      <c r="D85" s="31">
        <v>4</v>
      </c>
      <c r="E85" s="62">
        <v>122.39</v>
      </c>
      <c r="F85" s="84">
        <v>179.99</v>
      </c>
      <c r="G85" s="34" t="str">
        <f>VLOOKUP($A85,Stock_Status!$A:$C,2,FALSE())</f>
        <v>Out Of Stock</v>
      </c>
      <c r="H85" s="34" t="str">
        <f>VLOOKUP($A85,Stock_Status!$A:$C,3,FALSE())</f>
        <v>In Stock</v>
      </c>
      <c r="I85" s="31"/>
      <c r="J85" s="34">
        <f t="shared" si="7"/>
        <v>0</v>
      </c>
    </row>
    <row r="86" spans="1:12" ht="12.75" customHeight="1">
      <c r="A86" s="61" t="s">
        <v>151</v>
      </c>
      <c r="B86" s="33">
        <v>810030091899</v>
      </c>
      <c r="C86" s="61" t="s">
        <v>152</v>
      </c>
      <c r="D86" s="33">
        <v>4</v>
      </c>
      <c r="E86" s="62">
        <v>27.19</v>
      </c>
      <c r="F86" s="62">
        <v>39.99</v>
      </c>
      <c r="G86" s="34" t="str">
        <f>VLOOKUP($A86,Stock_Status!$A:$C,2,FALSE())</f>
        <v>In Stock</v>
      </c>
      <c r="H86" s="34" t="str">
        <f>VLOOKUP($A86,Stock_Status!$A:$C,3,FALSE())</f>
        <v>In Stock</v>
      </c>
      <c r="I86" s="31"/>
      <c r="J86" s="34">
        <f t="shared" si="7"/>
        <v>0</v>
      </c>
    </row>
    <row r="87" spans="1:12" ht="12.75" customHeight="1">
      <c r="A87" s="30" t="s">
        <v>153</v>
      </c>
      <c r="B87" s="31">
        <v>810129599954</v>
      </c>
      <c r="C87" s="30" t="s">
        <v>154</v>
      </c>
      <c r="D87" s="31">
        <v>4</v>
      </c>
      <c r="E87" s="62">
        <v>23.79</v>
      </c>
      <c r="F87" s="34">
        <v>34.99</v>
      </c>
      <c r="G87" s="34" t="str">
        <f>VLOOKUP($A87,Stock_Status!$A:$C,2,FALSE())</f>
        <v>In Stock</v>
      </c>
      <c r="H87" s="34" t="str">
        <f>VLOOKUP($A87,Stock_Status!$A:$C,3,FALSE())</f>
        <v>Out Of Stock</v>
      </c>
      <c r="I87" s="31"/>
      <c r="J87" s="34">
        <f t="shared" si="7"/>
        <v>0</v>
      </c>
    </row>
    <row r="88" spans="1:12" ht="12.75" customHeight="1">
      <c r="A88" s="30" t="s">
        <v>155</v>
      </c>
      <c r="B88" s="31">
        <v>810177717164</v>
      </c>
      <c r="C88" s="30" t="s">
        <v>156</v>
      </c>
      <c r="D88" s="31">
        <v>4</v>
      </c>
      <c r="E88" s="62">
        <v>37.39</v>
      </c>
      <c r="F88" s="34">
        <v>54.99</v>
      </c>
      <c r="G88" s="34" t="str">
        <f>VLOOKUP($A88,Stock_Status!$A:$C,2,FALSE())</f>
        <v>In Stock</v>
      </c>
      <c r="H88" s="34" t="str">
        <f>VLOOKUP($A88,Stock_Status!$A:$C,3,FALSE())</f>
        <v>In Stock</v>
      </c>
      <c r="I88" s="31"/>
      <c r="J88" s="34">
        <f t="shared" si="7"/>
        <v>0</v>
      </c>
    </row>
    <row r="89" spans="1:12" ht="12.75" customHeight="1">
      <c r="A89" s="30" t="s">
        <v>157</v>
      </c>
      <c r="B89" s="31">
        <v>810177712213</v>
      </c>
      <c r="C89" s="30" t="s">
        <v>158</v>
      </c>
      <c r="D89" s="31">
        <v>4</v>
      </c>
      <c r="E89" s="62">
        <v>27.19</v>
      </c>
      <c r="F89" s="34">
        <v>39.99</v>
      </c>
      <c r="G89" s="34" t="str">
        <f>VLOOKUP($A89,Stock_Status!$A:$C,2,FALSE())</f>
        <v>In Stock</v>
      </c>
      <c r="H89" s="34" t="str">
        <f>VLOOKUP($A89,Stock_Status!$A:$C,3,FALSE())</f>
        <v>Out Of Stock</v>
      </c>
      <c r="I89" s="31"/>
      <c r="J89" s="85">
        <f t="shared" si="7"/>
        <v>0</v>
      </c>
    </row>
    <row r="90" spans="1:12" ht="12.75" customHeight="1">
      <c r="A90" s="264" t="s">
        <v>159</v>
      </c>
      <c r="B90" s="264"/>
      <c r="C90" s="264"/>
      <c r="D90" s="264"/>
      <c r="E90" s="264"/>
      <c r="F90" s="264"/>
      <c r="G90" s="264"/>
      <c r="H90" s="264"/>
      <c r="I90" s="264"/>
      <c r="J90" s="264"/>
    </row>
    <row r="91" spans="1:12" ht="12.75" customHeight="1">
      <c r="A91" s="25" t="s">
        <v>161</v>
      </c>
      <c r="B91" s="26">
        <v>810208791194</v>
      </c>
      <c r="C91" s="43" t="s">
        <v>1540</v>
      </c>
      <c r="D91" s="86">
        <v>1</v>
      </c>
      <c r="E91" s="28">
        <v>602.99</v>
      </c>
      <c r="F91" s="28">
        <v>899.99</v>
      </c>
      <c r="G91" s="29" t="s">
        <v>22</v>
      </c>
      <c r="H91" s="29" t="s">
        <v>22</v>
      </c>
      <c r="I91" s="87"/>
      <c r="J91" s="88">
        <f>E91*I91</f>
        <v>0</v>
      </c>
    </row>
    <row r="92" spans="1:12" ht="12.75" customHeight="1">
      <c r="A92" s="25" t="s">
        <v>162</v>
      </c>
      <c r="B92" s="26">
        <v>810208791163</v>
      </c>
      <c r="C92" s="27" t="s">
        <v>1541</v>
      </c>
      <c r="D92" s="86">
        <v>1</v>
      </c>
      <c r="E92" s="28">
        <v>602.99</v>
      </c>
      <c r="F92" s="28">
        <v>899.99</v>
      </c>
      <c r="G92" s="29" t="s">
        <v>22</v>
      </c>
      <c r="H92" s="29" t="s">
        <v>22</v>
      </c>
      <c r="I92" s="87"/>
      <c r="J92" s="88">
        <f>E92*I92</f>
        <v>0</v>
      </c>
    </row>
    <row r="93" spans="1:12" ht="12.75" customHeight="1">
      <c r="A93" s="25" t="s">
        <v>163</v>
      </c>
      <c r="B93" s="26">
        <v>810208791170</v>
      </c>
      <c r="C93" s="43" t="s">
        <v>1542</v>
      </c>
      <c r="D93" s="86">
        <v>1</v>
      </c>
      <c r="E93" s="28">
        <v>602.99</v>
      </c>
      <c r="F93" s="28">
        <v>899.99</v>
      </c>
      <c r="G93" s="29" t="s">
        <v>22</v>
      </c>
      <c r="H93" s="29" t="s">
        <v>22</v>
      </c>
      <c r="I93" s="87"/>
      <c r="J93" s="88">
        <f>E93*I93</f>
        <v>0</v>
      </c>
    </row>
    <row r="94" spans="1:12" ht="12.75" customHeight="1">
      <c r="A94" s="25" t="s">
        <v>160</v>
      </c>
      <c r="B94" s="26">
        <v>810208793099</v>
      </c>
      <c r="C94" s="27" t="s">
        <v>1539</v>
      </c>
      <c r="D94" s="86">
        <v>1</v>
      </c>
      <c r="E94" s="28">
        <v>602.99</v>
      </c>
      <c r="F94" s="28">
        <v>899.99</v>
      </c>
      <c r="G94" s="29" t="s">
        <v>22</v>
      </c>
      <c r="H94" s="29" t="s">
        <v>22</v>
      </c>
      <c r="I94" s="87"/>
      <c r="J94" s="88">
        <f>E94*I94</f>
        <v>0</v>
      </c>
      <c r="L94" s="220"/>
    </row>
    <row r="95" spans="1:12" ht="12.75" hidden="1" customHeight="1">
      <c r="A95" s="25" t="s">
        <v>164</v>
      </c>
      <c r="B95" s="26"/>
      <c r="C95" s="43"/>
      <c r="D95" s="86"/>
      <c r="E95" s="28"/>
      <c r="F95" s="28"/>
      <c r="G95" s="29"/>
      <c r="H95" s="29"/>
      <c r="I95" s="87">
        <f>SUM(I91:I94)</f>
        <v>0</v>
      </c>
      <c r="J95" s="88"/>
    </row>
    <row r="96" spans="1:12" ht="12.75" customHeight="1">
      <c r="A96" s="264" t="s">
        <v>165</v>
      </c>
      <c r="B96" s="264"/>
      <c r="C96" s="264"/>
      <c r="D96" s="264"/>
      <c r="E96" s="264"/>
      <c r="F96" s="264"/>
      <c r="G96" s="264"/>
      <c r="H96" s="264"/>
      <c r="I96" s="264"/>
      <c r="J96" s="264"/>
    </row>
    <row r="97" spans="1:12" ht="12.75" customHeight="1">
      <c r="A97" s="25" t="s">
        <v>166</v>
      </c>
      <c r="B97" s="26">
        <v>810208793037</v>
      </c>
      <c r="C97" s="89" t="s">
        <v>1543</v>
      </c>
      <c r="D97" s="86">
        <v>4</v>
      </c>
      <c r="E97" s="28">
        <v>37.39</v>
      </c>
      <c r="F97" s="28">
        <v>54.99</v>
      </c>
      <c r="G97" s="29" t="s">
        <v>22</v>
      </c>
      <c r="H97" s="29" t="s">
        <v>22</v>
      </c>
      <c r="I97" s="87"/>
      <c r="J97" s="88">
        <f>E97*I97</f>
        <v>0</v>
      </c>
      <c r="L97" s="220"/>
    </row>
    <row r="98" spans="1:12" ht="12.75" customHeight="1">
      <c r="A98" s="25" t="s">
        <v>167</v>
      </c>
      <c r="B98" s="26">
        <v>810208793020</v>
      </c>
      <c r="C98" s="89" t="s">
        <v>1544</v>
      </c>
      <c r="D98" s="86">
        <v>4</v>
      </c>
      <c r="E98" s="28"/>
      <c r="F98" s="28" t="s">
        <v>168</v>
      </c>
      <c r="G98" s="29" t="s">
        <v>22</v>
      </c>
      <c r="H98" s="29" t="s">
        <v>22</v>
      </c>
      <c r="I98" s="87"/>
      <c r="J98" s="88"/>
    </row>
    <row r="99" spans="1:12" ht="12.75" customHeight="1">
      <c r="A99" s="25" t="s">
        <v>169</v>
      </c>
      <c r="B99" s="26">
        <v>810208793013</v>
      </c>
      <c r="C99" s="89" t="s">
        <v>1545</v>
      </c>
      <c r="D99" s="86">
        <v>4</v>
      </c>
      <c r="E99" s="28">
        <v>40.79</v>
      </c>
      <c r="F99" s="28">
        <v>59.99</v>
      </c>
      <c r="G99" s="29" t="s">
        <v>22</v>
      </c>
      <c r="H99" s="29" t="s">
        <v>22</v>
      </c>
      <c r="I99" s="87"/>
      <c r="J99" s="88">
        <f>E99*I99</f>
        <v>0</v>
      </c>
      <c r="L99" s="220"/>
    </row>
    <row r="100" spans="1:12" ht="12.75" customHeight="1">
      <c r="A100" s="25" t="s">
        <v>170</v>
      </c>
      <c r="B100" s="26">
        <v>810208793044</v>
      </c>
      <c r="C100" s="89" t="s">
        <v>1546</v>
      </c>
      <c r="D100" s="86">
        <v>4</v>
      </c>
      <c r="E100" s="28">
        <v>135.99</v>
      </c>
      <c r="F100" s="28">
        <v>199.99</v>
      </c>
      <c r="G100" s="29" t="s">
        <v>22</v>
      </c>
      <c r="H100" s="29" t="s">
        <v>22</v>
      </c>
      <c r="I100" s="87"/>
      <c r="J100" s="88">
        <f>E100*I100</f>
        <v>0</v>
      </c>
      <c r="L100" s="220"/>
    </row>
    <row r="101" spans="1:12" s="227" customFormat="1" ht="12.95" customHeight="1">
      <c r="A101" s="224" t="s">
        <v>667</v>
      </c>
      <c r="B101" s="225">
        <v>810208793068</v>
      </c>
      <c r="C101" s="224" t="s">
        <v>1570</v>
      </c>
      <c r="D101" s="225">
        <v>6</v>
      </c>
      <c r="E101" s="226">
        <v>27.19</v>
      </c>
      <c r="F101" s="226">
        <v>39.99</v>
      </c>
      <c r="G101" s="226" t="s">
        <v>22</v>
      </c>
      <c r="H101" s="226" t="s">
        <v>22</v>
      </c>
      <c r="I101" s="225"/>
      <c r="J101" s="226">
        <f t="shared" ref="J101" si="8">E101*I101</f>
        <v>0</v>
      </c>
    </row>
    <row r="102" spans="1:12" ht="12.75" customHeight="1">
      <c r="A102" s="265" t="s">
        <v>171</v>
      </c>
      <c r="B102" s="265"/>
      <c r="C102" s="265"/>
      <c r="D102" s="265"/>
      <c r="E102" s="265"/>
      <c r="F102" s="265"/>
      <c r="G102" s="265"/>
      <c r="H102" s="265"/>
      <c r="I102" s="265"/>
      <c r="J102" s="265"/>
    </row>
    <row r="103" spans="1:12" ht="12.75" customHeight="1">
      <c r="A103" s="32" t="s">
        <v>172</v>
      </c>
      <c r="B103" s="31">
        <v>810177719748</v>
      </c>
      <c r="C103" s="32" t="s">
        <v>173</v>
      </c>
      <c r="D103" s="31">
        <v>1</v>
      </c>
      <c r="E103" s="34">
        <v>551.99</v>
      </c>
      <c r="F103" s="34">
        <v>799.99</v>
      </c>
      <c r="G103" s="85" t="str">
        <f>VLOOKUP($A103,Stock_Status!$A:$C,2,FALSE())</f>
        <v>Out Of Stock</v>
      </c>
      <c r="H103" s="88" t="str">
        <f>VLOOKUP($A103,Stock_Status!$A:$C,3,FALSE())</f>
        <v>Out Of Stock</v>
      </c>
      <c r="I103" s="31"/>
      <c r="J103" s="34">
        <f>E103*I103</f>
        <v>0</v>
      </c>
    </row>
    <row r="104" spans="1:12" ht="12.75" customHeight="1">
      <c r="A104" s="32" t="s">
        <v>174</v>
      </c>
      <c r="B104" s="31">
        <v>810177719731</v>
      </c>
      <c r="C104" s="32" t="s">
        <v>175</v>
      </c>
      <c r="D104" s="31">
        <v>1</v>
      </c>
      <c r="E104" s="34">
        <v>551.99</v>
      </c>
      <c r="F104" s="34">
        <v>799.99</v>
      </c>
      <c r="G104" s="85" t="str">
        <f>VLOOKUP($A104,Stock_Status!$A:$C,2,FALSE())</f>
        <v>In Stock</v>
      </c>
      <c r="H104" s="88" t="str">
        <f>VLOOKUP($A104,Stock_Status!$A:$C,3,FALSE())</f>
        <v>In Stock</v>
      </c>
      <c r="I104" s="31"/>
      <c r="J104" s="34">
        <f>E104*I104</f>
        <v>0</v>
      </c>
    </row>
    <row r="105" spans="1:12" ht="12.75" customHeight="1">
      <c r="A105" s="32" t="s">
        <v>176</v>
      </c>
      <c r="B105" s="31">
        <v>810177719724</v>
      </c>
      <c r="C105" s="32" t="s">
        <v>177</v>
      </c>
      <c r="D105" s="31">
        <v>1</v>
      </c>
      <c r="E105" s="34">
        <v>551.99</v>
      </c>
      <c r="F105" s="34">
        <v>799.99</v>
      </c>
      <c r="G105" s="34" t="str">
        <f>VLOOKUP($A105,Stock_Status!$A:$C,2,FALSE())</f>
        <v>Very Low Stock</v>
      </c>
      <c r="H105" s="29" t="str">
        <f>VLOOKUP($A105,Stock_Status!$A:$C,3,FALSE())</f>
        <v>Out Of Stock</v>
      </c>
      <c r="I105" s="31"/>
      <c r="J105" s="34">
        <f>E105*I105</f>
        <v>0</v>
      </c>
    </row>
    <row r="106" spans="1:12" ht="12.75" hidden="1" customHeight="1">
      <c r="A106" s="1" t="s">
        <v>178</v>
      </c>
      <c r="B106" s="3"/>
      <c r="E106" s="66"/>
      <c r="F106" s="66"/>
      <c r="G106" s="66"/>
      <c r="H106" s="66"/>
      <c r="I106" s="3">
        <f>SUM(I103:I105)</f>
        <v>0</v>
      </c>
      <c r="J106" s="66"/>
    </row>
    <row r="107" spans="1:12" s="24" customFormat="1" ht="12.75" customHeight="1">
      <c r="A107" s="266" t="s">
        <v>179</v>
      </c>
      <c r="B107" s="266"/>
      <c r="C107" s="266"/>
      <c r="D107" s="266"/>
      <c r="E107" s="266"/>
      <c r="F107" s="266"/>
      <c r="G107" s="266"/>
      <c r="H107" s="266"/>
      <c r="I107" s="266"/>
      <c r="J107" s="266"/>
      <c r="L107" s="6"/>
    </row>
    <row r="108" spans="1:12" ht="12.75" customHeight="1">
      <c r="A108" s="32" t="s">
        <v>180</v>
      </c>
      <c r="B108" s="31">
        <v>810030093275</v>
      </c>
      <c r="C108" s="32" t="s">
        <v>181</v>
      </c>
      <c r="D108" s="31">
        <v>4</v>
      </c>
      <c r="E108" s="34">
        <v>33.99</v>
      </c>
      <c r="F108" s="34">
        <v>49.99</v>
      </c>
      <c r="G108" s="34" t="str">
        <f>VLOOKUP($A108,Stock_Status!$A:$C,2,FALSE())</f>
        <v>Very Low Stock</v>
      </c>
      <c r="H108" s="34" t="str">
        <f>VLOOKUP($A108,Stock_Status!$A:$C,3,FALSE())</f>
        <v>In Stock</v>
      </c>
      <c r="I108" s="31"/>
      <c r="J108" s="34">
        <f t="shared" ref="J108:J116" si="9">E108*I108</f>
        <v>0</v>
      </c>
      <c r="L108" s="24"/>
    </row>
    <row r="109" spans="1:12" ht="12.75" customHeight="1">
      <c r="A109" s="32" t="s">
        <v>182</v>
      </c>
      <c r="B109" s="31">
        <v>810030093558</v>
      </c>
      <c r="C109" s="32" t="s">
        <v>183</v>
      </c>
      <c r="D109" s="31">
        <v>4</v>
      </c>
      <c r="E109" s="34">
        <v>20.39</v>
      </c>
      <c r="F109" s="34">
        <v>29.99</v>
      </c>
      <c r="G109" s="34" t="str">
        <f>VLOOKUP($A109,Stock_Status!$A:$C,2,FALSE())</f>
        <v>In Stock</v>
      </c>
      <c r="H109" s="34" t="str">
        <f>VLOOKUP($A109,Stock_Status!$A:$C,3,FALSE())</f>
        <v>In Stock</v>
      </c>
      <c r="I109" s="31"/>
      <c r="J109" s="34">
        <f t="shared" si="9"/>
        <v>0</v>
      </c>
    </row>
    <row r="110" spans="1:12" ht="12.75" customHeight="1">
      <c r="A110" s="32" t="s">
        <v>184</v>
      </c>
      <c r="B110" s="31">
        <v>810030093251</v>
      </c>
      <c r="C110" s="32" t="s">
        <v>185</v>
      </c>
      <c r="D110" s="31">
        <v>2</v>
      </c>
      <c r="E110" s="34">
        <v>27.19</v>
      </c>
      <c r="F110" s="34">
        <v>39.99</v>
      </c>
      <c r="G110" s="34" t="str">
        <f>VLOOKUP($A110,Stock_Status!$A:$C,2,FALSE())</f>
        <v>Out Of Stock</v>
      </c>
      <c r="H110" s="34" t="str">
        <f>VLOOKUP($A110,Stock_Status!$A:$C,3,FALSE())</f>
        <v>Out Of Stock</v>
      </c>
      <c r="I110" s="31"/>
      <c r="J110" s="34">
        <f t="shared" si="9"/>
        <v>0</v>
      </c>
    </row>
    <row r="111" spans="1:12" ht="12.75" customHeight="1">
      <c r="A111" s="32" t="s">
        <v>186</v>
      </c>
      <c r="B111" s="31">
        <v>810030093268</v>
      </c>
      <c r="C111" s="32" t="s">
        <v>187</v>
      </c>
      <c r="D111" s="31">
        <v>2</v>
      </c>
      <c r="E111" s="34">
        <v>47.59</v>
      </c>
      <c r="F111" s="84">
        <v>69.986000000000004</v>
      </c>
      <c r="G111" s="34" t="str">
        <f>VLOOKUP($A111,Stock_Status!$A:$C,2,FALSE())</f>
        <v>In Stock</v>
      </c>
      <c r="H111" s="34" t="str">
        <f>VLOOKUP($A111,Stock_Status!$A:$C,3,FALSE())</f>
        <v>Out Of Stock</v>
      </c>
      <c r="I111" s="31"/>
      <c r="J111" s="34">
        <f t="shared" si="9"/>
        <v>0</v>
      </c>
    </row>
    <row r="112" spans="1:12" ht="12.75" customHeight="1">
      <c r="A112" s="32" t="s">
        <v>188</v>
      </c>
      <c r="B112" s="31">
        <v>810030093992</v>
      </c>
      <c r="C112" s="32" t="s">
        <v>189</v>
      </c>
      <c r="D112" s="31">
        <v>4</v>
      </c>
      <c r="E112" s="34">
        <v>122.39</v>
      </c>
      <c r="F112" s="84">
        <v>179.99</v>
      </c>
      <c r="G112" s="34" t="str">
        <f>VLOOKUP($A112,Stock_Status!$A:$C,2,FALSE())</f>
        <v>Very Low Stock</v>
      </c>
      <c r="H112" s="34" t="str">
        <f>VLOOKUP($A112,Stock_Status!$A:$C,3,FALSE())</f>
        <v>In Stock</v>
      </c>
      <c r="I112" s="31"/>
      <c r="J112" s="34">
        <f t="shared" si="9"/>
        <v>0</v>
      </c>
    </row>
    <row r="113" spans="1:12" ht="12.75" customHeight="1">
      <c r="A113" s="32" t="s">
        <v>190</v>
      </c>
      <c r="B113" s="31">
        <v>810030093541</v>
      </c>
      <c r="C113" s="32" t="s">
        <v>191</v>
      </c>
      <c r="D113" s="31">
        <v>4</v>
      </c>
      <c r="E113" s="34">
        <v>50.99</v>
      </c>
      <c r="F113" s="34">
        <v>74.989999999999995</v>
      </c>
      <c r="G113" s="34" t="str">
        <f>VLOOKUP($A113,Stock_Status!$A:$C,2,FALSE())</f>
        <v>Very Low Stock</v>
      </c>
      <c r="H113" s="34" t="str">
        <f>VLOOKUP($A113,Stock_Status!$A:$C,3,FALSE())</f>
        <v>Very Low Stock</v>
      </c>
      <c r="I113" s="31"/>
      <c r="J113" s="34">
        <f t="shared" si="9"/>
        <v>0</v>
      </c>
    </row>
    <row r="114" spans="1:12" ht="12.75" customHeight="1">
      <c r="A114" s="32" t="s">
        <v>192</v>
      </c>
      <c r="B114" s="31">
        <v>810030093565</v>
      </c>
      <c r="C114" s="32" t="s">
        <v>193</v>
      </c>
      <c r="D114" s="31">
        <v>4</v>
      </c>
      <c r="E114" s="34">
        <v>47.59</v>
      </c>
      <c r="F114" s="84">
        <v>69.989999999999995</v>
      </c>
      <c r="G114" s="34" t="str">
        <f>VLOOKUP($A114,Stock_Status!$A:$C,2,FALSE())</f>
        <v>In Stock</v>
      </c>
      <c r="H114" s="34" t="str">
        <f>VLOOKUP($A114,Stock_Status!$A:$C,3,FALSE())</f>
        <v>Out Of Stock</v>
      </c>
      <c r="I114" s="31"/>
      <c r="J114" s="34">
        <f t="shared" si="9"/>
        <v>0</v>
      </c>
    </row>
    <row r="115" spans="1:12" ht="12.75" customHeight="1">
      <c r="A115" s="32" t="s">
        <v>194</v>
      </c>
      <c r="B115" s="31">
        <v>810030093572</v>
      </c>
      <c r="C115" s="32" t="s">
        <v>195</v>
      </c>
      <c r="D115" s="31">
        <v>4</v>
      </c>
      <c r="E115" s="34">
        <v>47.59</v>
      </c>
      <c r="F115" s="34">
        <v>69.989999999999995</v>
      </c>
      <c r="G115" s="34" t="str">
        <f>VLOOKUP($A115,Stock_Status!$A:$C,2,FALSE())</f>
        <v>In Stock</v>
      </c>
      <c r="H115" s="34" t="str">
        <f>VLOOKUP($A115,Stock_Status!$A:$C,3,FALSE())</f>
        <v>In Stock</v>
      </c>
      <c r="I115" s="31"/>
      <c r="J115" s="34">
        <f t="shared" si="9"/>
        <v>0</v>
      </c>
    </row>
    <row r="116" spans="1:12" ht="12.75" customHeight="1">
      <c r="A116" s="32" t="s">
        <v>196</v>
      </c>
      <c r="B116" s="31">
        <v>810030093282</v>
      </c>
      <c r="C116" s="32" t="s">
        <v>197</v>
      </c>
      <c r="D116" s="31">
        <v>4</v>
      </c>
      <c r="E116" s="34">
        <v>47.59</v>
      </c>
      <c r="F116" s="34">
        <v>69.989999999999995</v>
      </c>
      <c r="G116" s="34" t="str">
        <f>VLOOKUP($A116,Stock_Status!$A:$C,2,FALSE())</f>
        <v>In Stock</v>
      </c>
      <c r="H116" s="34" t="str">
        <f>VLOOKUP($A116,Stock_Status!$A:$C,3,FALSE())</f>
        <v>In Stock</v>
      </c>
      <c r="I116" s="31"/>
      <c r="J116" s="34">
        <f t="shared" si="9"/>
        <v>0</v>
      </c>
    </row>
    <row r="117" spans="1:12" s="24" customFormat="1" ht="12.75" customHeight="1">
      <c r="A117" s="258" t="s">
        <v>198</v>
      </c>
      <c r="B117" s="258"/>
      <c r="C117" s="258"/>
      <c r="D117" s="258"/>
      <c r="E117" s="258"/>
      <c r="F117" s="258"/>
      <c r="G117" s="258"/>
      <c r="H117" s="258"/>
      <c r="I117" s="258"/>
      <c r="J117" s="258"/>
      <c r="L117" s="6"/>
    </row>
    <row r="118" spans="1:12" ht="12.75" customHeight="1">
      <c r="A118" s="51" t="s">
        <v>200</v>
      </c>
      <c r="B118" s="31">
        <v>810177718635</v>
      </c>
      <c r="C118" s="51" t="s">
        <v>201</v>
      </c>
      <c r="D118" s="31">
        <v>1</v>
      </c>
      <c r="E118" s="113">
        <v>407.99</v>
      </c>
      <c r="F118" s="34">
        <v>599.99</v>
      </c>
      <c r="G118" s="34" t="s">
        <v>202</v>
      </c>
      <c r="H118" s="34" t="s">
        <v>202</v>
      </c>
      <c r="I118" s="31"/>
      <c r="J118" s="34">
        <f t="shared" ref="J118:J123" si="10">E118*I118</f>
        <v>0</v>
      </c>
    </row>
    <row r="119" spans="1:12" ht="12.75" customHeight="1">
      <c r="A119" s="51" t="s">
        <v>203</v>
      </c>
      <c r="B119" s="31">
        <v>810142399517</v>
      </c>
      <c r="C119" s="51" t="s">
        <v>204</v>
      </c>
      <c r="D119" s="31">
        <v>1</v>
      </c>
      <c r="E119" s="113">
        <v>407.99</v>
      </c>
      <c r="F119" s="34">
        <v>599.99</v>
      </c>
      <c r="G119" s="34" t="s">
        <v>202</v>
      </c>
      <c r="H119" s="34" t="s">
        <v>202</v>
      </c>
      <c r="I119" s="31"/>
      <c r="J119" s="34">
        <f t="shared" si="10"/>
        <v>0</v>
      </c>
    </row>
    <row r="120" spans="1:12" ht="12.75" customHeight="1">
      <c r="A120" s="51" t="s">
        <v>205</v>
      </c>
      <c r="B120" s="31">
        <v>810177717898</v>
      </c>
      <c r="C120" s="51" t="s">
        <v>1548</v>
      </c>
      <c r="D120" s="31">
        <v>1</v>
      </c>
      <c r="E120" s="113">
        <v>407.99</v>
      </c>
      <c r="F120" s="34">
        <v>599.99</v>
      </c>
      <c r="G120" s="34" t="s">
        <v>202</v>
      </c>
      <c r="H120" s="34" t="s">
        <v>202</v>
      </c>
      <c r="I120" s="31"/>
      <c r="J120" s="34">
        <f t="shared" si="10"/>
        <v>0</v>
      </c>
    </row>
    <row r="121" spans="1:12" ht="12.75" customHeight="1">
      <c r="A121" s="51" t="s">
        <v>206</v>
      </c>
      <c r="B121" s="31">
        <v>810142399180</v>
      </c>
      <c r="C121" s="51" t="s">
        <v>207</v>
      </c>
      <c r="D121" s="31">
        <v>1</v>
      </c>
      <c r="E121" s="113">
        <v>407.99</v>
      </c>
      <c r="F121" s="34">
        <v>599.99</v>
      </c>
      <c r="G121" s="34" t="str">
        <f>VLOOKUP($A121,Stock_Status!$A:$C,2,FALSE())</f>
        <v>In Stock</v>
      </c>
      <c r="H121" s="34" t="str">
        <f>VLOOKUP($A121,Stock_Status!$A:$C,3,FALSE())</f>
        <v>In Stock</v>
      </c>
      <c r="I121" s="31"/>
      <c r="J121" s="34">
        <f t="shared" si="10"/>
        <v>0</v>
      </c>
    </row>
    <row r="122" spans="1:12" s="24" customFormat="1" ht="12.75" customHeight="1">
      <c r="A122" s="30" t="s">
        <v>199</v>
      </c>
      <c r="B122" s="31">
        <v>810208790852</v>
      </c>
      <c r="C122" s="187" t="s">
        <v>1547</v>
      </c>
      <c r="D122" s="31">
        <v>1</v>
      </c>
      <c r="E122" s="113">
        <v>407.99</v>
      </c>
      <c r="F122" s="113">
        <v>599.99</v>
      </c>
      <c r="G122" s="34" t="s">
        <v>202</v>
      </c>
      <c r="H122" s="34" t="s">
        <v>202</v>
      </c>
      <c r="I122" s="31"/>
      <c r="J122" s="34">
        <f t="shared" si="10"/>
        <v>0</v>
      </c>
      <c r="L122" s="6"/>
    </row>
    <row r="123" spans="1:12" ht="12.75" customHeight="1">
      <c r="A123" s="51" t="s">
        <v>208</v>
      </c>
      <c r="B123" s="31">
        <v>810142399562</v>
      </c>
      <c r="C123" s="51" t="s">
        <v>209</v>
      </c>
      <c r="D123" s="31">
        <v>1</v>
      </c>
      <c r="E123" s="34">
        <v>407.99</v>
      </c>
      <c r="F123" s="34">
        <v>599.99</v>
      </c>
      <c r="G123" s="34" t="str">
        <f>VLOOKUP($A123,Stock_Status!$A:$C,2,FALSE())</f>
        <v>In Stock</v>
      </c>
      <c r="H123" s="34" t="str">
        <f>VLOOKUP($A123,Stock_Status!$A:$C,3,FALSE())</f>
        <v>In Stock</v>
      </c>
      <c r="I123" s="31"/>
      <c r="J123" s="34">
        <f t="shared" si="10"/>
        <v>0</v>
      </c>
    </row>
    <row r="124" spans="1:12" ht="12.75" hidden="1" customHeight="1">
      <c r="A124" s="90" t="s">
        <v>210</v>
      </c>
      <c r="B124" s="91"/>
      <c r="C124" s="92"/>
      <c r="D124" s="31"/>
      <c r="E124" s="34"/>
      <c r="F124" s="34"/>
      <c r="G124" s="34"/>
      <c r="H124" s="34"/>
      <c r="I124" s="31">
        <f>SUM(I118:I123)</f>
        <v>0</v>
      </c>
      <c r="J124" s="93"/>
    </row>
    <row r="125" spans="1:12" s="24" customFormat="1" ht="12.75" customHeight="1">
      <c r="A125" s="259" t="s">
        <v>211</v>
      </c>
      <c r="B125" s="259"/>
      <c r="C125" s="259"/>
      <c r="D125" s="259"/>
      <c r="E125" s="259"/>
      <c r="F125" s="259"/>
      <c r="G125" s="259"/>
      <c r="H125" s="259"/>
      <c r="I125" s="259"/>
      <c r="J125" s="259"/>
      <c r="L125" s="6"/>
    </row>
    <row r="126" spans="1:12" ht="12.75" customHeight="1">
      <c r="A126" s="51" t="s">
        <v>212</v>
      </c>
      <c r="B126" s="33">
        <v>810142398664</v>
      </c>
      <c r="C126" s="51" t="s">
        <v>213</v>
      </c>
      <c r="D126" s="33">
        <v>4</v>
      </c>
      <c r="E126" s="84">
        <v>23.79</v>
      </c>
      <c r="F126" s="84">
        <v>34.985999999999997</v>
      </c>
      <c r="G126" s="34" t="str">
        <f>VLOOKUP($A126,Stock_Status!$A:$C,2,FALSE())</f>
        <v>Out Of Stock</v>
      </c>
      <c r="H126" s="34" t="str">
        <f>VLOOKUP($A126,Stock_Status!$A:$C,3,FALSE())</f>
        <v>In Stock</v>
      </c>
      <c r="I126" s="31"/>
      <c r="J126" s="34">
        <f t="shared" ref="J126:J135" si="11">E126*I126</f>
        <v>0</v>
      </c>
      <c r="L126" s="24"/>
    </row>
    <row r="127" spans="1:12" ht="12.75" customHeight="1">
      <c r="A127" s="51" t="s">
        <v>214</v>
      </c>
      <c r="B127" s="33">
        <v>810142398657</v>
      </c>
      <c r="C127" s="51" t="s">
        <v>215</v>
      </c>
      <c r="D127" s="33">
        <v>2</v>
      </c>
      <c r="E127" s="84">
        <v>47.59</v>
      </c>
      <c r="F127" s="34">
        <v>69.989999999999995</v>
      </c>
      <c r="G127" s="34" t="str">
        <f>VLOOKUP($A127,Stock_Status!$A:$C,2,FALSE())</f>
        <v>In Stock</v>
      </c>
      <c r="H127" s="34" t="str">
        <f>VLOOKUP($A127,Stock_Status!$A:$C,3,FALSE())</f>
        <v>In Stock</v>
      </c>
      <c r="I127" s="31"/>
      <c r="J127" s="34">
        <f t="shared" si="11"/>
        <v>0</v>
      </c>
    </row>
    <row r="128" spans="1:12" ht="12.75" customHeight="1">
      <c r="A128" s="51" t="s">
        <v>216</v>
      </c>
      <c r="B128" s="33">
        <v>810142398688</v>
      </c>
      <c r="C128" s="51" t="s">
        <v>217</v>
      </c>
      <c r="D128" s="33">
        <v>4</v>
      </c>
      <c r="E128" s="84">
        <v>47.59</v>
      </c>
      <c r="F128" s="34">
        <v>69.989999999999995</v>
      </c>
      <c r="G128" s="34" t="str">
        <f>VLOOKUP($A128,Stock_Status!$A:$C,2,FALSE())</f>
        <v>Very Low Stock</v>
      </c>
      <c r="H128" s="34" t="str">
        <f>VLOOKUP($A128,Stock_Status!$A:$C,3,FALSE())</f>
        <v>In Stock</v>
      </c>
      <c r="I128" s="31"/>
      <c r="J128" s="34">
        <f t="shared" si="11"/>
        <v>0</v>
      </c>
    </row>
    <row r="129" spans="1:12" ht="12.75" customHeight="1">
      <c r="A129" s="51" t="s">
        <v>218</v>
      </c>
      <c r="B129" s="33">
        <v>810142398671</v>
      </c>
      <c r="C129" s="51" t="s">
        <v>219</v>
      </c>
      <c r="D129" s="33">
        <v>4</v>
      </c>
      <c r="E129" s="84">
        <v>101.99</v>
      </c>
      <c r="F129" s="84">
        <v>149.99</v>
      </c>
      <c r="G129" s="34" t="str">
        <f>VLOOKUP($A129,Stock_Status!$A:$C,2,FALSE())</f>
        <v>In Stock</v>
      </c>
      <c r="H129" s="34" t="str">
        <f>VLOOKUP($A129,Stock_Status!$A:$C,3,FALSE())</f>
        <v>Out Of Stock</v>
      </c>
      <c r="I129" s="31"/>
      <c r="J129" s="34">
        <f t="shared" si="11"/>
        <v>0</v>
      </c>
    </row>
    <row r="130" spans="1:12" ht="12.75" customHeight="1">
      <c r="A130" s="51" t="s">
        <v>220</v>
      </c>
      <c r="B130" s="3">
        <v>810142399463</v>
      </c>
      <c r="C130" s="61" t="s">
        <v>221</v>
      </c>
      <c r="D130" s="33">
        <v>4</v>
      </c>
      <c r="E130" s="84">
        <v>20.39</v>
      </c>
      <c r="F130" s="84">
        <v>29.99</v>
      </c>
      <c r="G130" s="34" t="str">
        <f>VLOOKUP($A130,Stock_Status!$A:$C,2,FALSE())</f>
        <v>In Stock</v>
      </c>
      <c r="H130" s="34" t="str">
        <f>VLOOKUP($A130,Stock_Status!$A:$C,3,FALSE())</f>
        <v>In Stock</v>
      </c>
      <c r="I130" s="31"/>
      <c r="J130" s="34">
        <f t="shared" si="11"/>
        <v>0</v>
      </c>
    </row>
    <row r="131" spans="1:12" ht="12.75" customHeight="1">
      <c r="A131" s="51" t="s">
        <v>222</v>
      </c>
      <c r="B131" s="33">
        <v>810177710004</v>
      </c>
      <c r="C131" s="51" t="s">
        <v>223</v>
      </c>
      <c r="D131" s="33">
        <v>4</v>
      </c>
      <c r="E131" s="84">
        <v>33.99</v>
      </c>
      <c r="F131" s="34">
        <v>49.99</v>
      </c>
      <c r="G131" s="34" t="str">
        <f>VLOOKUP($A131,Stock_Status!$A:$C,2,FALSE())</f>
        <v>In Stock</v>
      </c>
      <c r="H131" s="34" t="str">
        <f>VLOOKUP($A131,Stock_Status!$A:$C,3,FALSE())</f>
        <v>In Stock</v>
      </c>
      <c r="I131" s="31"/>
      <c r="J131" s="34">
        <f t="shared" si="11"/>
        <v>0</v>
      </c>
    </row>
    <row r="132" spans="1:12" ht="12.75" customHeight="1">
      <c r="A132" s="51" t="s">
        <v>224</v>
      </c>
      <c r="B132" s="33">
        <v>810177710011</v>
      </c>
      <c r="C132" s="51" t="s">
        <v>225</v>
      </c>
      <c r="D132" s="33">
        <v>4</v>
      </c>
      <c r="E132" s="84">
        <v>33.99</v>
      </c>
      <c r="F132" s="34">
        <v>49.99</v>
      </c>
      <c r="G132" s="34" t="str">
        <f>VLOOKUP($A132,Stock_Status!$A:$C,2,FALSE())</f>
        <v>Low Stock</v>
      </c>
      <c r="H132" s="34" t="str">
        <f>VLOOKUP($A132,Stock_Status!$A:$C,3,FALSE())</f>
        <v>In Stock</v>
      </c>
      <c r="I132" s="31"/>
      <c r="J132" s="34">
        <f t="shared" si="11"/>
        <v>0</v>
      </c>
    </row>
    <row r="133" spans="1:12" ht="12.75" customHeight="1">
      <c r="A133" s="51" t="s">
        <v>226</v>
      </c>
      <c r="B133" s="33">
        <v>810142398695</v>
      </c>
      <c r="C133" s="51" t="s">
        <v>227</v>
      </c>
      <c r="D133" s="33">
        <v>4</v>
      </c>
      <c r="E133" s="84">
        <v>33.99</v>
      </c>
      <c r="F133" s="34">
        <v>49.99</v>
      </c>
      <c r="G133" s="34" t="str">
        <f>VLOOKUP($A133,Stock_Status!$A:$C,2,FALSE())</f>
        <v>In Stock</v>
      </c>
      <c r="H133" s="34" t="str">
        <f>VLOOKUP($A133,Stock_Status!$A:$C,3,FALSE())</f>
        <v>In Stock</v>
      </c>
      <c r="I133" s="31"/>
      <c r="J133" s="34">
        <f t="shared" si="11"/>
        <v>0</v>
      </c>
    </row>
    <row r="134" spans="1:12" ht="12.75" customHeight="1">
      <c r="A134" s="51" t="s">
        <v>228</v>
      </c>
      <c r="B134" s="33">
        <v>810177710028</v>
      </c>
      <c r="C134" s="51" t="s">
        <v>229</v>
      </c>
      <c r="D134" s="33">
        <v>4</v>
      </c>
      <c r="E134" s="84">
        <v>33.99</v>
      </c>
      <c r="F134" s="34">
        <v>49.99</v>
      </c>
      <c r="G134" s="34" t="str">
        <f>VLOOKUP($A134,Stock_Status!$A:$C,2,FALSE())</f>
        <v>In Stock</v>
      </c>
      <c r="H134" s="34" t="str">
        <f>VLOOKUP($A134,Stock_Status!$A:$C,3,FALSE())</f>
        <v>In Stock</v>
      </c>
      <c r="I134" s="31"/>
      <c r="J134" s="34">
        <f t="shared" si="11"/>
        <v>0</v>
      </c>
    </row>
    <row r="135" spans="1:12" ht="12.75" customHeight="1">
      <c r="A135" s="61" t="s">
        <v>230</v>
      </c>
      <c r="B135" s="33">
        <v>810030095613</v>
      </c>
      <c r="C135" s="61" t="s">
        <v>231</v>
      </c>
      <c r="D135" s="33">
        <v>4</v>
      </c>
      <c r="E135" s="84">
        <v>88.39</v>
      </c>
      <c r="F135" s="84">
        <v>129.99</v>
      </c>
      <c r="G135" s="34" t="str">
        <f>VLOOKUP($A135,Stock_Status!$A:$C,2,FALSE())</f>
        <v>In Stock</v>
      </c>
      <c r="H135" s="34" t="str">
        <f>VLOOKUP($A135,Stock_Status!$A:$C,3,FALSE())</f>
        <v>Low Stock</v>
      </c>
      <c r="I135" s="31"/>
      <c r="J135" s="34">
        <f t="shared" si="11"/>
        <v>0</v>
      </c>
    </row>
    <row r="136" spans="1:12" ht="12.75" hidden="1" customHeight="1">
      <c r="A136" s="94" t="s">
        <v>232</v>
      </c>
      <c r="B136" s="95"/>
      <c r="C136" s="94"/>
      <c r="D136" s="96"/>
      <c r="E136" s="97"/>
      <c r="F136" s="97"/>
      <c r="G136" s="97"/>
      <c r="H136" s="97"/>
      <c r="I136" s="98">
        <f>SUM(I131:I134)</f>
        <v>0</v>
      </c>
      <c r="J136" s="99"/>
    </row>
    <row r="137" spans="1:12" s="24" customFormat="1" ht="12.75" customHeight="1">
      <c r="A137" s="260" t="s">
        <v>233</v>
      </c>
      <c r="B137" s="260"/>
      <c r="C137" s="260"/>
      <c r="D137" s="260"/>
      <c r="E137" s="260"/>
      <c r="F137" s="260"/>
      <c r="G137" s="260"/>
      <c r="H137" s="260"/>
      <c r="I137" s="260"/>
      <c r="J137" s="260"/>
      <c r="L137" s="6"/>
    </row>
    <row r="138" spans="1:12" s="227" customFormat="1" ht="12.95" customHeight="1">
      <c r="A138" s="224" t="s">
        <v>667</v>
      </c>
      <c r="B138" s="225">
        <v>810208793068</v>
      </c>
      <c r="C138" s="224" t="s">
        <v>1570</v>
      </c>
      <c r="D138" s="225">
        <v>6</v>
      </c>
      <c r="E138" s="226">
        <v>27.19</v>
      </c>
      <c r="F138" s="226">
        <v>39.99</v>
      </c>
      <c r="G138" s="226" t="s">
        <v>22</v>
      </c>
      <c r="H138" s="226" t="s">
        <v>22</v>
      </c>
      <c r="I138" s="225"/>
      <c r="J138" s="226">
        <f t="shared" ref="J138" si="12">E138*I138</f>
        <v>0</v>
      </c>
    </row>
    <row r="139" spans="1:12" ht="12.75" customHeight="1">
      <c r="A139" s="61" t="s">
        <v>234</v>
      </c>
      <c r="B139" s="33">
        <v>810030094104</v>
      </c>
      <c r="C139" s="61" t="s">
        <v>235</v>
      </c>
      <c r="D139" s="33">
        <v>4</v>
      </c>
      <c r="E139" s="62">
        <v>101.99</v>
      </c>
      <c r="F139" s="62">
        <v>149.99</v>
      </c>
      <c r="G139" s="34" t="str">
        <f>VLOOKUP($A139,Stock_Status!$A:$C,2,FALSE())</f>
        <v>Out Of Stock</v>
      </c>
      <c r="H139" s="34" t="str">
        <f>VLOOKUP($A139,Stock_Status!$A:$C,3,FALSE())</f>
        <v>In Stock</v>
      </c>
      <c r="I139" s="31"/>
      <c r="J139" s="34">
        <f t="shared" ref="J139:J145" si="13">E139*I139</f>
        <v>0</v>
      </c>
      <c r="L139" s="24"/>
    </row>
    <row r="140" spans="1:12" ht="12.75" customHeight="1">
      <c r="A140" s="61" t="s">
        <v>236</v>
      </c>
      <c r="B140" s="33">
        <v>810030095316</v>
      </c>
      <c r="C140" s="61" t="s">
        <v>237</v>
      </c>
      <c r="D140" s="33">
        <v>2</v>
      </c>
      <c r="E140" s="62">
        <v>23.79</v>
      </c>
      <c r="F140" s="62">
        <v>34.99</v>
      </c>
      <c r="G140" s="34" t="str">
        <f>VLOOKUP($A140,Stock_Status!$A:$C,2,FALSE())</f>
        <v>Very Low Stock</v>
      </c>
      <c r="H140" s="34" t="str">
        <f>VLOOKUP($A140,Stock_Status!$A:$C,3,FALSE())</f>
        <v>Out Of Stock</v>
      </c>
      <c r="I140" s="31"/>
      <c r="J140" s="34">
        <f t="shared" si="13"/>
        <v>0</v>
      </c>
    </row>
    <row r="141" spans="1:12" ht="12.75" customHeight="1">
      <c r="A141" s="61" t="s">
        <v>238</v>
      </c>
      <c r="B141" s="33">
        <v>817609018721</v>
      </c>
      <c r="C141" s="61" t="s">
        <v>239</v>
      </c>
      <c r="D141" s="33">
        <v>4</v>
      </c>
      <c r="E141" s="62">
        <v>20.39</v>
      </c>
      <c r="F141" s="84">
        <v>29.99</v>
      </c>
      <c r="G141" s="34" t="str">
        <f>VLOOKUP($A141,Stock_Status!$A:$C,2,FALSE())</f>
        <v>Out Of Stock</v>
      </c>
      <c r="H141" s="34" t="str">
        <f>VLOOKUP($A141,Stock_Status!$A:$C,3,FALSE())</f>
        <v>Out Of Stock</v>
      </c>
      <c r="I141" s="31"/>
      <c r="J141" s="34">
        <f t="shared" si="13"/>
        <v>0</v>
      </c>
    </row>
    <row r="142" spans="1:12" ht="12.75" customHeight="1">
      <c r="A142" s="61" t="s">
        <v>240</v>
      </c>
      <c r="B142" s="33">
        <v>817609018899</v>
      </c>
      <c r="C142" s="61" t="s">
        <v>241</v>
      </c>
      <c r="D142" s="33">
        <v>4</v>
      </c>
      <c r="E142" s="62">
        <v>47.59</v>
      </c>
      <c r="F142" s="84">
        <v>69.986000000000004</v>
      </c>
      <c r="G142" s="34" t="str">
        <f>VLOOKUP($A142,Stock_Status!$A:$C,2,FALSE())</f>
        <v>Out Of Stock</v>
      </c>
      <c r="H142" s="34" t="str">
        <f>VLOOKUP($A142,Stock_Status!$A:$C,3,FALSE())</f>
        <v>In Stock</v>
      </c>
      <c r="I142" s="31"/>
      <c r="J142" s="34">
        <f t="shared" si="13"/>
        <v>0</v>
      </c>
    </row>
    <row r="143" spans="1:12" ht="12.75" customHeight="1">
      <c r="A143" s="61" t="s">
        <v>242</v>
      </c>
      <c r="B143" s="33">
        <v>810030091790</v>
      </c>
      <c r="C143" s="61" t="s">
        <v>243</v>
      </c>
      <c r="D143" s="33">
        <v>4</v>
      </c>
      <c r="E143" s="62">
        <v>33.99</v>
      </c>
      <c r="F143" s="62">
        <v>49.99</v>
      </c>
      <c r="G143" s="34" t="str">
        <f>VLOOKUP($A143,Stock_Status!$A:$C,2,FALSE())</f>
        <v>Out Of Stock</v>
      </c>
      <c r="H143" s="34" t="str">
        <f>VLOOKUP($A143,Stock_Status!$A:$C,3,FALSE())</f>
        <v>In Stock</v>
      </c>
      <c r="I143" s="31"/>
      <c r="J143" s="34">
        <f t="shared" si="13"/>
        <v>0</v>
      </c>
    </row>
    <row r="144" spans="1:12" ht="12.75" customHeight="1">
      <c r="A144" s="61" t="s">
        <v>244</v>
      </c>
      <c r="B144" s="33">
        <v>850001436717</v>
      </c>
      <c r="C144" s="61" t="s">
        <v>245</v>
      </c>
      <c r="D144" s="33">
        <v>4</v>
      </c>
      <c r="E144" s="62">
        <v>20.39</v>
      </c>
      <c r="F144" s="62">
        <v>29.99</v>
      </c>
      <c r="G144" s="34" t="str">
        <f>VLOOKUP($A144,Stock_Status!$A:$C,2,FALSE())</f>
        <v>Out Of Stock</v>
      </c>
      <c r="H144" s="34" t="str">
        <f>VLOOKUP($A144,Stock_Status!$A:$C,3,FALSE())</f>
        <v>In Stock</v>
      </c>
      <c r="I144" s="31"/>
      <c r="J144" s="34">
        <f t="shared" si="13"/>
        <v>0</v>
      </c>
    </row>
    <row r="145" spans="1:12" ht="12.75" customHeight="1">
      <c r="A145" s="61" t="s">
        <v>246</v>
      </c>
      <c r="B145" s="33">
        <v>810030091783</v>
      </c>
      <c r="C145" s="61" t="s">
        <v>247</v>
      </c>
      <c r="D145" s="33">
        <v>4</v>
      </c>
      <c r="E145" s="62">
        <v>47.59</v>
      </c>
      <c r="F145" s="62">
        <v>69.989999999999995</v>
      </c>
      <c r="G145" s="34" t="str">
        <f>VLOOKUP($A145,Stock_Status!$A:$C,2,FALSE())</f>
        <v>Out Of Stock</v>
      </c>
      <c r="H145" s="34" t="str">
        <f>VLOOKUP($A145,Stock_Status!$A:$C,3,FALSE())</f>
        <v>Out Of Stock</v>
      </c>
      <c r="I145" s="31"/>
      <c r="J145" s="34">
        <f t="shared" si="13"/>
        <v>0</v>
      </c>
    </row>
    <row r="146" spans="1:12" ht="12.75" customHeight="1">
      <c r="A146" s="261" t="s">
        <v>248</v>
      </c>
      <c r="B146" s="261"/>
      <c r="C146" s="261"/>
      <c r="D146" s="261"/>
      <c r="E146" s="261"/>
      <c r="F146" s="261"/>
      <c r="G146" s="261"/>
      <c r="H146" s="261"/>
      <c r="I146" s="261"/>
      <c r="J146" s="261"/>
    </row>
    <row r="147" spans="1:12" ht="12.75" customHeight="1">
      <c r="A147" s="51" t="s">
        <v>250</v>
      </c>
      <c r="B147" s="31">
        <v>810177718673</v>
      </c>
      <c r="C147" s="51" t="s">
        <v>1550</v>
      </c>
      <c r="D147" s="31">
        <v>1</v>
      </c>
      <c r="E147" s="113">
        <v>645.99</v>
      </c>
      <c r="F147" s="34">
        <v>949.99</v>
      </c>
      <c r="G147" s="34" t="s">
        <v>202</v>
      </c>
      <c r="H147" s="34" t="s">
        <v>202</v>
      </c>
      <c r="I147" s="31"/>
      <c r="J147" s="34">
        <f>E147*I147</f>
        <v>0</v>
      </c>
    </row>
    <row r="148" spans="1:12" ht="12.75" customHeight="1">
      <c r="A148" s="51" t="s">
        <v>251</v>
      </c>
      <c r="B148" s="31">
        <v>810142399081</v>
      </c>
      <c r="C148" s="51" t="s">
        <v>252</v>
      </c>
      <c r="D148" s="31">
        <v>1</v>
      </c>
      <c r="E148" s="113">
        <v>645.99</v>
      </c>
      <c r="F148" s="34">
        <v>949.99</v>
      </c>
      <c r="G148" s="34" t="str">
        <f>VLOOKUP($A148,Stock_Status!$A:$C,2,FALSE())</f>
        <v>In Stock</v>
      </c>
      <c r="H148" s="34" t="str">
        <f>VLOOKUP($A148,Stock_Status!$A:$C,3,FALSE())</f>
        <v>In Stock</v>
      </c>
      <c r="I148" s="31"/>
      <c r="J148" s="34">
        <f>E148*I148</f>
        <v>0</v>
      </c>
    </row>
    <row r="149" spans="1:12" ht="12.75" customHeight="1">
      <c r="A149" s="51" t="s">
        <v>253</v>
      </c>
      <c r="B149" s="31">
        <v>810142399098</v>
      </c>
      <c r="C149" s="51" t="s">
        <v>254</v>
      </c>
      <c r="D149" s="31">
        <v>1</v>
      </c>
      <c r="E149" s="113">
        <v>645.99</v>
      </c>
      <c r="F149" s="34">
        <v>949.99</v>
      </c>
      <c r="G149" s="34" t="str">
        <f>VLOOKUP($A149,Stock_Status!$A:$C,2,FALSE())</f>
        <v>Out Of Stock</v>
      </c>
      <c r="H149" s="34" t="str">
        <f>VLOOKUP($A149,Stock_Status!$A:$C,3,FALSE())</f>
        <v>Out Of Stock</v>
      </c>
      <c r="I149" s="235"/>
      <c r="J149" s="34">
        <f>E149*I149</f>
        <v>0</v>
      </c>
    </row>
    <row r="150" spans="1:12" ht="12.75" customHeight="1">
      <c r="A150" s="30" t="s">
        <v>249</v>
      </c>
      <c r="B150" s="79">
        <v>810208790890</v>
      </c>
      <c r="C150" s="51" t="s">
        <v>1549</v>
      </c>
      <c r="D150" s="79">
        <v>1</v>
      </c>
      <c r="E150" s="113">
        <v>645.99</v>
      </c>
      <c r="F150" s="234">
        <v>949.99</v>
      </c>
      <c r="G150" s="34" t="str">
        <f>VLOOKUP($A150,Stock_Status!$A:$C,2,FALSE())</f>
        <v>In Stock</v>
      </c>
      <c r="H150" s="34" t="str">
        <f>VLOOKUP($A150,Stock_Status!$A:$C,3,FALSE())</f>
        <v>In Stock</v>
      </c>
      <c r="I150" s="53"/>
      <c r="J150" s="34">
        <f>E150*I150</f>
        <v>0</v>
      </c>
    </row>
    <row r="151" spans="1:12" ht="12.75" hidden="1" customHeight="1">
      <c r="A151" s="6" t="s">
        <v>255</v>
      </c>
      <c r="B151" s="72"/>
      <c r="C151" s="6"/>
      <c r="D151" s="72"/>
      <c r="E151" s="100"/>
      <c r="F151" s="100"/>
      <c r="G151" s="97"/>
      <c r="H151" s="97"/>
      <c r="I151" s="101">
        <f>SUM(I147:I150)</f>
        <v>0</v>
      </c>
      <c r="J151" s="66"/>
    </row>
    <row r="152" spans="1:12" s="24" customFormat="1" ht="12.75" customHeight="1">
      <c r="A152" s="262" t="s">
        <v>256</v>
      </c>
      <c r="B152" s="262"/>
      <c r="C152" s="262"/>
      <c r="D152" s="262"/>
      <c r="E152" s="262"/>
      <c r="F152" s="262"/>
      <c r="G152" s="262"/>
      <c r="H152" s="262"/>
      <c r="I152" s="262"/>
      <c r="J152" s="262"/>
      <c r="L152" s="6"/>
    </row>
    <row r="153" spans="1:12" ht="12.75" customHeight="1">
      <c r="A153" s="51" t="s">
        <v>257</v>
      </c>
      <c r="B153" s="31">
        <v>810142398732</v>
      </c>
      <c r="C153" s="51" t="s">
        <v>258</v>
      </c>
      <c r="D153" s="31">
        <v>1</v>
      </c>
      <c r="E153" s="84">
        <v>47.59</v>
      </c>
      <c r="F153" s="84">
        <v>69.989999999999995</v>
      </c>
      <c r="G153" s="34" t="str">
        <f>VLOOKUP($A153,Stock_Status!$A:$C,2,FALSE())</f>
        <v>Out Of Stock</v>
      </c>
      <c r="H153" s="34" t="str">
        <f>VLOOKUP($A153,Stock_Status!$A:$C,3,FALSE())</f>
        <v>In Stock</v>
      </c>
      <c r="I153" s="31"/>
      <c r="J153" s="34">
        <f t="shared" ref="J153:J158" si="14">E153*I153</f>
        <v>0</v>
      </c>
    </row>
    <row r="154" spans="1:12" ht="12.75" customHeight="1">
      <c r="A154" s="51" t="s">
        <v>259</v>
      </c>
      <c r="B154" s="31">
        <v>810142398718</v>
      </c>
      <c r="C154" s="102" t="s">
        <v>260</v>
      </c>
      <c r="D154" s="31">
        <v>1</v>
      </c>
      <c r="E154" s="84">
        <v>23.79</v>
      </c>
      <c r="F154" s="84">
        <v>34.99</v>
      </c>
      <c r="G154" s="34" t="str">
        <f>VLOOKUP($A154,Stock_Status!$A:$C,2,FALSE())</f>
        <v>In Stock</v>
      </c>
      <c r="H154" s="34" t="str">
        <f>VLOOKUP($A154,Stock_Status!$A:$C,3,FALSE())</f>
        <v>In Stock</v>
      </c>
      <c r="I154" s="31"/>
      <c r="J154" s="34">
        <f t="shared" si="14"/>
        <v>0</v>
      </c>
    </row>
    <row r="155" spans="1:12" ht="12.75" customHeight="1">
      <c r="A155" s="51" t="s">
        <v>261</v>
      </c>
      <c r="B155" s="31">
        <v>810142399999</v>
      </c>
      <c r="C155" s="102" t="s">
        <v>262</v>
      </c>
      <c r="D155" s="31">
        <v>1</v>
      </c>
      <c r="E155" s="84">
        <v>33.99</v>
      </c>
      <c r="F155" s="84">
        <v>49.99</v>
      </c>
      <c r="G155" s="34" t="str">
        <f>VLOOKUP($A155,Stock_Status!$A:$C,2,FALSE())</f>
        <v>In Stock</v>
      </c>
      <c r="H155" s="34" t="str">
        <f>VLOOKUP($A155,Stock_Status!$A:$C,3,FALSE())</f>
        <v>Out Of Stock</v>
      </c>
      <c r="I155" s="31"/>
      <c r="J155" s="34">
        <f t="shared" si="14"/>
        <v>0</v>
      </c>
    </row>
    <row r="156" spans="1:12" ht="12.75" customHeight="1">
      <c r="A156" s="51" t="s">
        <v>263</v>
      </c>
      <c r="B156" s="31">
        <v>810142398756</v>
      </c>
      <c r="C156" s="102" t="s">
        <v>264</v>
      </c>
      <c r="D156" s="31">
        <v>1</v>
      </c>
      <c r="E156" s="84">
        <v>33.99</v>
      </c>
      <c r="F156" s="84">
        <v>49.99</v>
      </c>
      <c r="G156" s="34" t="str">
        <f>VLOOKUP($A156,Stock_Status!$A:$C,2,FALSE())</f>
        <v>In Stock</v>
      </c>
      <c r="H156" s="34" t="str">
        <f>VLOOKUP($A156,Stock_Status!$A:$C,3,FALSE())</f>
        <v>Out Of Stock</v>
      </c>
      <c r="I156" s="31"/>
      <c r="J156" s="34">
        <f t="shared" si="14"/>
        <v>0</v>
      </c>
    </row>
    <row r="157" spans="1:12" ht="12.75" customHeight="1">
      <c r="A157" s="51" t="s">
        <v>265</v>
      </c>
      <c r="B157" s="31">
        <v>810142398725</v>
      </c>
      <c r="C157" s="102" t="s">
        <v>266</v>
      </c>
      <c r="D157" s="31">
        <v>1</v>
      </c>
      <c r="E157" s="84">
        <v>125.79</v>
      </c>
      <c r="F157" s="84">
        <v>184.99</v>
      </c>
      <c r="G157" s="34" t="str">
        <f>VLOOKUP($A157,Stock_Status!$A:$C,2,FALSE())</f>
        <v>In Stock</v>
      </c>
      <c r="H157" s="34" t="str">
        <f>VLOOKUP($A157,Stock_Status!$A:$C,3,FALSE())</f>
        <v>Out Of Stock</v>
      </c>
      <c r="I157" s="31"/>
      <c r="J157" s="34">
        <f t="shared" si="14"/>
        <v>0</v>
      </c>
    </row>
    <row r="158" spans="1:12" ht="12.75" customHeight="1">
      <c r="A158" s="51" t="s">
        <v>267</v>
      </c>
      <c r="B158" s="31">
        <v>810142398749</v>
      </c>
      <c r="C158" s="102" t="s">
        <v>268</v>
      </c>
      <c r="D158" s="31">
        <v>1</v>
      </c>
      <c r="E158" s="84">
        <v>30.59</v>
      </c>
      <c r="F158" s="84">
        <v>44.99</v>
      </c>
      <c r="G158" s="34" t="str">
        <f>VLOOKUP($A158,Stock_Status!$A:$C,2,FALSE())</f>
        <v>Low Stock</v>
      </c>
      <c r="H158" s="34" t="str">
        <f>VLOOKUP($A158,Stock_Status!$A:$C,3,FALSE())</f>
        <v>Out Of Stock</v>
      </c>
      <c r="I158" s="31"/>
      <c r="J158" s="34">
        <f t="shared" si="14"/>
        <v>0</v>
      </c>
    </row>
    <row r="159" spans="1:12" ht="12.75" customHeight="1">
      <c r="A159" s="254" t="s">
        <v>269</v>
      </c>
      <c r="B159" s="254"/>
      <c r="C159" s="254"/>
      <c r="D159" s="254"/>
      <c r="E159" s="254"/>
      <c r="F159" s="254"/>
      <c r="G159" s="254"/>
      <c r="H159" s="254"/>
      <c r="I159" s="254"/>
      <c r="J159" s="254"/>
    </row>
    <row r="160" spans="1:12" s="227" customFormat="1" ht="12.95" customHeight="1">
      <c r="A160" s="224" t="s">
        <v>684</v>
      </c>
      <c r="B160" s="225">
        <v>810208793051</v>
      </c>
      <c r="C160" s="224" t="s">
        <v>1571</v>
      </c>
      <c r="D160" s="225">
        <v>6</v>
      </c>
      <c r="E160" s="226">
        <v>27.19</v>
      </c>
      <c r="F160" s="226">
        <v>39.99</v>
      </c>
      <c r="G160" s="226" t="s">
        <v>22</v>
      </c>
      <c r="H160" s="226" t="s">
        <v>22</v>
      </c>
      <c r="I160" s="225"/>
      <c r="J160" s="226">
        <f t="shared" ref="J160" si="15">E160*I160</f>
        <v>0</v>
      </c>
    </row>
    <row r="161" spans="1:10" ht="12.75" customHeight="1">
      <c r="A161" s="61" t="s">
        <v>270</v>
      </c>
      <c r="B161" s="33">
        <v>817609011753</v>
      </c>
      <c r="C161" s="61" t="s">
        <v>271</v>
      </c>
      <c r="D161" s="33">
        <v>4</v>
      </c>
      <c r="E161" s="62">
        <v>47.59</v>
      </c>
      <c r="F161" s="62">
        <v>69.989999999999995</v>
      </c>
      <c r="G161" s="34" t="str">
        <f>VLOOKUP($A161,Stock_Status!$A:$C,2,FALSE())</f>
        <v>Very Low Stock</v>
      </c>
      <c r="H161" s="34" t="str">
        <f>VLOOKUP($A161,Stock_Status!$A:$C,3,FALSE())</f>
        <v>In Stock</v>
      </c>
      <c r="I161" s="31"/>
      <c r="J161" s="34">
        <f t="shared" ref="J161:J204" si="16">E161*I161</f>
        <v>0</v>
      </c>
    </row>
    <row r="162" spans="1:10" ht="12.75" customHeight="1">
      <c r="A162" s="61" t="s">
        <v>272</v>
      </c>
      <c r="B162" s="33">
        <v>817609014389</v>
      </c>
      <c r="C162" s="61" t="s">
        <v>273</v>
      </c>
      <c r="D162" s="33">
        <v>6</v>
      </c>
      <c r="E162" s="62">
        <v>33.99</v>
      </c>
      <c r="F162" s="62">
        <v>49.99</v>
      </c>
      <c r="G162" s="34" t="str">
        <f>VLOOKUP($A162,Stock_Status!$A:$C,2,FALSE())</f>
        <v>Out Of Stock</v>
      </c>
      <c r="H162" s="34" t="str">
        <f>VLOOKUP($A162,Stock_Status!$A:$C,3,FALSE())</f>
        <v>Out Of Stock</v>
      </c>
      <c r="I162" s="31"/>
      <c r="J162" s="34">
        <f t="shared" si="16"/>
        <v>0</v>
      </c>
    </row>
    <row r="163" spans="1:10" ht="12.75" customHeight="1">
      <c r="A163" s="30" t="s">
        <v>274</v>
      </c>
      <c r="B163" s="31" t="s">
        <v>275</v>
      </c>
      <c r="C163" s="30" t="s">
        <v>276</v>
      </c>
      <c r="D163" s="31">
        <v>6</v>
      </c>
      <c r="E163" s="62">
        <v>61.19</v>
      </c>
      <c r="F163" s="34">
        <v>89.99</v>
      </c>
      <c r="G163" s="34" t="str">
        <f>VLOOKUP($A163,Stock_Status!$A:$C,2,FALSE())</f>
        <v>In Stock</v>
      </c>
      <c r="H163" s="34" t="str">
        <f>VLOOKUP($A163,Stock_Status!$A:$C,3,FALSE())</f>
        <v>In Stock</v>
      </c>
      <c r="I163" s="31"/>
      <c r="J163" s="34">
        <f t="shared" si="16"/>
        <v>0</v>
      </c>
    </row>
    <row r="164" spans="1:10" ht="12.75" customHeight="1">
      <c r="A164" s="30" t="s">
        <v>277</v>
      </c>
      <c r="B164" s="31" t="s">
        <v>278</v>
      </c>
      <c r="C164" s="30" t="s">
        <v>279</v>
      </c>
      <c r="D164" s="31">
        <v>6</v>
      </c>
      <c r="E164" s="62">
        <v>61.19</v>
      </c>
      <c r="F164" s="34">
        <v>89.99</v>
      </c>
      <c r="G164" s="34" t="str">
        <f>VLOOKUP($A164,Stock_Status!$A:$C,2,FALSE())</f>
        <v>In Stock</v>
      </c>
      <c r="H164" s="34" t="str">
        <f>VLOOKUP($A164,Stock_Status!$A:$C,3,FALSE())</f>
        <v>In Stock</v>
      </c>
      <c r="I164" s="31"/>
      <c r="J164" s="34">
        <f t="shared" si="16"/>
        <v>0</v>
      </c>
    </row>
    <row r="165" spans="1:10" ht="12.75" customHeight="1">
      <c r="A165" s="30" t="s">
        <v>280</v>
      </c>
      <c r="B165" s="31">
        <v>810030099628</v>
      </c>
      <c r="C165" s="30" t="s">
        <v>281</v>
      </c>
      <c r="D165" s="31">
        <v>2</v>
      </c>
      <c r="E165" s="62">
        <v>67.989999999999995</v>
      </c>
      <c r="F165" s="34">
        <v>99.99</v>
      </c>
      <c r="G165" s="34" t="str">
        <f>VLOOKUP($A165,Stock_Status!$A:$C,2,FALSE())</f>
        <v>In Stock</v>
      </c>
      <c r="H165" s="34" t="str">
        <f>VLOOKUP($A165,Stock_Status!$A:$C,3,FALSE())</f>
        <v>Out Of Stock</v>
      </c>
      <c r="I165" s="31"/>
      <c r="J165" s="34">
        <f t="shared" si="16"/>
        <v>0</v>
      </c>
    </row>
    <row r="166" spans="1:10" ht="12.75" customHeight="1">
      <c r="A166" s="61" t="s">
        <v>282</v>
      </c>
      <c r="B166" s="33">
        <v>817609016079</v>
      </c>
      <c r="C166" s="61" t="s">
        <v>283</v>
      </c>
      <c r="D166" s="33">
        <v>4</v>
      </c>
      <c r="E166" s="62">
        <v>27.19</v>
      </c>
      <c r="F166" s="62">
        <v>39.99</v>
      </c>
      <c r="G166" s="34" t="str">
        <f>VLOOKUP($A166,Stock_Status!$A:$C,2,FALSE())</f>
        <v>In Stock</v>
      </c>
      <c r="H166" s="34" t="str">
        <f>VLOOKUP($A166,Stock_Status!$A:$C,3,FALSE())</f>
        <v>In Stock</v>
      </c>
      <c r="I166" s="31"/>
      <c r="J166" s="34">
        <f t="shared" si="16"/>
        <v>0</v>
      </c>
    </row>
    <row r="167" spans="1:10" ht="12.75" customHeight="1">
      <c r="A167" s="61" t="s">
        <v>284</v>
      </c>
      <c r="B167" s="33">
        <v>817609015843</v>
      </c>
      <c r="C167" s="61" t="s">
        <v>285</v>
      </c>
      <c r="D167" s="33">
        <v>4</v>
      </c>
      <c r="E167" s="62">
        <v>27.19</v>
      </c>
      <c r="F167" s="62">
        <v>39.99</v>
      </c>
      <c r="G167" s="34" t="str">
        <f>VLOOKUP($A167,Stock_Status!$A:$C,2,FALSE())</f>
        <v>Out Of Stock</v>
      </c>
      <c r="H167" s="34" t="str">
        <f>VLOOKUP($A167,Stock_Status!$A:$C,3,FALSE())</f>
        <v>Out Of Stock</v>
      </c>
      <c r="I167" s="31"/>
      <c r="J167" s="34">
        <f t="shared" si="16"/>
        <v>0</v>
      </c>
    </row>
    <row r="168" spans="1:10" ht="12.75" customHeight="1">
      <c r="A168" s="30" t="s">
        <v>286</v>
      </c>
      <c r="B168" s="31">
        <v>810129599046</v>
      </c>
      <c r="C168" s="30" t="s">
        <v>287</v>
      </c>
      <c r="D168" s="31">
        <v>6</v>
      </c>
      <c r="E168" s="62">
        <v>27.19</v>
      </c>
      <c r="F168" s="34">
        <v>39.99</v>
      </c>
      <c r="G168" s="34" t="str">
        <f>VLOOKUP($A168,Stock_Status!$A:$C,2,FALSE())</f>
        <v>In Stock</v>
      </c>
      <c r="H168" s="34" t="str">
        <f>VLOOKUP($A168,Stock_Status!$A:$C,3,FALSE())</f>
        <v>In Stock</v>
      </c>
      <c r="I168" s="31"/>
      <c r="J168" s="34">
        <f t="shared" si="16"/>
        <v>0</v>
      </c>
    </row>
    <row r="169" spans="1:10" ht="12.75" customHeight="1">
      <c r="A169" s="61" t="s">
        <v>288</v>
      </c>
      <c r="B169" s="33">
        <v>810030091400</v>
      </c>
      <c r="C169" s="61" t="s">
        <v>289</v>
      </c>
      <c r="D169" s="33">
        <v>4</v>
      </c>
      <c r="E169" s="62">
        <v>54.39</v>
      </c>
      <c r="F169" s="62">
        <v>79.989999999999995</v>
      </c>
      <c r="G169" s="34" t="str">
        <f>VLOOKUP($A169,Stock_Status!$A:$C,2,FALSE())</f>
        <v>Very Low Stock</v>
      </c>
      <c r="H169" s="34" t="str">
        <f>VLOOKUP($A169,Stock_Status!$A:$C,3,FALSE())</f>
        <v>In Stock</v>
      </c>
      <c r="I169" s="31"/>
      <c r="J169" s="34">
        <f t="shared" si="16"/>
        <v>0</v>
      </c>
    </row>
    <row r="170" spans="1:10" ht="12.75" customHeight="1">
      <c r="A170" s="61" t="s">
        <v>290</v>
      </c>
      <c r="B170" s="33">
        <v>810030091813</v>
      </c>
      <c r="C170" s="61" t="s">
        <v>291</v>
      </c>
      <c r="D170" s="33">
        <v>1</v>
      </c>
      <c r="E170" s="62">
        <v>135.99</v>
      </c>
      <c r="F170" s="84">
        <v>199.99</v>
      </c>
      <c r="G170" s="34" t="str">
        <f>VLOOKUP($A170,Stock_Status!$A:$C,2,FALSE())</f>
        <v>Out Of Stock</v>
      </c>
      <c r="H170" s="34" t="str">
        <f>VLOOKUP($A170,Stock_Status!$A:$C,3,FALSE())</f>
        <v>In Stock</v>
      </c>
      <c r="I170" s="31"/>
      <c r="J170" s="34">
        <f t="shared" si="16"/>
        <v>0</v>
      </c>
    </row>
    <row r="171" spans="1:10" ht="12.75" customHeight="1">
      <c r="A171" s="103" t="s">
        <v>292</v>
      </c>
      <c r="B171" s="104">
        <v>810030091417</v>
      </c>
      <c r="C171" s="103" t="s">
        <v>293</v>
      </c>
      <c r="D171" s="104">
        <v>4</v>
      </c>
      <c r="E171" s="62">
        <v>37.39</v>
      </c>
      <c r="F171" s="84">
        <v>54.99</v>
      </c>
      <c r="G171" s="34" t="str">
        <f>VLOOKUP($A171,Stock_Status!$A:$C,2,FALSE())</f>
        <v>In Stock</v>
      </c>
      <c r="H171" s="34" t="str">
        <f>VLOOKUP($A171,Stock_Status!$A:$C,3,FALSE())</f>
        <v>In Stock</v>
      </c>
      <c r="I171" s="31"/>
      <c r="J171" s="34">
        <f t="shared" si="16"/>
        <v>0</v>
      </c>
    </row>
    <row r="172" spans="1:10" ht="12.75" customHeight="1">
      <c r="A172" s="61" t="s">
        <v>294</v>
      </c>
      <c r="B172" s="33">
        <v>817609011081</v>
      </c>
      <c r="C172" s="61" t="s">
        <v>295</v>
      </c>
      <c r="D172" s="33">
        <v>4</v>
      </c>
      <c r="E172" s="62">
        <v>47.59</v>
      </c>
      <c r="F172" s="62">
        <v>69.989999999999995</v>
      </c>
      <c r="G172" s="34" t="str">
        <f>VLOOKUP($A172,Stock_Status!$A:$C,2,FALSE())</f>
        <v>In Stock</v>
      </c>
      <c r="H172" s="34" t="str">
        <f>VLOOKUP($A172,Stock_Status!$A:$C,3,FALSE())</f>
        <v>Out Of Stock</v>
      </c>
      <c r="I172" s="31"/>
      <c r="J172" s="34">
        <f t="shared" si="16"/>
        <v>0</v>
      </c>
    </row>
    <row r="173" spans="1:10" ht="12.75" customHeight="1">
      <c r="A173" s="61" t="s">
        <v>296</v>
      </c>
      <c r="B173" s="33">
        <v>817609012200</v>
      </c>
      <c r="C173" s="61" t="s">
        <v>297</v>
      </c>
      <c r="D173" s="33">
        <v>4</v>
      </c>
      <c r="E173" s="62">
        <v>47.59</v>
      </c>
      <c r="F173" s="62">
        <v>69.989999999999995</v>
      </c>
      <c r="G173" s="34" t="str">
        <f>VLOOKUP($A173,Stock_Status!$A:$C,2,FALSE())</f>
        <v>Out Of Stock</v>
      </c>
      <c r="H173" s="34" t="str">
        <f>VLOOKUP($A173,Stock_Status!$A:$C,3,FALSE())</f>
        <v>In Stock</v>
      </c>
      <c r="I173" s="31"/>
      <c r="J173" s="34">
        <f t="shared" si="16"/>
        <v>0</v>
      </c>
    </row>
    <row r="174" spans="1:10" ht="12.75" customHeight="1">
      <c r="A174" s="61" t="s">
        <v>298</v>
      </c>
      <c r="B174" s="33">
        <v>817609018738</v>
      </c>
      <c r="C174" s="61" t="s">
        <v>299</v>
      </c>
      <c r="D174" s="33">
        <v>4</v>
      </c>
      <c r="E174" s="62">
        <v>47.59</v>
      </c>
      <c r="F174" s="84">
        <v>69.986000000000004</v>
      </c>
      <c r="G174" s="34" t="str">
        <f>VLOOKUP($A174,Stock_Status!$A:$C,2,FALSE())</f>
        <v>In Stock</v>
      </c>
      <c r="H174" s="34" t="str">
        <f>VLOOKUP($A174,Stock_Status!$A:$C,3,FALSE())</f>
        <v>Out Of Stock</v>
      </c>
      <c r="I174" s="31"/>
      <c r="J174" s="34">
        <f t="shared" si="16"/>
        <v>0</v>
      </c>
    </row>
    <row r="175" spans="1:10" ht="12.75" customHeight="1">
      <c r="A175" s="61" t="s">
        <v>300</v>
      </c>
      <c r="B175" s="33">
        <v>810030091806</v>
      </c>
      <c r="C175" s="61" t="s">
        <v>301</v>
      </c>
      <c r="D175" s="33">
        <v>4</v>
      </c>
      <c r="E175" s="62">
        <v>47.59</v>
      </c>
      <c r="F175" s="84">
        <v>69.986000000000004</v>
      </c>
      <c r="G175" s="34" t="str">
        <f>VLOOKUP($A175,Stock_Status!$A:$C,2,FALSE())</f>
        <v>Low Stock</v>
      </c>
      <c r="H175" s="34" t="str">
        <f>VLOOKUP($A175,Stock_Status!$A:$C,3,FALSE())</f>
        <v>In Stock</v>
      </c>
      <c r="I175" s="31"/>
      <c r="J175" s="34">
        <f t="shared" si="16"/>
        <v>0</v>
      </c>
    </row>
    <row r="176" spans="1:10" ht="12.75" customHeight="1">
      <c r="A176" s="61" t="s">
        <v>302</v>
      </c>
      <c r="B176" s="33">
        <v>850001436090</v>
      </c>
      <c r="C176" s="61" t="s">
        <v>303</v>
      </c>
      <c r="D176" s="33">
        <v>2</v>
      </c>
      <c r="E176" s="62">
        <v>30.59</v>
      </c>
      <c r="F176" s="105">
        <v>44.99</v>
      </c>
      <c r="G176" s="34" t="str">
        <f>VLOOKUP($A176,Stock_Status!$A:$C,2,FALSE())</f>
        <v>Out Of Stock</v>
      </c>
      <c r="H176" s="34" t="str">
        <f>VLOOKUP($A176,Stock_Status!$A:$C,3,FALSE())</f>
        <v>Out Of Stock</v>
      </c>
      <c r="I176" s="31"/>
      <c r="J176" s="34">
        <f t="shared" si="16"/>
        <v>0</v>
      </c>
    </row>
    <row r="177" spans="1:10" ht="12.75" customHeight="1">
      <c r="A177" s="61" t="s">
        <v>304</v>
      </c>
      <c r="B177" s="33">
        <v>850001436113</v>
      </c>
      <c r="C177" s="61" t="s">
        <v>305</v>
      </c>
      <c r="D177" s="33">
        <v>2</v>
      </c>
      <c r="E177" s="62">
        <v>30.59</v>
      </c>
      <c r="F177" s="105">
        <v>44.99</v>
      </c>
      <c r="G177" s="34" t="str">
        <f>VLOOKUP($A177,Stock_Status!$A:$C,2,FALSE())</f>
        <v>Out Of Stock</v>
      </c>
      <c r="H177" s="34" t="str">
        <f>VLOOKUP($A177,Stock_Status!$A:$C,3,FALSE())</f>
        <v>Out Of Stock</v>
      </c>
      <c r="I177" s="31"/>
      <c r="J177" s="34">
        <f t="shared" si="16"/>
        <v>0</v>
      </c>
    </row>
    <row r="178" spans="1:10" ht="12.75" customHeight="1">
      <c r="A178" s="61" t="s">
        <v>306</v>
      </c>
      <c r="B178" s="33">
        <v>850001436106</v>
      </c>
      <c r="C178" s="61" t="s">
        <v>307</v>
      </c>
      <c r="D178" s="33">
        <v>2</v>
      </c>
      <c r="E178" s="62">
        <v>30.59</v>
      </c>
      <c r="F178" s="105">
        <v>44.99</v>
      </c>
      <c r="G178" s="34" t="str">
        <f>VLOOKUP($A178,Stock_Status!$A:$C,2,FALSE())</f>
        <v>In Stock</v>
      </c>
      <c r="H178" s="34" t="str">
        <f>VLOOKUP($A178,Stock_Status!$A:$C,3,FALSE())</f>
        <v>In Stock</v>
      </c>
      <c r="I178" s="31"/>
      <c r="J178" s="34">
        <f t="shared" si="16"/>
        <v>0</v>
      </c>
    </row>
    <row r="179" spans="1:10" ht="12.75" customHeight="1">
      <c r="A179" s="30" t="s">
        <v>308</v>
      </c>
      <c r="B179" s="31">
        <v>810030097181</v>
      </c>
      <c r="C179" s="30" t="s">
        <v>309</v>
      </c>
      <c r="D179" s="76">
        <v>2</v>
      </c>
      <c r="E179" s="62">
        <v>81.59</v>
      </c>
      <c r="F179" s="36">
        <v>119.99</v>
      </c>
      <c r="G179" s="34" t="str">
        <f>VLOOKUP($A179,Stock_Status!$A:$C,2,FALSE())</f>
        <v>In Stock</v>
      </c>
      <c r="H179" s="34" t="str">
        <f>VLOOKUP($A179,Stock_Status!$A:$C,3,FALSE())</f>
        <v>Out Of Stock</v>
      </c>
      <c r="I179" s="31"/>
      <c r="J179" s="34">
        <f t="shared" si="16"/>
        <v>0</v>
      </c>
    </row>
    <row r="180" spans="1:10" ht="12.75" customHeight="1">
      <c r="A180" s="30" t="s">
        <v>310</v>
      </c>
      <c r="B180" s="31">
        <v>810030097204</v>
      </c>
      <c r="C180" s="30" t="s">
        <v>311</v>
      </c>
      <c r="D180" s="31">
        <v>2</v>
      </c>
      <c r="E180" s="62">
        <v>81.59</v>
      </c>
      <c r="F180" s="36">
        <v>119.99</v>
      </c>
      <c r="G180" s="34" t="str">
        <f>VLOOKUP($A180,Stock_Status!$A:$C,2,FALSE())</f>
        <v>In Stock</v>
      </c>
      <c r="H180" s="34" t="str">
        <f>VLOOKUP($A180,Stock_Status!$A:$C,3,FALSE())</f>
        <v>Out Of Stock</v>
      </c>
      <c r="I180" s="31"/>
      <c r="J180" s="34">
        <f t="shared" si="16"/>
        <v>0</v>
      </c>
    </row>
    <row r="181" spans="1:10" ht="12.75" customHeight="1">
      <c r="A181" s="75" t="s">
        <v>312</v>
      </c>
      <c r="B181" s="76">
        <v>810030094746</v>
      </c>
      <c r="C181" s="75" t="s">
        <v>313</v>
      </c>
      <c r="D181" s="76">
        <v>2</v>
      </c>
      <c r="E181" s="62">
        <v>81.59</v>
      </c>
      <c r="F181" s="36">
        <v>119.99</v>
      </c>
      <c r="G181" s="34" t="str">
        <f>VLOOKUP($A181,Stock_Status!$A:$C,2,FALSE())</f>
        <v>Out Of Stock</v>
      </c>
      <c r="H181" s="34" t="str">
        <f>VLOOKUP($A181,Stock_Status!$A:$C,3,FALSE())</f>
        <v>In Stock</v>
      </c>
      <c r="I181" s="31"/>
      <c r="J181" s="34">
        <f t="shared" si="16"/>
        <v>0</v>
      </c>
    </row>
    <row r="182" spans="1:10" ht="12.75" customHeight="1">
      <c r="A182" s="61" t="s">
        <v>314</v>
      </c>
      <c r="B182" s="33">
        <v>810030096634</v>
      </c>
      <c r="C182" s="61" t="s">
        <v>315</v>
      </c>
      <c r="D182" s="33">
        <v>2</v>
      </c>
      <c r="E182" s="62">
        <v>81.59</v>
      </c>
      <c r="F182" s="36">
        <v>119.99</v>
      </c>
      <c r="G182" s="34" t="str">
        <f>VLOOKUP($A182,Stock_Status!$A:$C,2,FALSE())</f>
        <v>In Stock</v>
      </c>
      <c r="H182" s="34" t="str">
        <f>VLOOKUP($A182,Stock_Status!$A:$C,3,FALSE())</f>
        <v>Out Of Stock</v>
      </c>
      <c r="I182" s="31"/>
      <c r="J182" s="34">
        <f t="shared" si="16"/>
        <v>0</v>
      </c>
    </row>
    <row r="183" spans="1:10" ht="12.75" customHeight="1">
      <c r="A183" s="30" t="s">
        <v>316</v>
      </c>
      <c r="B183" s="31">
        <v>810030094753</v>
      </c>
      <c r="C183" s="30" t="s">
        <v>317</v>
      </c>
      <c r="D183" s="31">
        <v>2</v>
      </c>
      <c r="E183" s="62">
        <v>81.59</v>
      </c>
      <c r="F183" s="36">
        <v>119.99</v>
      </c>
      <c r="G183" s="34" t="str">
        <f>VLOOKUP($A183,Stock_Status!$A:$C,2,FALSE())</f>
        <v>In Stock</v>
      </c>
      <c r="H183" s="34" t="str">
        <f>VLOOKUP($A183,Stock_Status!$A:$C,3,FALSE())</f>
        <v>In Stock</v>
      </c>
      <c r="I183" s="31"/>
      <c r="J183" s="34">
        <f t="shared" si="16"/>
        <v>0</v>
      </c>
    </row>
    <row r="184" spans="1:10" ht="12.75" customHeight="1">
      <c r="A184" s="61" t="s">
        <v>318</v>
      </c>
      <c r="B184" s="33">
        <v>850001436489</v>
      </c>
      <c r="C184" s="61" t="s">
        <v>319</v>
      </c>
      <c r="D184" s="33">
        <v>2</v>
      </c>
      <c r="E184" s="62">
        <v>81.59</v>
      </c>
      <c r="F184" s="36">
        <v>119.99</v>
      </c>
      <c r="G184" s="34" t="str">
        <f>VLOOKUP($A184,Stock_Status!$A:$C,2,FALSE())</f>
        <v>In Stock</v>
      </c>
      <c r="H184" s="34" t="str">
        <f>VLOOKUP($A184,Stock_Status!$A:$C,3,FALSE())</f>
        <v>In Stock</v>
      </c>
      <c r="I184" s="31"/>
      <c r="J184" s="34">
        <f t="shared" si="16"/>
        <v>0</v>
      </c>
    </row>
    <row r="185" spans="1:10" ht="12.75" customHeight="1">
      <c r="A185" s="61" t="s">
        <v>320</v>
      </c>
      <c r="B185" s="33">
        <v>810030091837</v>
      </c>
      <c r="C185" s="61" t="s">
        <v>321</v>
      </c>
      <c r="D185" s="33">
        <v>2</v>
      </c>
      <c r="E185" s="62">
        <v>81.59</v>
      </c>
      <c r="F185" s="36">
        <v>119.99</v>
      </c>
      <c r="G185" s="34" t="str">
        <f>VLOOKUP($A185,Stock_Status!$A:$C,2,FALSE())</f>
        <v>In Stock</v>
      </c>
      <c r="H185" s="34" t="str">
        <f>VLOOKUP($A185,Stock_Status!$A:$C,3,FALSE())</f>
        <v>In Stock</v>
      </c>
      <c r="I185" s="31"/>
      <c r="J185" s="34">
        <f t="shared" si="16"/>
        <v>0</v>
      </c>
    </row>
    <row r="186" spans="1:10" ht="12.75" customHeight="1">
      <c r="A186" s="30" t="s">
        <v>322</v>
      </c>
      <c r="B186" s="31">
        <v>850001436496</v>
      </c>
      <c r="C186" s="30" t="s">
        <v>323</v>
      </c>
      <c r="D186" s="31">
        <v>2</v>
      </c>
      <c r="E186" s="62">
        <v>81.59</v>
      </c>
      <c r="F186" s="36">
        <v>119.99</v>
      </c>
      <c r="G186" s="34" t="str">
        <f>VLOOKUP($A186,Stock_Status!$A:$C,2,FALSE())</f>
        <v>In Stock</v>
      </c>
      <c r="H186" s="34" t="str">
        <f>VLOOKUP($A186,Stock_Status!$A:$C,3,FALSE())</f>
        <v>In Stock</v>
      </c>
      <c r="I186" s="31"/>
      <c r="J186" s="34">
        <f t="shared" si="16"/>
        <v>0</v>
      </c>
    </row>
    <row r="187" spans="1:10" ht="12.75" customHeight="1">
      <c r="A187" s="30" t="s">
        <v>324</v>
      </c>
      <c r="B187" s="31">
        <v>810030094135</v>
      </c>
      <c r="C187" s="30" t="s">
        <v>325</v>
      </c>
      <c r="D187" s="31">
        <v>2</v>
      </c>
      <c r="E187" s="62">
        <v>81.59</v>
      </c>
      <c r="F187" s="36">
        <v>119.99</v>
      </c>
      <c r="G187" s="34" t="str">
        <f>VLOOKUP($A187,Stock_Status!$A:$C,2,FALSE())</f>
        <v>In Stock</v>
      </c>
      <c r="H187" s="34" t="str">
        <f>VLOOKUP($A187,Stock_Status!$A:$C,3,FALSE())</f>
        <v>Out Of Stock</v>
      </c>
      <c r="I187" s="31"/>
      <c r="J187" s="34">
        <f t="shared" si="16"/>
        <v>0</v>
      </c>
    </row>
    <row r="188" spans="1:10" ht="12.75" customHeight="1">
      <c r="A188" s="61" t="s">
        <v>326</v>
      </c>
      <c r="B188" s="33">
        <v>850001436465</v>
      </c>
      <c r="C188" s="61" t="s">
        <v>327</v>
      </c>
      <c r="D188" s="33">
        <v>2</v>
      </c>
      <c r="E188" s="62">
        <v>81.59</v>
      </c>
      <c r="F188" s="36">
        <v>119.99</v>
      </c>
      <c r="G188" s="34" t="str">
        <f>VLOOKUP($A188,Stock_Status!$A:$C,2,FALSE())</f>
        <v>Out Of Stock</v>
      </c>
      <c r="H188" s="34" t="str">
        <f>VLOOKUP($A188,Stock_Status!$A:$C,3,FALSE())</f>
        <v>Out Of Stock</v>
      </c>
      <c r="I188" s="31"/>
      <c r="J188" s="34">
        <f t="shared" si="16"/>
        <v>0</v>
      </c>
    </row>
    <row r="189" spans="1:10" ht="12.75" customHeight="1">
      <c r="A189" s="30" t="s">
        <v>328</v>
      </c>
      <c r="B189" s="31">
        <v>810030096641</v>
      </c>
      <c r="C189" s="30" t="s">
        <v>329</v>
      </c>
      <c r="D189" s="31">
        <v>2</v>
      </c>
      <c r="E189" s="62">
        <v>81.59</v>
      </c>
      <c r="F189" s="36">
        <v>119.99</v>
      </c>
      <c r="G189" s="34" t="str">
        <f>VLOOKUP($A189,Stock_Status!$A:$C,2,FALSE())</f>
        <v>Out Of Stock</v>
      </c>
      <c r="H189" s="34" t="str">
        <f>VLOOKUP($A189,Stock_Status!$A:$C,3,FALSE())</f>
        <v>Out Of Stock</v>
      </c>
      <c r="I189" s="31"/>
      <c r="J189" s="34">
        <f t="shared" si="16"/>
        <v>0</v>
      </c>
    </row>
    <row r="190" spans="1:10" ht="12.75" customHeight="1">
      <c r="A190" s="103" t="s">
        <v>330</v>
      </c>
      <c r="B190" s="104">
        <v>810030099161</v>
      </c>
      <c r="C190" s="103" t="s">
        <v>331</v>
      </c>
      <c r="D190" s="104">
        <v>2</v>
      </c>
      <c r="E190" s="62">
        <v>81.59</v>
      </c>
      <c r="F190" s="36">
        <v>119.99</v>
      </c>
      <c r="G190" s="34" t="str">
        <f>VLOOKUP($A190,Stock_Status!$A:$C,2,FALSE())</f>
        <v>In Stock</v>
      </c>
      <c r="H190" s="34" t="str">
        <f>VLOOKUP($A190,Stock_Status!$A:$C,3,FALSE())</f>
        <v>In Stock</v>
      </c>
      <c r="I190" s="31"/>
      <c r="J190" s="34">
        <f t="shared" si="16"/>
        <v>0</v>
      </c>
    </row>
    <row r="191" spans="1:10" ht="12.75" customHeight="1">
      <c r="A191" s="30" t="s">
        <v>332</v>
      </c>
      <c r="B191" s="31">
        <v>810208790982</v>
      </c>
      <c r="C191" s="51" t="s">
        <v>1551</v>
      </c>
      <c r="D191" s="31">
        <v>1</v>
      </c>
      <c r="E191" s="34">
        <v>135.99</v>
      </c>
      <c r="F191" s="113">
        <v>199.99</v>
      </c>
      <c r="G191" s="34" t="s">
        <v>22</v>
      </c>
      <c r="H191" s="34" t="s">
        <v>22</v>
      </c>
      <c r="I191" s="31"/>
      <c r="J191" s="34">
        <f t="shared" si="16"/>
        <v>0</v>
      </c>
    </row>
    <row r="192" spans="1:10" ht="12.75" customHeight="1">
      <c r="A192" s="80" t="s">
        <v>333</v>
      </c>
      <c r="B192" s="79">
        <v>810177718710</v>
      </c>
      <c r="C192" s="80" t="s">
        <v>1552</v>
      </c>
      <c r="D192" s="79">
        <v>2</v>
      </c>
      <c r="E192" s="34">
        <v>135.99</v>
      </c>
      <c r="F192" s="34">
        <v>199.99</v>
      </c>
      <c r="G192" s="34" t="s">
        <v>202</v>
      </c>
      <c r="H192" s="34" t="s">
        <v>202</v>
      </c>
      <c r="I192" s="31"/>
      <c r="J192" s="34">
        <f t="shared" si="16"/>
        <v>0</v>
      </c>
    </row>
    <row r="193" spans="1:12" ht="12.75" customHeight="1">
      <c r="A193" s="80" t="s">
        <v>334</v>
      </c>
      <c r="B193" s="79">
        <v>810177712596</v>
      </c>
      <c r="C193" s="80" t="s">
        <v>335</v>
      </c>
      <c r="D193" s="79">
        <v>2</v>
      </c>
      <c r="E193" s="62">
        <v>135.99</v>
      </c>
      <c r="F193" s="34">
        <v>199.99</v>
      </c>
      <c r="G193" s="34" t="str">
        <f>VLOOKUP($A193,Stock_Status!$A:$C,2,FALSE())</f>
        <v>In Stock</v>
      </c>
      <c r="H193" s="34" t="str">
        <f>VLOOKUP($A193,Stock_Status!$A:$C,3,FALSE())</f>
        <v>Out Of Stock</v>
      </c>
      <c r="I193" s="31"/>
      <c r="J193" s="34">
        <f t="shared" si="16"/>
        <v>0</v>
      </c>
    </row>
    <row r="194" spans="1:12" ht="12.75" customHeight="1">
      <c r="A194" s="80" t="s">
        <v>336</v>
      </c>
      <c r="B194" s="79">
        <v>810177713227</v>
      </c>
      <c r="C194" s="80" t="s">
        <v>337</v>
      </c>
      <c r="D194" s="79">
        <v>2</v>
      </c>
      <c r="E194" s="62">
        <v>135.99</v>
      </c>
      <c r="F194" s="85">
        <v>199.99</v>
      </c>
      <c r="G194" s="34" t="str">
        <f>VLOOKUP($A194,Stock_Status!$A:$C,2,FALSE())</f>
        <v>In Stock</v>
      </c>
      <c r="H194" s="34" t="str">
        <f>VLOOKUP($A194,Stock_Status!$A:$C,3,FALSE())</f>
        <v>Out Of Stock</v>
      </c>
      <c r="I194" s="31"/>
      <c r="J194" s="34">
        <f t="shared" si="16"/>
        <v>0</v>
      </c>
    </row>
    <row r="195" spans="1:12" ht="12.75" customHeight="1">
      <c r="A195" s="80" t="s">
        <v>338</v>
      </c>
      <c r="B195" s="79">
        <v>810177712602</v>
      </c>
      <c r="C195" s="80" t="s">
        <v>339</v>
      </c>
      <c r="D195" s="79">
        <v>2</v>
      </c>
      <c r="E195" s="62">
        <v>135.99</v>
      </c>
      <c r="F195" s="85">
        <v>199.99</v>
      </c>
      <c r="G195" s="34" t="str">
        <f>VLOOKUP($A195,Stock_Status!$A:$C,2,FALSE())</f>
        <v>In Stock</v>
      </c>
      <c r="H195" s="34" t="str">
        <f>VLOOKUP($A195,Stock_Status!$A:$C,3,FALSE())</f>
        <v>Out Of Stock</v>
      </c>
      <c r="I195" s="31"/>
      <c r="J195" s="34">
        <f t="shared" si="16"/>
        <v>0</v>
      </c>
    </row>
    <row r="196" spans="1:12" ht="12.75" customHeight="1">
      <c r="A196" s="80" t="s">
        <v>340</v>
      </c>
      <c r="B196" s="79">
        <v>810177712619</v>
      </c>
      <c r="C196" s="80" t="s">
        <v>341</v>
      </c>
      <c r="D196" s="79">
        <v>2</v>
      </c>
      <c r="E196" s="62">
        <v>135.99</v>
      </c>
      <c r="F196" s="85">
        <v>199.99</v>
      </c>
      <c r="G196" s="34" t="str">
        <f>VLOOKUP($A196,Stock_Status!$A:$C,2,FALSE())</f>
        <v>Low Stock</v>
      </c>
      <c r="H196" s="34" t="str">
        <f>VLOOKUP($A196,Stock_Status!$A:$C,3,FALSE())</f>
        <v>Out Of Stock</v>
      </c>
      <c r="I196" s="31"/>
      <c r="J196" s="34">
        <f t="shared" si="16"/>
        <v>0</v>
      </c>
    </row>
    <row r="197" spans="1:12" ht="12.75" customHeight="1">
      <c r="A197" s="80" t="s">
        <v>342</v>
      </c>
      <c r="B197" s="79">
        <v>810208790289</v>
      </c>
      <c r="C197" s="80" t="s">
        <v>1553</v>
      </c>
      <c r="D197" s="79">
        <v>2</v>
      </c>
      <c r="E197" s="34">
        <v>135.99</v>
      </c>
      <c r="F197" s="34">
        <v>199.99</v>
      </c>
      <c r="G197" s="34" t="s">
        <v>202</v>
      </c>
      <c r="H197" s="34" t="s">
        <v>202</v>
      </c>
      <c r="I197" s="31"/>
      <c r="J197" s="34">
        <f t="shared" si="16"/>
        <v>0</v>
      </c>
    </row>
    <row r="198" spans="1:12" ht="12.75" customHeight="1">
      <c r="A198" s="80" t="s">
        <v>343</v>
      </c>
      <c r="B198" s="79">
        <v>810177712626</v>
      </c>
      <c r="C198" s="80" t="s">
        <v>344</v>
      </c>
      <c r="D198" s="79">
        <v>2</v>
      </c>
      <c r="E198" s="62">
        <v>135.99</v>
      </c>
      <c r="F198" s="85">
        <v>199.99</v>
      </c>
      <c r="G198" s="34" t="str">
        <f>VLOOKUP($A198,Stock_Status!$A:$C,2,FALSE())</f>
        <v>In Stock</v>
      </c>
      <c r="H198" s="34" t="str">
        <f>VLOOKUP($A198,Stock_Status!$A:$C,3,FALSE())</f>
        <v>Out Of Stock</v>
      </c>
      <c r="I198" s="31"/>
      <c r="J198" s="34">
        <f t="shared" si="16"/>
        <v>0</v>
      </c>
    </row>
    <row r="199" spans="1:12" ht="12.75" hidden="1" customHeight="1">
      <c r="A199" s="108" t="s">
        <v>345</v>
      </c>
      <c r="B199" s="109"/>
      <c r="C199" s="108"/>
      <c r="D199" s="109"/>
      <c r="E199" s="62"/>
      <c r="F199" s="110"/>
      <c r="G199" s="34"/>
      <c r="H199" s="34"/>
      <c r="I199" s="31">
        <f>SUM(I179:I198)</f>
        <v>0</v>
      </c>
      <c r="J199" s="34">
        <f t="shared" si="16"/>
        <v>0</v>
      </c>
    </row>
    <row r="200" spans="1:12" ht="12.75" customHeight="1">
      <c r="A200" s="106" t="s">
        <v>346</v>
      </c>
      <c r="B200" s="107">
        <v>810208790517</v>
      </c>
      <c r="C200" s="106" t="s">
        <v>1555</v>
      </c>
      <c r="D200" s="107">
        <v>4</v>
      </c>
      <c r="E200" s="62">
        <v>135.99</v>
      </c>
      <c r="F200" s="88">
        <v>199.99</v>
      </c>
      <c r="G200" s="29" t="s">
        <v>22</v>
      </c>
      <c r="H200" s="29" t="s">
        <v>22</v>
      </c>
      <c r="I200" s="26"/>
      <c r="J200" s="29">
        <f t="shared" si="16"/>
        <v>0</v>
      </c>
    </row>
    <row r="201" spans="1:12" ht="12.75" customHeight="1">
      <c r="A201" s="106" t="s">
        <v>347</v>
      </c>
      <c r="B201" s="107">
        <v>810208790500</v>
      </c>
      <c r="C201" s="106" t="s">
        <v>1554</v>
      </c>
      <c r="D201" s="107">
        <v>4</v>
      </c>
      <c r="E201" s="62">
        <v>40.79</v>
      </c>
      <c r="F201" s="88">
        <v>59.99</v>
      </c>
      <c r="G201" s="29" t="s">
        <v>1569</v>
      </c>
      <c r="H201" s="34" t="str">
        <f>VLOOKUP($A201,Stock_Status!$A:$C,3,FALSE())</f>
        <v>Out Of Stock</v>
      </c>
      <c r="I201" s="26"/>
      <c r="J201" s="29">
        <f t="shared" si="16"/>
        <v>0</v>
      </c>
      <c r="L201" s="220"/>
    </row>
    <row r="202" spans="1:12" ht="12.75" customHeight="1">
      <c r="A202" s="61" t="s">
        <v>348</v>
      </c>
      <c r="B202" s="33">
        <v>810030093985</v>
      </c>
      <c r="C202" s="61" t="s">
        <v>349</v>
      </c>
      <c r="D202" s="33">
        <v>4</v>
      </c>
      <c r="E202" s="62">
        <v>44.19</v>
      </c>
      <c r="F202" s="62">
        <v>64.989999999999995</v>
      </c>
      <c r="G202" s="34" t="str">
        <f>VLOOKUP($A202,Stock_Status!$A:$C,2,FALSE())</f>
        <v>Out Of Stock</v>
      </c>
      <c r="H202" s="34" t="str">
        <f>VLOOKUP($A202,Stock_Status!$A:$C,3,FALSE())</f>
        <v>In Stock</v>
      </c>
      <c r="I202" s="31"/>
      <c r="J202" s="34">
        <f t="shared" si="16"/>
        <v>0</v>
      </c>
    </row>
    <row r="203" spans="1:12" ht="12.75" customHeight="1">
      <c r="A203" s="111" t="s">
        <v>350</v>
      </c>
      <c r="B203" s="33">
        <v>810030093237</v>
      </c>
      <c r="C203" s="111" t="s">
        <v>351</v>
      </c>
      <c r="D203" s="112">
        <v>4</v>
      </c>
      <c r="E203" s="62">
        <v>44.19</v>
      </c>
      <c r="F203" s="62">
        <v>64.989999999999995</v>
      </c>
      <c r="G203" s="34" t="str">
        <f>VLOOKUP($A203,Stock_Status!$A:$C,2,FALSE())</f>
        <v>Very Low Stock</v>
      </c>
      <c r="H203" s="34" t="str">
        <f>VLOOKUP($A203,Stock_Status!$A:$C,3,FALSE())</f>
        <v>In Stock</v>
      </c>
      <c r="I203" s="31"/>
      <c r="J203" s="34">
        <f t="shared" si="16"/>
        <v>0</v>
      </c>
    </row>
    <row r="204" spans="1:12" ht="12.75" customHeight="1">
      <c r="A204" s="61" t="s">
        <v>352</v>
      </c>
      <c r="B204" s="33">
        <v>810030093978</v>
      </c>
      <c r="C204" s="61" t="s">
        <v>353</v>
      </c>
      <c r="D204" s="33">
        <v>4</v>
      </c>
      <c r="E204" s="62">
        <v>44.19</v>
      </c>
      <c r="F204" s="62">
        <v>64.989999999999995</v>
      </c>
      <c r="G204" s="34" t="str">
        <f>VLOOKUP($A204,Stock_Status!$A:$C,2,FALSE())</f>
        <v>Very Low Stock</v>
      </c>
      <c r="H204" s="34" t="str">
        <f>VLOOKUP($A204,Stock_Status!$A:$C,3,FALSE())</f>
        <v>Out Of Stock</v>
      </c>
      <c r="I204" s="31"/>
      <c r="J204" s="34">
        <f t="shared" si="16"/>
        <v>0</v>
      </c>
    </row>
    <row r="205" spans="1:12" ht="12.75" customHeight="1">
      <c r="A205" s="255" t="s">
        <v>354</v>
      </c>
      <c r="B205" s="255"/>
      <c r="C205" s="255"/>
      <c r="D205" s="255"/>
      <c r="E205" s="255"/>
      <c r="F205" s="255"/>
      <c r="G205" s="255"/>
      <c r="H205" s="255"/>
      <c r="I205" s="255"/>
      <c r="J205" s="255"/>
    </row>
    <row r="206" spans="1:12" ht="12.75" customHeight="1">
      <c r="A206" s="30" t="s">
        <v>357</v>
      </c>
      <c r="B206" s="31">
        <v>810030096665</v>
      </c>
      <c r="C206" s="30" t="s">
        <v>358</v>
      </c>
      <c r="D206" s="31">
        <v>4</v>
      </c>
      <c r="E206" s="113">
        <v>47.59</v>
      </c>
      <c r="F206" s="84">
        <v>69.986000000000004</v>
      </c>
      <c r="G206" s="34" t="str">
        <f>VLOOKUP($A206,Stock_Status!$A:$C,2,FALSE())</f>
        <v>In Stock</v>
      </c>
      <c r="H206" s="34" t="str">
        <f>VLOOKUP($A206,Stock_Status!$A:$C,3,FALSE())</f>
        <v>In Stock</v>
      </c>
      <c r="I206" s="31"/>
      <c r="J206" s="34">
        <f t="shared" ref="J206:J230" si="17">E206*I206</f>
        <v>0</v>
      </c>
    </row>
    <row r="207" spans="1:12" ht="12.75" customHeight="1">
      <c r="A207" s="30" t="s">
        <v>359</v>
      </c>
      <c r="B207" s="31">
        <v>810030095507</v>
      </c>
      <c r="C207" s="30" t="s">
        <v>360</v>
      </c>
      <c r="D207" s="31">
        <v>4</v>
      </c>
      <c r="E207" s="113">
        <v>47.59</v>
      </c>
      <c r="F207" s="84">
        <v>69.986000000000004</v>
      </c>
      <c r="G207" s="34" t="str">
        <f>VLOOKUP($A207,Stock_Status!$A:$C,2,FALSE())</f>
        <v>Out Of Stock</v>
      </c>
      <c r="H207" s="34" t="str">
        <f>VLOOKUP($A207,Stock_Status!$A:$C,3,FALSE())</f>
        <v>Out Of Stock</v>
      </c>
      <c r="I207" s="31"/>
      <c r="J207" s="34">
        <f t="shared" si="17"/>
        <v>0</v>
      </c>
    </row>
    <row r="208" spans="1:12" ht="12.75" customHeight="1">
      <c r="A208" s="30" t="s">
        <v>361</v>
      </c>
      <c r="B208" s="31">
        <v>810030099758</v>
      </c>
      <c r="C208" s="30" t="s">
        <v>362</v>
      </c>
      <c r="D208" s="31">
        <v>5</v>
      </c>
      <c r="E208" s="113">
        <v>47.59</v>
      </c>
      <c r="F208" s="84">
        <v>69.986000000000004</v>
      </c>
      <c r="G208" s="34" t="str">
        <f>VLOOKUP($A208,Stock_Status!$A:$C,2,FALSE())</f>
        <v>Out Of Stock</v>
      </c>
      <c r="H208" s="34" t="str">
        <f>VLOOKUP($A208,Stock_Status!$A:$C,3,FALSE())</f>
        <v>Out Of Stock</v>
      </c>
      <c r="I208" s="31"/>
      <c r="J208" s="34">
        <f t="shared" si="17"/>
        <v>0</v>
      </c>
    </row>
    <row r="209" spans="1:10" ht="12.75" customHeight="1">
      <c r="A209" s="30" t="s">
        <v>363</v>
      </c>
      <c r="B209" s="31">
        <v>810177712527</v>
      </c>
      <c r="C209" s="30" t="s">
        <v>364</v>
      </c>
      <c r="D209" s="31">
        <v>6</v>
      </c>
      <c r="E209" s="113">
        <v>47.59</v>
      </c>
      <c r="F209" s="84">
        <v>69.986000000000004</v>
      </c>
      <c r="G209" s="34" t="str">
        <f>VLOOKUP($A209,Stock_Status!$A:$C,2,FALSE())</f>
        <v>In Stock</v>
      </c>
      <c r="H209" s="34" t="str">
        <f>VLOOKUP($A209,Stock_Status!$A:$C,3,FALSE())</f>
        <v>Out Of Stock</v>
      </c>
      <c r="I209" s="31"/>
      <c r="J209" s="34">
        <f t="shared" si="17"/>
        <v>0</v>
      </c>
    </row>
    <row r="210" spans="1:10" ht="12.75" customHeight="1">
      <c r="A210" s="30" t="s">
        <v>365</v>
      </c>
      <c r="B210" s="31">
        <v>810030096672</v>
      </c>
      <c r="C210" s="30" t="s">
        <v>366</v>
      </c>
      <c r="D210" s="31">
        <v>4</v>
      </c>
      <c r="E210" s="113">
        <v>47.59</v>
      </c>
      <c r="F210" s="84">
        <v>69.986000000000004</v>
      </c>
      <c r="G210" s="34" t="str">
        <f>VLOOKUP($A210,Stock_Status!$A:$C,2,FALSE())</f>
        <v>Out Of Stock</v>
      </c>
      <c r="H210" s="34" t="str">
        <f>VLOOKUP($A210,Stock_Status!$A:$C,3,FALSE())</f>
        <v>Out Of Stock</v>
      </c>
      <c r="I210" s="31"/>
      <c r="J210" s="34">
        <f t="shared" si="17"/>
        <v>0</v>
      </c>
    </row>
    <row r="211" spans="1:10" ht="12.75" customHeight="1">
      <c r="A211" s="30" t="s">
        <v>367</v>
      </c>
      <c r="B211" s="31">
        <v>810030094791</v>
      </c>
      <c r="C211" s="30" t="s">
        <v>368</v>
      </c>
      <c r="D211" s="31">
        <v>4</v>
      </c>
      <c r="E211" s="113">
        <v>47.59</v>
      </c>
      <c r="F211" s="84">
        <v>69.986000000000004</v>
      </c>
      <c r="G211" s="34" t="str">
        <f>VLOOKUP($A211,Stock_Status!$A:$C,2,FALSE())</f>
        <v>In Stock</v>
      </c>
      <c r="H211" s="34" t="str">
        <f>VLOOKUP($A211,Stock_Status!$A:$C,3,FALSE())</f>
        <v>Very Low Stock</v>
      </c>
      <c r="I211" s="31"/>
      <c r="J211" s="34">
        <f t="shared" si="17"/>
        <v>0</v>
      </c>
    </row>
    <row r="212" spans="1:10" ht="12.75" customHeight="1">
      <c r="A212" s="30" t="s">
        <v>355</v>
      </c>
      <c r="B212" s="31">
        <v>810208791002</v>
      </c>
      <c r="C212" s="51" t="s">
        <v>356</v>
      </c>
      <c r="D212" s="31">
        <v>1</v>
      </c>
      <c r="E212" s="113">
        <v>47.59</v>
      </c>
      <c r="F212" s="113">
        <v>69.989999999999995</v>
      </c>
      <c r="G212" s="29" t="s">
        <v>22</v>
      </c>
      <c r="H212" s="29" t="s">
        <v>22</v>
      </c>
      <c r="I212" s="26"/>
      <c r="J212" s="29">
        <f t="shared" si="17"/>
        <v>0</v>
      </c>
    </row>
    <row r="213" spans="1:10" ht="12.75" customHeight="1">
      <c r="A213" s="30" t="s">
        <v>369</v>
      </c>
      <c r="B213" s="31">
        <v>810177712534</v>
      </c>
      <c r="C213" s="30" t="s">
        <v>370</v>
      </c>
      <c r="D213" s="31">
        <v>5</v>
      </c>
      <c r="E213" s="113">
        <v>47.59</v>
      </c>
      <c r="F213" s="84">
        <v>69.986000000000004</v>
      </c>
      <c r="G213" s="34" t="str">
        <f>VLOOKUP($A213,Stock_Status!$A:$C,2,FALSE())</f>
        <v>In Stock</v>
      </c>
      <c r="H213" s="34" t="str">
        <f>VLOOKUP($A213,Stock_Status!$A:$C,3,FALSE())</f>
        <v>Out Of Stock</v>
      </c>
      <c r="I213" s="31"/>
      <c r="J213" s="34">
        <f t="shared" si="17"/>
        <v>0</v>
      </c>
    </row>
    <row r="214" spans="1:10" ht="12.75" customHeight="1">
      <c r="A214" s="30" t="s">
        <v>371</v>
      </c>
      <c r="B214" s="31">
        <v>810030095521</v>
      </c>
      <c r="C214" s="30" t="s">
        <v>372</v>
      </c>
      <c r="D214" s="31">
        <v>6</v>
      </c>
      <c r="E214" s="113">
        <v>47.59</v>
      </c>
      <c r="F214" s="84">
        <v>69.986000000000004</v>
      </c>
      <c r="G214" s="34" t="str">
        <f>VLOOKUP($A214,Stock_Status!$A:$C,2,FALSE())</f>
        <v>In Stock</v>
      </c>
      <c r="H214" s="34" t="str">
        <f>VLOOKUP($A214,Stock_Status!$A:$C,3,FALSE())</f>
        <v>Out Of Stock</v>
      </c>
      <c r="I214" s="31"/>
      <c r="J214" s="34">
        <f t="shared" si="17"/>
        <v>0</v>
      </c>
    </row>
    <row r="215" spans="1:10" ht="12.75" customHeight="1">
      <c r="A215" s="30" t="s">
        <v>373</v>
      </c>
      <c r="B215" s="31">
        <v>810177712541</v>
      </c>
      <c r="C215" s="30" t="s">
        <v>374</v>
      </c>
      <c r="D215" s="31">
        <v>8</v>
      </c>
      <c r="E215" s="113">
        <v>47.59</v>
      </c>
      <c r="F215" s="84">
        <v>69.986000000000004</v>
      </c>
      <c r="G215" s="34" t="str">
        <f>VLOOKUP($A215,Stock_Status!$A:$C,2,FALSE())</f>
        <v>In Stock</v>
      </c>
      <c r="H215" s="34" t="str">
        <f>VLOOKUP($A215,Stock_Status!$A:$C,3,FALSE())</f>
        <v>Out Of Stock</v>
      </c>
      <c r="I215" s="31"/>
      <c r="J215" s="34">
        <f t="shared" si="17"/>
        <v>0</v>
      </c>
    </row>
    <row r="216" spans="1:10" ht="12.75" customHeight="1">
      <c r="A216" s="30" t="s">
        <v>375</v>
      </c>
      <c r="B216" s="31">
        <v>810030095545</v>
      </c>
      <c r="C216" s="30" t="s">
        <v>376</v>
      </c>
      <c r="D216" s="31">
        <v>4</v>
      </c>
      <c r="E216" s="113">
        <v>47.59</v>
      </c>
      <c r="F216" s="84">
        <v>69.986000000000004</v>
      </c>
      <c r="G216" s="34" t="str">
        <f>VLOOKUP($A216,Stock_Status!$A:$C,2,FALSE())</f>
        <v>In Stock</v>
      </c>
      <c r="H216" s="34" t="str">
        <f>VLOOKUP($A216,Stock_Status!$A:$C,3,FALSE())</f>
        <v>Out Of Stock</v>
      </c>
      <c r="I216" s="31"/>
      <c r="J216" s="34">
        <f t="shared" si="17"/>
        <v>0</v>
      </c>
    </row>
    <row r="217" spans="1:10" ht="12.75" customHeight="1">
      <c r="A217" s="30" t="s">
        <v>377</v>
      </c>
      <c r="B217" s="31">
        <v>810030094807</v>
      </c>
      <c r="C217" s="30" t="s">
        <v>378</v>
      </c>
      <c r="D217" s="31">
        <v>4</v>
      </c>
      <c r="E217" s="113">
        <v>29.91</v>
      </c>
      <c r="F217" s="114">
        <v>43.99</v>
      </c>
      <c r="G217" s="34" t="str">
        <f>VLOOKUP($A217,Stock_Status!$A:$C,2,FALSE())</f>
        <v>In Stock</v>
      </c>
      <c r="H217" s="34" t="str">
        <f>VLOOKUP($A217,Stock_Status!$A:$C,3,FALSE())</f>
        <v>In Stock</v>
      </c>
      <c r="I217" s="31"/>
      <c r="J217" s="34">
        <f t="shared" si="17"/>
        <v>0</v>
      </c>
    </row>
    <row r="218" spans="1:10" ht="12.75" customHeight="1">
      <c r="A218" s="30" t="s">
        <v>379</v>
      </c>
      <c r="B218" s="31">
        <v>810030099727</v>
      </c>
      <c r="C218" s="30" t="s">
        <v>380</v>
      </c>
      <c r="D218" s="31">
        <v>4</v>
      </c>
      <c r="E218" s="113">
        <v>47.59</v>
      </c>
      <c r="F218" s="84">
        <v>69.986000000000004</v>
      </c>
      <c r="G218" s="34" t="str">
        <f>VLOOKUP($A218,Stock_Status!$A:$C,2,FALSE())</f>
        <v>In Stock</v>
      </c>
      <c r="H218" s="34" t="str">
        <f>VLOOKUP($A218,Stock_Status!$A:$C,3,FALSE())</f>
        <v>Out Of Stock</v>
      </c>
      <c r="I218" s="31"/>
      <c r="J218" s="34">
        <f t="shared" si="17"/>
        <v>0</v>
      </c>
    </row>
    <row r="219" spans="1:10" ht="12.75" customHeight="1">
      <c r="A219" s="30" t="s">
        <v>385</v>
      </c>
      <c r="B219" s="116" t="s">
        <v>386</v>
      </c>
      <c r="C219" s="30" t="s">
        <v>387</v>
      </c>
      <c r="D219" s="31">
        <v>4</v>
      </c>
      <c r="E219" s="113">
        <v>203.99</v>
      </c>
      <c r="F219" s="84">
        <v>299.99</v>
      </c>
      <c r="G219" s="34" t="str">
        <f>VLOOKUP($A219,Stock_Status!$A:$C,2,FALSE())</f>
        <v>In Stock</v>
      </c>
      <c r="H219" s="34" t="str">
        <f>VLOOKUP($A219,Stock_Status!$A:$C,3,FALSE())</f>
        <v>Out Of Stock</v>
      </c>
      <c r="I219" s="31"/>
      <c r="J219" s="34">
        <f t="shared" si="17"/>
        <v>0</v>
      </c>
    </row>
    <row r="220" spans="1:10" ht="12.75" hidden="1" customHeight="1">
      <c r="A220" s="80" t="s">
        <v>384</v>
      </c>
      <c r="B220" s="79"/>
      <c r="C220" s="80"/>
      <c r="D220" s="79"/>
      <c r="E220" s="113"/>
      <c r="F220" s="115"/>
      <c r="G220" s="34"/>
      <c r="H220" s="34"/>
      <c r="I220" s="79">
        <f>SUM(I206:I219)</f>
        <v>0</v>
      </c>
      <c r="J220" s="34">
        <f t="shared" si="17"/>
        <v>0</v>
      </c>
    </row>
    <row r="221" spans="1:10" ht="12.75" customHeight="1">
      <c r="A221" s="30" t="s">
        <v>381</v>
      </c>
      <c r="B221" s="31" t="s">
        <v>382</v>
      </c>
      <c r="C221" s="30" t="s">
        <v>383</v>
      </c>
      <c r="D221" s="31">
        <v>4</v>
      </c>
      <c r="E221" s="113">
        <v>57.79</v>
      </c>
      <c r="F221" s="45">
        <v>84.99</v>
      </c>
      <c r="G221" s="34" t="str">
        <f>VLOOKUP($A221,Stock_Status!$A:$C,2,FALSE())</f>
        <v>Out Of Stock</v>
      </c>
      <c r="H221" s="34" t="str">
        <f>VLOOKUP($A221,Stock_Status!$A:$C,3,FALSE())</f>
        <v>Out Of Stock</v>
      </c>
      <c r="I221" s="31"/>
      <c r="J221" s="34">
        <f t="shared" si="17"/>
        <v>0</v>
      </c>
    </row>
    <row r="222" spans="1:10" ht="12.75" customHeight="1">
      <c r="A222" s="30" t="s">
        <v>398</v>
      </c>
      <c r="B222" s="31">
        <v>810177711001</v>
      </c>
      <c r="C222" s="30" t="s">
        <v>399</v>
      </c>
      <c r="D222" s="31">
        <v>4</v>
      </c>
      <c r="E222" s="113">
        <v>169.99</v>
      </c>
      <c r="F222" s="84">
        <v>249.99</v>
      </c>
      <c r="G222" s="34" t="str">
        <f>VLOOKUP($A222,Stock_Status!$A:$C,2,FALSE())</f>
        <v>Out Of Stock</v>
      </c>
      <c r="H222" s="34" t="str">
        <f>VLOOKUP($A222,Stock_Status!$A:$C,3,FALSE())</f>
        <v>Out Of Stock</v>
      </c>
      <c r="I222" s="31"/>
      <c r="J222" s="34">
        <f t="shared" si="17"/>
        <v>0</v>
      </c>
    </row>
    <row r="223" spans="1:10" ht="12.75" customHeight="1">
      <c r="A223" s="75" t="s">
        <v>390</v>
      </c>
      <c r="B223" s="76">
        <v>810177712565</v>
      </c>
      <c r="C223" s="75" t="s">
        <v>391</v>
      </c>
      <c r="D223" s="31">
        <v>4</v>
      </c>
      <c r="E223" s="113">
        <v>169.99</v>
      </c>
      <c r="F223" s="84">
        <v>249.99</v>
      </c>
      <c r="G223" s="34" t="str">
        <f>VLOOKUP($A223,Stock_Status!$A:$C,2,FALSE())</f>
        <v>In Stock</v>
      </c>
      <c r="H223" s="34" t="str">
        <f>VLOOKUP($A223,Stock_Status!$A:$C,3,FALSE())</f>
        <v>Out Of Stock</v>
      </c>
      <c r="I223" s="31"/>
      <c r="J223" s="34">
        <f t="shared" si="17"/>
        <v>0</v>
      </c>
    </row>
    <row r="224" spans="1:10" ht="12.75" customHeight="1">
      <c r="A224" s="75" t="s">
        <v>392</v>
      </c>
      <c r="B224" s="76">
        <v>810177710974</v>
      </c>
      <c r="C224" s="75" t="s">
        <v>393</v>
      </c>
      <c r="D224" s="31">
        <v>4</v>
      </c>
      <c r="E224" s="113">
        <v>169.99</v>
      </c>
      <c r="F224" s="84">
        <v>249.99</v>
      </c>
      <c r="G224" s="34" t="str">
        <f>VLOOKUP($A224,Stock_Status!$A:$C,2,FALSE())</f>
        <v>In Stock</v>
      </c>
      <c r="H224" s="34" t="str">
        <f>VLOOKUP($A224,Stock_Status!$A:$C,3,FALSE())</f>
        <v>Out Of Stock</v>
      </c>
      <c r="I224" s="31"/>
      <c r="J224" s="34">
        <f t="shared" si="17"/>
        <v>0</v>
      </c>
    </row>
    <row r="225" spans="1:10" ht="12.75" customHeight="1">
      <c r="A225" s="236" t="s">
        <v>388</v>
      </c>
      <c r="B225" s="237">
        <v>810208790999</v>
      </c>
      <c r="C225" s="238" t="s">
        <v>389</v>
      </c>
      <c r="D225" s="26">
        <v>1</v>
      </c>
      <c r="E225" s="113">
        <v>169.99</v>
      </c>
      <c r="F225" s="48">
        <v>249.99</v>
      </c>
      <c r="G225" s="29" t="s">
        <v>22</v>
      </c>
      <c r="H225" s="29" t="s">
        <v>22</v>
      </c>
      <c r="I225" s="26"/>
      <c r="J225" s="29">
        <f t="shared" si="17"/>
        <v>0</v>
      </c>
    </row>
    <row r="226" spans="1:10" ht="12.75" customHeight="1">
      <c r="A226" s="75" t="s">
        <v>394</v>
      </c>
      <c r="B226" s="76">
        <v>810177712572</v>
      </c>
      <c r="C226" s="75" t="s">
        <v>395</v>
      </c>
      <c r="D226" s="31">
        <v>4</v>
      </c>
      <c r="E226" s="113">
        <v>169.99</v>
      </c>
      <c r="F226" s="84">
        <v>249.99</v>
      </c>
      <c r="G226" s="34" t="str">
        <f>VLOOKUP($A226,Stock_Status!$A:$C,2,FALSE())</f>
        <v>In Stock</v>
      </c>
      <c r="H226" s="34" t="str">
        <f>VLOOKUP($A226,Stock_Status!$A:$C,3,FALSE())</f>
        <v>Out Of Stock</v>
      </c>
      <c r="I226" s="31"/>
      <c r="J226" s="34">
        <f t="shared" si="17"/>
        <v>0</v>
      </c>
    </row>
    <row r="227" spans="1:10" ht="12.75" customHeight="1">
      <c r="A227" s="75" t="s">
        <v>396</v>
      </c>
      <c r="B227" s="76">
        <v>810177712589</v>
      </c>
      <c r="C227" s="75" t="s">
        <v>397</v>
      </c>
      <c r="D227" s="31">
        <v>4</v>
      </c>
      <c r="E227" s="113">
        <v>169.99</v>
      </c>
      <c r="F227" s="84">
        <v>249.99</v>
      </c>
      <c r="G227" s="34" t="str">
        <f>VLOOKUP($A227,Stock_Status!$A:$C,2,FALSE())</f>
        <v>In Stock</v>
      </c>
      <c r="H227" s="34" t="str">
        <f>VLOOKUP($A227,Stock_Status!$A:$C,3,FALSE())</f>
        <v>Out Of Stock</v>
      </c>
      <c r="I227" s="31"/>
      <c r="J227" s="34">
        <f t="shared" si="17"/>
        <v>0</v>
      </c>
    </row>
    <row r="228" spans="1:10" ht="12.75" customHeight="1">
      <c r="A228" s="75" t="s">
        <v>400</v>
      </c>
      <c r="B228" s="76">
        <v>810177710998</v>
      </c>
      <c r="C228" s="75" t="s">
        <v>401</v>
      </c>
      <c r="D228" s="31">
        <v>4</v>
      </c>
      <c r="E228" s="113">
        <v>169.99</v>
      </c>
      <c r="F228" s="84">
        <v>249.99</v>
      </c>
      <c r="G228" s="34" t="str">
        <f>VLOOKUP($A228,Stock_Status!$A:$C,2,FALSE())</f>
        <v>Out Of Stock</v>
      </c>
      <c r="H228" s="34" t="str">
        <f>VLOOKUP($A228,Stock_Status!$A:$C,3,FALSE())</f>
        <v>Out Of Stock</v>
      </c>
      <c r="I228" s="31"/>
      <c r="J228" s="34">
        <f t="shared" si="17"/>
        <v>0</v>
      </c>
    </row>
    <row r="229" spans="1:10" ht="12.75" customHeight="1">
      <c r="A229" s="30" t="s">
        <v>402</v>
      </c>
      <c r="B229" s="31">
        <v>810030099703</v>
      </c>
      <c r="C229" s="61" t="s">
        <v>403</v>
      </c>
      <c r="D229" s="33">
        <v>4</v>
      </c>
      <c r="E229" s="113">
        <v>135.99</v>
      </c>
      <c r="F229" s="117">
        <v>199.99</v>
      </c>
      <c r="G229" s="34" t="str">
        <f>VLOOKUP($A229,Stock_Status!$A:$C,2,FALSE())</f>
        <v>In Stock</v>
      </c>
      <c r="H229" s="34" t="str">
        <f>VLOOKUP($A229,Stock_Status!$A:$C,3,FALSE())</f>
        <v>Out Of Stock</v>
      </c>
      <c r="I229" s="31"/>
      <c r="J229" s="34">
        <f t="shared" si="17"/>
        <v>0</v>
      </c>
    </row>
    <row r="230" spans="1:10" ht="12.75" customHeight="1">
      <c r="A230" s="30" t="s">
        <v>404</v>
      </c>
      <c r="B230" s="31">
        <v>810030095095</v>
      </c>
      <c r="C230" s="61" t="s">
        <v>405</v>
      </c>
      <c r="D230" s="33">
        <v>4</v>
      </c>
      <c r="E230" s="113">
        <v>135.99</v>
      </c>
      <c r="F230" s="117">
        <v>199.99</v>
      </c>
      <c r="G230" s="34" t="str">
        <f>VLOOKUP($A230,Stock_Status!$A:$C,2,FALSE())</f>
        <v>Out Of Stock</v>
      </c>
      <c r="H230" s="34" t="str">
        <f>VLOOKUP($A230,Stock_Status!$A:$C,3,FALSE())</f>
        <v>Out Of Stock</v>
      </c>
      <c r="I230" s="31"/>
      <c r="J230" s="34">
        <f t="shared" si="17"/>
        <v>0</v>
      </c>
    </row>
    <row r="231" spans="1:10" ht="12.75" hidden="1" customHeight="1">
      <c r="A231" s="118" t="s">
        <v>406</v>
      </c>
      <c r="B231" s="119"/>
      <c r="C231" s="68"/>
      <c r="D231" s="70"/>
      <c r="E231" s="71"/>
      <c r="F231" s="71"/>
      <c r="G231" s="120"/>
      <c r="H231" s="120"/>
      <c r="I231" s="3">
        <f>SUM(I221:I230)</f>
        <v>0</v>
      </c>
      <c r="J231" s="34">
        <f t="shared" ref="J231" si="18">E231*I231</f>
        <v>0</v>
      </c>
    </row>
    <row r="232" spans="1:10" ht="12.75" customHeight="1">
      <c r="A232" s="256" t="s">
        <v>407</v>
      </c>
      <c r="B232" s="256"/>
      <c r="C232" s="256"/>
      <c r="D232" s="256"/>
      <c r="E232" s="256"/>
      <c r="F232" s="256"/>
      <c r="G232" s="256"/>
      <c r="H232" s="256"/>
      <c r="I232" s="256"/>
      <c r="J232" s="256"/>
    </row>
    <row r="233" spans="1:10" ht="12.75" customHeight="1">
      <c r="A233" s="61" t="s">
        <v>408</v>
      </c>
      <c r="B233" s="33">
        <v>810030090922</v>
      </c>
      <c r="C233" s="61" t="s">
        <v>409</v>
      </c>
      <c r="D233" s="33">
        <v>1</v>
      </c>
      <c r="E233" s="121">
        <v>192.47</v>
      </c>
      <c r="F233" s="121">
        <v>283.04000000000002</v>
      </c>
      <c r="G233" s="34" t="str">
        <f>VLOOKUP($A233,Stock_Status!$A:$C,2,FALSE())</f>
        <v>Out Of Stock</v>
      </c>
      <c r="H233" s="34" t="str">
        <f>VLOOKUP($A233,Stock_Status!$A:$C,3,FALSE())</f>
        <v>In Stock</v>
      </c>
      <c r="I233" s="31"/>
      <c r="J233" s="34">
        <f>E233*I233</f>
        <v>0</v>
      </c>
    </row>
    <row r="234" spans="1:10" ht="12.75" customHeight="1">
      <c r="A234" s="61" t="s">
        <v>410</v>
      </c>
      <c r="B234" s="33">
        <v>810030096306</v>
      </c>
      <c r="C234" s="61" t="s">
        <v>411</v>
      </c>
      <c r="D234" s="33">
        <v>1</v>
      </c>
      <c r="E234" s="121">
        <v>192.47</v>
      </c>
      <c r="F234" s="121">
        <v>283.04000000000002</v>
      </c>
      <c r="G234" s="34" t="str">
        <f>VLOOKUP($A234,Stock_Status!$A:$C,2,FALSE())</f>
        <v>Out Of Stock</v>
      </c>
      <c r="H234" s="34" t="str">
        <f>VLOOKUP($A234,Stock_Status!$A:$C,3,FALSE())</f>
        <v>In Stock</v>
      </c>
      <c r="I234" s="31"/>
      <c r="J234" s="34">
        <f>E234*I234</f>
        <v>0</v>
      </c>
    </row>
    <row r="235" spans="1:10" ht="12.75" customHeight="1">
      <c r="A235" s="61" t="s">
        <v>412</v>
      </c>
      <c r="B235" s="33">
        <v>810030099079</v>
      </c>
      <c r="C235" s="61" t="s">
        <v>413</v>
      </c>
      <c r="D235" s="33">
        <v>1</v>
      </c>
      <c r="E235" s="105">
        <v>192.47</v>
      </c>
      <c r="F235" s="121">
        <v>283.04000000000002</v>
      </c>
      <c r="G235" s="34" t="str">
        <f>VLOOKUP($A235,Stock_Status!$A:$C,2,FALSE())</f>
        <v>Out Of Stock</v>
      </c>
      <c r="H235" s="34" t="str">
        <f>VLOOKUP($A235,Stock_Status!$A:$C,3,FALSE())</f>
        <v>Out Of Stock</v>
      </c>
      <c r="I235" s="31"/>
      <c r="J235" s="34">
        <f>E235*I235</f>
        <v>0</v>
      </c>
    </row>
    <row r="236" spans="1:10" ht="12.75" hidden="1" customHeight="1">
      <c r="A236" s="122"/>
      <c r="B236" s="123"/>
      <c r="C236" s="122"/>
      <c r="D236" s="123"/>
      <c r="E236" s="120"/>
      <c r="F236" s="120"/>
      <c r="G236" s="120"/>
      <c r="H236" s="120"/>
      <c r="I236" s="3">
        <f>SUM(I233:I235)</f>
        <v>0</v>
      </c>
    </row>
    <row r="237" spans="1:10" ht="12.75" customHeight="1">
      <c r="A237" s="257" t="s">
        <v>414</v>
      </c>
      <c r="B237" s="257"/>
      <c r="C237" s="257"/>
      <c r="D237" s="257"/>
      <c r="E237" s="257"/>
      <c r="F237" s="257"/>
      <c r="G237" s="257"/>
      <c r="H237" s="257"/>
      <c r="I237" s="257"/>
      <c r="J237" s="257"/>
    </row>
    <row r="238" spans="1:10" ht="12.75" customHeight="1">
      <c r="A238" s="61" t="s">
        <v>415</v>
      </c>
      <c r="B238" s="33">
        <v>817609013139</v>
      </c>
      <c r="C238" s="61" t="s">
        <v>416</v>
      </c>
      <c r="D238" s="33">
        <v>4</v>
      </c>
      <c r="E238" s="62">
        <v>19.489999999999998</v>
      </c>
      <c r="F238" s="62">
        <v>29.99</v>
      </c>
      <c r="G238" s="34" t="str">
        <f>VLOOKUP($A238,Stock_Status!$A:$C,2,FALSE())</f>
        <v>In Stock</v>
      </c>
      <c r="H238" s="34" t="str">
        <f>VLOOKUP($A238,Stock_Status!$A:$C,3,FALSE())</f>
        <v>In Stock</v>
      </c>
      <c r="I238" s="31"/>
      <c r="J238" s="34">
        <f t="shared" ref="J238:J247" si="19">E238*I238</f>
        <v>0</v>
      </c>
    </row>
    <row r="239" spans="1:10" ht="12.75" customHeight="1">
      <c r="A239" s="61" t="s">
        <v>417</v>
      </c>
      <c r="B239" s="33">
        <v>817609011999</v>
      </c>
      <c r="C239" s="61" t="s">
        <v>418</v>
      </c>
      <c r="D239" s="33">
        <v>6</v>
      </c>
      <c r="E239" s="62">
        <v>19.489999999999998</v>
      </c>
      <c r="F239" s="62">
        <v>29.99</v>
      </c>
      <c r="G239" s="34" t="str">
        <f>VLOOKUP($A239,Stock_Status!$A:$C,2,FALSE())</f>
        <v>Out Of Stock</v>
      </c>
      <c r="H239" s="34" t="str">
        <f>VLOOKUP($A239,Stock_Status!$A:$C,3,FALSE())</f>
        <v>Very Low Stock</v>
      </c>
      <c r="I239" s="31"/>
      <c r="J239" s="34">
        <f t="shared" si="19"/>
        <v>0</v>
      </c>
    </row>
    <row r="240" spans="1:10" ht="12.75" customHeight="1">
      <c r="A240" s="61" t="s">
        <v>419</v>
      </c>
      <c r="B240" s="33">
        <v>817609011159</v>
      </c>
      <c r="C240" s="61" t="s">
        <v>420</v>
      </c>
      <c r="D240" s="33">
        <v>4</v>
      </c>
      <c r="E240" s="62">
        <v>58.49</v>
      </c>
      <c r="F240" s="62">
        <v>89.99</v>
      </c>
      <c r="G240" s="34" t="str">
        <f>VLOOKUP($A240,Stock_Status!$A:$C,2,FALSE())</f>
        <v>In Stock</v>
      </c>
      <c r="H240" s="34" t="str">
        <f>VLOOKUP($A240,Stock_Status!$A:$C,3,FALSE())</f>
        <v>In Stock</v>
      </c>
      <c r="I240" s="31"/>
      <c r="J240" s="34">
        <f t="shared" si="19"/>
        <v>0</v>
      </c>
    </row>
    <row r="241" spans="1:10" ht="12.75" customHeight="1">
      <c r="A241" s="61" t="s">
        <v>421</v>
      </c>
      <c r="B241" s="33">
        <v>817609011739</v>
      </c>
      <c r="C241" s="61" t="s">
        <v>422</v>
      </c>
      <c r="D241" s="33">
        <v>1</v>
      </c>
      <c r="E241" s="62">
        <v>175.49</v>
      </c>
      <c r="F241" s="60">
        <v>269.99</v>
      </c>
      <c r="G241" s="34" t="str">
        <f>VLOOKUP($A241,Stock_Status!$A:$C,2,FALSE())</f>
        <v>Out Of Stock</v>
      </c>
      <c r="H241" s="34" t="str">
        <f>VLOOKUP($A241,Stock_Status!$A:$C,3,FALSE())</f>
        <v>In Stock</v>
      </c>
      <c r="I241" s="31"/>
      <c r="J241" s="34">
        <f t="shared" si="19"/>
        <v>0</v>
      </c>
    </row>
    <row r="242" spans="1:10" ht="12.75" customHeight="1">
      <c r="A242" s="61" t="s">
        <v>423</v>
      </c>
      <c r="B242" s="33">
        <v>810030099604</v>
      </c>
      <c r="C242" s="61" t="s">
        <v>422</v>
      </c>
      <c r="D242" s="33">
        <v>1</v>
      </c>
      <c r="E242" s="62">
        <v>175.49</v>
      </c>
      <c r="F242" s="60">
        <v>269.99</v>
      </c>
      <c r="G242" s="34" t="str">
        <f>VLOOKUP($A242,Stock_Status!$A:$C,2,FALSE())</f>
        <v>In Stock</v>
      </c>
      <c r="H242" s="34" t="str">
        <f>VLOOKUP($A242,Stock_Status!$A:$C,3,FALSE())</f>
        <v>Out Of Stock</v>
      </c>
      <c r="I242" s="31"/>
      <c r="J242" s="34">
        <f t="shared" si="19"/>
        <v>0</v>
      </c>
    </row>
    <row r="243" spans="1:10" ht="12.75" customHeight="1">
      <c r="A243" s="30" t="s">
        <v>424</v>
      </c>
      <c r="B243" s="31">
        <v>810030099611</v>
      </c>
      <c r="C243" s="30" t="s">
        <v>425</v>
      </c>
      <c r="D243" s="2">
        <v>1</v>
      </c>
      <c r="E243" s="62">
        <v>175.49</v>
      </c>
      <c r="F243" s="60">
        <v>269.99</v>
      </c>
      <c r="G243" s="34" t="str">
        <f>VLOOKUP($A243,Stock_Status!$A:$C,2,FALSE())</f>
        <v>Out Of Stock</v>
      </c>
      <c r="H243" s="34" t="str">
        <f>VLOOKUP($A243,Stock_Status!$A:$C,3,FALSE())</f>
        <v>Out Of Stock</v>
      </c>
      <c r="I243" s="31"/>
      <c r="J243" s="34">
        <f t="shared" si="19"/>
        <v>0</v>
      </c>
    </row>
    <row r="244" spans="1:10" ht="12.75" customHeight="1">
      <c r="A244" s="30" t="s">
        <v>426</v>
      </c>
      <c r="B244" s="31">
        <v>810030099598</v>
      </c>
      <c r="C244" s="30" t="s">
        <v>427</v>
      </c>
      <c r="D244" s="31">
        <v>1</v>
      </c>
      <c r="E244" s="62">
        <v>175.49</v>
      </c>
      <c r="F244" s="60">
        <v>269.99</v>
      </c>
      <c r="G244" s="34" t="str">
        <f>VLOOKUP($A244,Stock_Status!$A:$C,2,FALSE())</f>
        <v>In Stock</v>
      </c>
      <c r="H244" s="34" t="str">
        <f>VLOOKUP($A244,Stock_Status!$A:$C,3,FALSE())</f>
        <v>In Stock</v>
      </c>
      <c r="I244" s="31"/>
      <c r="J244" s="34">
        <f t="shared" si="19"/>
        <v>0</v>
      </c>
    </row>
    <row r="245" spans="1:10" ht="12.75" customHeight="1">
      <c r="A245" s="61" t="s">
        <v>428</v>
      </c>
      <c r="B245" s="33">
        <v>817609018745</v>
      </c>
      <c r="C245" s="61" t="s">
        <v>429</v>
      </c>
      <c r="D245" s="33">
        <v>6</v>
      </c>
      <c r="E245" s="62">
        <v>19.489999999999998</v>
      </c>
      <c r="F245" s="62">
        <v>29.99</v>
      </c>
      <c r="G245" s="34" t="str">
        <f>VLOOKUP($A245,Stock_Status!$A:$C,2,FALSE())</f>
        <v>Out Of Stock</v>
      </c>
      <c r="H245" s="34" t="str">
        <f>VLOOKUP($A245,Stock_Status!$A:$C,3,FALSE())</f>
        <v>In Stock</v>
      </c>
      <c r="I245" s="31"/>
      <c r="J245" s="34">
        <f t="shared" si="19"/>
        <v>0</v>
      </c>
    </row>
    <row r="246" spans="1:10" s="24" customFormat="1" ht="12.75" customHeight="1">
      <c r="A246" s="30" t="s">
        <v>430</v>
      </c>
      <c r="B246" s="31">
        <v>810142397124</v>
      </c>
      <c r="C246" s="32" t="s">
        <v>431</v>
      </c>
      <c r="D246" s="31">
        <v>6</v>
      </c>
      <c r="E246" s="62">
        <v>25.99</v>
      </c>
      <c r="F246" s="60">
        <v>39.99</v>
      </c>
      <c r="G246" s="34" t="str">
        <f>VLOOKUP($A246,Stock_Status!$A:$C,2,FALSE())</f>
        <v>Low Stock</v>
      </c>
      <c r="H246" s="34" t="str">
        <f>VLOOKUP($A246,Stock_Status!$A:$C,3,FALSE())</f>
        <v>In Stock</v>
      </c>
      <c r="I246" s="42"/>
      <c r="J246" s="34">
        <f t="shared" si="19"/>
        <v>0</v>
      </c>
    </row>
    <row r="247" spans="1:10" s="24" customFormat="1" ht="12.75" customHeight="1">
      <c r="A247" s="30" t="s">
        <v>432</v>
      </c>
      <c r="B247" s="31">
        <v>810142397117</v>
      </c>
      <c r="C247" s="32" t="s">
        <v>433</v>
      </c>
      <c r="D247" s="31">
        <v>6</v>
      </c>
      <c r="E247" s="62">
        <v>25.99</v>
      </c>
      <c r="F247" s="60">
        <v>39.99</v>
      </c>
      <c r="G247" s="34" t="str">
        <f>VLOOKUP($A247,Stock_Status!$A:$C,2,FALSE())</f>
        <v>In Stock</v>
      </c>
      <c r="H247" s="34" t="str">
        <f>VLOOKUP($A247,Stock_Status!$A:$C,3,FALSE())</f>
        <v>Low Stock</v>
      </c>
      <c r="I247" s="42"/>
      <c r="J247" s="34">
        <f t="shared" si="19"/>
        <v>0</v>
      </c>
    </row>
    <row r="248" spans="1:10" ht="20.25" customHeight="1">
      <c r="A248" s="244" t="s">
        <v>434</v>
      </c>
      <c r="B248" s="244"/>
      <c r="C248" s="244"/>
      <c r="D248" s="244"/>
      <c r="E248" s="244"/>
      <c r="F248" s="244"/>
      <c r="G248" s="244"/>
      <c r="H248" s="244"/>
      <c r="I248" s="244"/>
      <c r="J248" s="244"/>
    </row>
    <row r="249" spans="1:10" ht="12.75" customHeight="1">
      <c r="A249" s="124" t="s">
        <v>9</v>
      </c>
      <c r="B249" s="125" t="s">
        <v>10</v>
      </c>
      <c r="C249" s="124" t="s">
        <v>11</v>
      </c>
      <c r="D249" s="126" t="s">
        <v>12</v>
      </c>
      <c r="E249" s="127" t="s">
        <v>13</v>
      </c>
      <c r="F249" s="127" t="s">
        <v>14</v>
      </c>
      <c r="G249" s="128"/>
      <c r="H249" s="128"/>
      <c r="I249" s="129"/>
      <c r="J249" s="130"/>
    </row>
    <row r="250" spans="1:10" ht="12.75" customHeight="1">
      <c r="A250" s="249" t="s">
        <v>435</v>
      </c>
      <c r="B250" s="249"/>
      <c r="C250" s="249"/>
      <c r="D250" s="249"/>
      <c r="E250" s="249"/>
      <c r="F250" s="249"/>
      <c r="G250" s="249"/>
      <c r="H250" s="249"/>
      <c r="I250" s="249"/>
      <c r="J250" s="249"/>
    </row>
    <row r="251" spans="1:10" ht="12.75" customHeight="1">
      <c r="A251" s="30" t="s">
        <v>437</v>
      </c>
      <c r="B251" s="31">
        <v>810208790265</v>
      </c>
      <c r="C251" s="30" t="s">
        <v>1559</v>
      </c>
      <c r="D251" s="31">
        <v>1</v>
      </c>
      <c r="E251" s="113">
        <v>407.99</v>
      </c>
      <c r="F251" s="34">
        <v>599.99</v>
      </c>
      <c r="G251" s="34" t="s">
        <v>202</v>
      </c>
      <c r="H251" s="34" t="s">
        <v>202</v>
      </c>
      <c r="I251" s="76"/>
      <c r="J251" s="77">
        <f t="shared" ref="J251:J256" si="20">E251*I251</f>
        <v>0</v>
      </c>
    </row>
    <row r="252" spans="1:10" ht="12.75" customHeight="1">
      <c r="A252" s="75" t="s">
        <v>438</v>
      </c>
      <c r="B252" s="76" t="s">
        <v>439</v>
      </c>
      <c r="C252" s="75" t="s">
        <v>440</v>
      </c>
      <c r="D252" s="76">
        <v>1</v>
      </c>
      <c r="E252" s="113">
        <v>407.99</v>
      </c>
      <c r="F252" s="77">
        <v>599.99</v>
      </c>
      <c r="G252" s="34" t="str">
        <f>VLOOKUP($A252,Stock_Status!$A:$C,2,FALSE())</f>
        <v>In Stock</v>
      </c>
      <c r="H252" s="34" t="str">
        <f>VLOOKUP($A252,Stock_Status!$A:$C,3,FALSE())</f>
        <v>In Stock</v>
      </c>
      <c r="I252" s="76"/>
      <c r="J252" s="77">
        <f t="shared" si="20"/>
        <v>0</v>
      </c>
    </row>
    <row r="253" spans="1:10" ht="12.75" customHeight="1">
      <c r="A253" s="75" t="s">
        <v>441</v>
      </c>
      <c r="B253" s="76">
        <v>810177717867</v>
      </c>
      <c r="C253" s="75" t="s">
        <v>442</v>
      </c>
      <c r="D253" s="76">
        <v>1</v>
      </c>
      <c r="E253" s="113">
        <v>407.99</v>
      </c>
      <c r="F253" s="77">
        <v>599.99</v>
      </c>
      <c r="G253" s="34" t="str">
        <f>VLOOKUP($A253,Stock_Status!$A:$C,2,FALSE())</f>
        <v>Low Stock</v>
      </c>
      <c r="H253" s="34" t="str">
        <f>VLOOKUP($A253,Stock_Status!$A:$C,3,FALSE())</f>
        <v>In Stock</v>
      </c>
      <c r="I253" s="76"/>
      <c r="J253" s="77">
        <f t="shared" si="20"/>
        <v>0</v>
      </c>
    </row>
    <row r="254" spans="1:10" ht="12.75" customHeight="1">
      <c r="A254" s="75" t="s">
        <v>443</v>
      </c>
      <c r="B254" s="76" t="s">
        <v>444</v>
      </c>
      <c r="C254" s="75" t="s">
        <v>445</v>
      </c>
      <c r="D254" s="31">
        <v>1</v>
      </c>
      <c r="E254" s="113">
        <v>407.99</v>
      </c>
      <c r="F254" s="77">
        <v>599.99</v>
      </c>
      <c r="G254" s="34" t="str">
        <f>VLOOKUP($A254,Stock_Status!$A:$C,2,FALSE())</f>
        <v>In Stock</v>
      </c>
      <c r="H254" s="34" t="str">
        <f>VLOOKUP($A254,Stock_Status!$A:$C,3,FALSE())</f>
        <v>In Stock</v>
      </c>
      <c r="I254" s="76"/>
      <c r="J254" s="77">
        <f t="shared" si="20"/>
        <v>0</v>
      </c>
    </row>
    <row r="255" spans="1:10" ht="12.75" customHeight="1">
      <c r="A255" s="30" t="s">
        <v>436</v>
      </c>
      <c r="B255" s="31">
        <v>810208790968</v>
      </c>
      <c r="C255" s="51" t="s">
        <v>1558</v>
      </c>
      <c r="D255" s="31">
        <v>1</v>
      </c>
      <c r="E255" s="113">
        <v>407.99</v>
      </c>
      <c r="F255" s="239">
        <v>599.99</v>
      </c>
      <c r="G255" s="34" t="s">
        <v>202</v>
      </c>
      <c r="H255" s="34" t="s">
        <v>202</v>
      </c>
      <c r="I255" s="31"/>
      <c r="J255" s="34">
        <f t="shared" si="20"/>
        <v>0</v>
      </c>
    </row>
    <row r="256" spans="1:10" ht="12.75" customHeight="1">
      <c r="A256" s="30" t="s">
        <v>446</v>
      </c>
      <c r="B256" s="31" t="s">
        <v>447</v>
      </c>
      <c r="C256" s="30" t="s">
        <v>448</v>
      </c>
      <c r="D256" s="31">
        <v>1</v>
      </c>
      <c r="E256" s="113">
        <v>407.99</v>
      </c>
      <c r="F256" s="77">
        <v>599.99</v>
      </c>
      <c r="G256" s="34" t="str">
        <f>VLOOKUP($A256,Stock_Status!$A:$C,2,FALSE())</f>
        <v>In Stock</v>
      </c>
      <c r="H256" s="34" t="str">
        <f>VLOOKUP($A256,Stock_Status!$A:$C,3,FALSE())</f>
        <v>In Stock</v>
      </c>
      <c r="I256" s="31"/>
      <c r="J256" s="34">
        <f t="shared" si="20"/>
        <v>0</v>
      </c>
    </row>
    <row r="257" spans="1:12" ht="12.75" hidden="1" customHeight="1">
      <c r="A257" s="131" t="s">
        <v>449</v>
      </c>
      <c r="B257" s="132"/>
      <c r="C257" s="131"/>
      <c r="D257" s="132"/>
      <c r="E257" s="133"/>
      <c r="F257" s="133"/>
      <c r="G257" s="134"/>
      <c r="H257" s="134"/>
      <c r="I257" s="132">
        <f>SUM(I251:I256)</f>
        <v>0</v>
      </c>
      <c r="J257" s="134"/>
    </row>
    <row r="258" spans="1:12" ht="12.75" customHeight="1">
      <c r="A258" s="250" t="s">
        <v>450</v>
      </c>
      <c r="B258" s="250"/>
      <c r="C258" s="250"/>
      <c r="D258" s="250"/>
      <c r="E258" s="250"/>
      <c r="F258" s="250"/>
      <c r="G258" s="250"/>
      <c r="H258" s="250"/>
      <c r="I258" s="250"/>
      <c r="J258" s="250"/>
      <c r="L258" s="24"/>
    </row>
    <row r="259" spans="1:12" ht="12.75" customHeight="1">
      <c r="A259" s="30" t="s">
        <v>452</v>
      </c>
      <c r="B259" s="31">
        <v>810208790241</v>
      </c>
      <c r="C259" s="30" t="s">
        <v>1557</v>
      </c>
      <c r="D259" s="31">
        <v>1</v>
      </c>
      <c r="E259" s="113">
        <v>373.99</v>
      </c>
      <c r="F259" s="34">
        <v>549.99</v>
      </c>
      <c r="G259" s="34" t="s">
        <v>202</v>
      </c>
      <c r="H259" s="34" t="s">
        <v>202</v>
      </c>
      <c r="I259" s="31"/>
      <c r="J259" s="34">
        <f t="shared" ref="J259:J264" si="21">E259*I259</f>
        <v>0</v>
      </c>
    </row>
    <row r="260" spans="1:12" ht="12.75" customHeight="1">
      <c r="A260" s="30" t="s">
        <v>453</v>
      </c>
      <c r="B260" s="31" t="s">
        <v>454</v>
      </c>
      <c r="C260" s="30" t="s">
        <v>455</v>
      </c>
      <c r="D260" s="31">
        <v>1</v>
      </c>
      <c r="E260" s="48">
        <v>373.99</v>
      </c>
      <c r="F260" s="34">
        <v>549.99</v>
      </c>
      <c r="G260" s="34" t="str">
        <f>VLOOKUP($A260,Stock_Status!$A:$C,2,FALSE())</f>
        <v>Very Low Stock</v>
      </c>
      <c r="H260" s="34" t="str">
        <f>VLOOKUP($A260,Stock_Status!$A:$C,3,FALSE())</f>
        <v>In Stock</v>
      </c>
      <c r="I260" s="31"/>
      <c r="J260" s="34">
        <f t="shared" si="21"/>
        <v>0</v>
      </c>
    </row>
    <row r="261" spans="1:12" ht="12.75" customHeight="1">
      <c r="A261" s="30" t="s">
        <v>456</v>
      </c>
      <c r="B261" s="31">
        <v>810177717843</v>
      </c>
      <c r="C261" s="30" t="s">
        <v>457</v>
      </c>
      <c r="D261" s="31">
        <v>1</v>
      </c>
      <c r="E261" s="48">
        <v>373.99</v>
      </c>
      <c r="F261" s="34">
        <v>549.99</v>
      </c>
      <c r="G261" s="34" t="str">
        <f>VLOOKUP($A261,Stock_Status!$A:$C,2,FALSE())</f>
        <v>Out Of Stock</v>
      </c>
      <c r="H261" s="34" t="str">
        <f>VLOOKUP($A261,Stock_Status!$A:$C,3,FALSE())</f>
        <v>Out Of Stock</v>
      </c>
      <c r="I261" s="31"/>
      <c r="J261" s="34">
        <f t="shared" si="21"/>
        <v>0</v>
      </c>
    </row>
    <row r="262" spans="1:12" ht="12.75" customHeight="1">
      <c r="A262" s="30" t="s">
        <v>458</v>
      </c>
      <c r="B262" s="31" t="s">
        <v>459</v>
      </c>
      <c r="C262" s="30" t="s">
        <v>460</v>
      </c>
      <c r="D262" s="31">
        <v>1</v>
      </c>
      <c r="E262" s="48">
        <v>373.99</v>
      </c>
      <c r="F262" s="34">
        <v>549.99</v>
      </c>
      <c r="G262" s="34" t="str">
        <f>VLOOKUP($A262,Stock_Status!$A:$C,2,FALSE())</f>
        <v>In Stock</v>
      </c>
      <c r="H262" s="34" t="str">
        <f>VLOOKUP($A262,Stock_Status!$A:$C,3,FALSE())</f>
        <v>In Stock</v>
      </c>
      <c r="I262" s="31"/>
      <c r="J262" s="34">
        <f t="shared" si="21"/>
        <v>0</v>
      </c>
    </row>
    <row r="263" spans="1:12" ht="12.75" customHeight="1">
      <c r="A263" s="30" t="s">
        <v>451</v>
      </c>
      <c r="B263" s="31">
        <v>810208790944</v>
      </c>
      <c r="C263" s="51" t="s">
        <v>1556</v>
      </c>
      <c r="D263" s="31">
        <v>1</v>
      </c>
      <c r="E263" s="113">
        <v>373.99</v>
      </c>
      <c r="F263" s="113">
        <v>549.99</v>
      </c>
      <c r="G263" s="34" t="s">
        <v>202</v>
      </c>
      <c r="H263" s="34" t="s">
        <v>202</v>
      </c>
      <c r="I263" s="31"/>
      <c r="J263" s="34">
        <f t="shared" si="21"/>
        <v>0</v>
      </c>
      <c r="L263" s="24"/>
    </row>
    <row r="264" spans="1:12" ht="12.75" customHeight="1">
      <c r="A264" s="30" t="s">
        <v>461</v>
      </c>
      <c r="B264" s="31" t="s">
        <v>462</v>
      </c>
      <c r="C264" s="30" t="s">
        <v>463</v>
      </c>
      <c r="D264" s="31">
        <v>1</v>
      </c>
      <c r="E264" s="48">
        <v>373.99</v>
      </c>
      <c r="F264" s="34">
        <v>549.99</v>
      </c>
      <c r="G264" s="34" t="str">
        <f>VLOOKUP($A264,Stock_Status!$A:$C,2,FALSE())</f>
        <v>In Stock</v>
      </c>
      <c r="H264" s="34" t="str">
        <f>VLOOKUP($A264,Stock_Status!$A:$C,3,FALSE())</f>
        <v>In Stock</v>
      </c>
      <c r="I264" s="31"/>
      <c r="J264" s="34">
        <f t="shared" si="21"/>
        <v>0</v>
      </c>
    </row>
    <row r="265" spans="1:12" ht="12.75" hidden="1" customHeight="1">
      <c r="A265" s="135" t="s">
        <v>464</v>
      </c>
      <c r="B265" s="40"/>
      <c r="C265" s="136"/>
      <c r="D265" s="40"/>
      <c r="E265" s="137">
        <v>355</v>
      </c>
      <c r="F265" s="138"/>
      <c r="G265" s="120"/>
      <c r="H265" s="120"/>
      <c r="I265" s="132">
        <f>SUM(I259:I264)</f>
        <v>0</v>
      </c>
    </row>
    <row r="266" spans="1:12" ht="12.75" customHeight="1">
      <c r="A266" s="251" t="s">
        <v>465</v>
      </c>
      <c r="B266" s="251"/>
      <c r="C266" s="251"/>
      <c r="D266" s="251"/>
      <c r="E266" s="251"/>
      <c r="F266" s="251"/>
      <c r="G266" s="251"/>
      <c r="H266" s="251"/>
      <c r="I266" s="251"/>
      <c r="J266" s="251"/>
    </row>
    <row r="267" spans="1:12" ht="12.75" customHeight="1">
      <c r="A267" s="61" t="s">
        <v>466</v>
      </c>
      <c r="B267" s="33" t="s">
        <v>467</v>
      </c>
      <c r="C267" s="61" t="s">
        <v>468</v>
      </c>
      <c r="D267" s="33">
        <v>1</v>
      </c>
      <c r="E267" s="84">
        <v>407.99</v>
      </c>
      <c r="F267" s="84">
        <v>599.99</v>
      </c>
      <c r="G267" s="34" t="str">
        <f>VLOOKUP($A267,Stock_Status!$A:$C,2,FALSE())</f>
        <v>In Stock</v>
      </c>
      <c r="H267" s="34" t="str">
        <f>VLOOKUP($A267,Stock_Status!$A:$C,3,FALSE())</f>
        <v>In Stock</v>
      </c>
      <c r="I267" s="31"/>
      <c r="J267" s="34">
        <f>E267*I267</f>
        <v>0</v>
      </c>
    </row>
    <row r="268" spans="1:12" ht="12.75" customHeight="1">
      <c r="A268" s="61" t="s">
        <v>469</v>
      </c>
      <c r="B268" s="33" t="s">
        <v>470</v>
      </c>
      <c r="C268" s="61" t="s">
        <v>471</v>
      </c>
      <c r="D268" s="33">
        <v>1</v>
      </c>
      <c r="E268" s="84">
        <v>407.99</v>
      </c>
      <c r="F268" s="84">
        <v>599.99</v>
      </c>
      <c r="G268" s="34" t="str">
        <f>VLOOKUP($A268,Stock_Status!$A:$C,2,FALSE())</f>
        <v>In Stock</v>
      </c>
      <c r="H268" s="34" t="str">
        <f>VLOOKUP($A268,Stock_Status!$A:$C,3,FALSE())</f>
        <v>In Stock</v>
      </c>
      <c r="I268" s="31"/>
      <c r="J268" s="34">
        <f>E268*I268</f>
        <v>0</v>
      </c>
    </row>
    <row r="269" spans="1:12" ht="12.75" customHeight="1">
      <c r="A269" s="61" t="s">
        <v>472</v>
      </c>
      <c r="B269" s="33" t="s">
        <v>473</v>
      </c>
      <c r="C269" s="61" t="s">
        <v>474</v>
      </c>
      <c r="D269" s="33">
        <v>1</v>
      </c>
      <c r="E269" s="84">
        <v>407.99</v>
      </c>
      <c r="F269" s="84">
        <v>599.99</v>
      </c>
      <c r="G269" s="34" t="str">
        <f>VLOOKUP($A269,Stock_Status!$A:$C,2,FALSE())</f>
        <v>In Stock</v>
      </c>
      <c r="H269" s="34" t="str">
        <f>VLOOKUP($A269,Stock_Status!$A:$C,3,FALSE())</f>
        <v>In Stock</v>
      </c>
      <c r="I269" s="31"/>
      <c r="J269" s="34">
        <f>E269*I269</f>
        <v>0</v>
      </c>
    </row>
    <row r="270" spans="1:12" ht="12.75" customHeight="1">
      <c r="A270" s="61" t="s">
        <v>475</v>
      </c>
      <c r="B270" s="33" t="s">
        <v>476</v>
      </c>
      <c r="C270" s="61" t="s">
        <v>477</v>
      </c>
      <c r="D270" s="33">
        <v>1</v>
      </c>
      <c r="E270" s="84">
        <v>407.99</v>
      </c>
      <c r="F270" s="84">
        <v>599.99</v>
      </c>
      <c r="G270" s="34" t="str">
        <f>VLOOKUP($A270,Stock_Status!$A:$C,2,FALSE())</f>
        <v>In Stock</v>
      </c>
      <c r="H270" s="34" t="str">
        <f>VLOOKUP($A270,Stock_Status!$A:$C,3,FALSE())</f>
        <v>In Stock</v>
      </c>
      <c r="I270" s="31"/>
      <c r="J270" s="34">
        <f>E270*I270</f>
        <v>0</v>
      </c>
    </row>
    <row r="271" spans="1:12" ht="12.75" hidden="1" customHeight="1">
      <c r="A271" s="139" t="s">
        <v>478</v>
      </c>
      <c r="B271" s="123"/>
      <c r="C271" s="122"/>
      <c r="D271" s="123"/>
      <c r="E271" s="140"/>
      <c r="F271" s="140"/>
      <c r="G271" s="140"/>
      <c r="H271" s="140"/>
      <c r="I271" s="3">
        <f>SUM(I267:I270)</f>
        <v>0</v>
      </c>
      <c r="J271" s="66"/>
    </row>
    <row r="272" spans="1:12" ht="12.75" customHeight="1">
      <c r="A272" s="252" t="s">
        <v>479</v>
      </c>
      <c r="B272" s="252"/>
      <c r="C272" s="252"/>
      <c r="D272" s="252"/>
      <c r="E272" s="252"/>
      <c r="F272" s="252"/>
      <c r="G272" s="252"/>
      <c r="H272" s="252"/>
      <c r="I272" s="252"/>
      <c r="J272" s="252"/>
    </row>
    <row r="273" spans="1:10" ht="12.75" customHeight="1">
      <c r="A273" s="61" t="s">
        <v>482</v>
      </c>
      <c r="B273" s="33">
        <v>810129597110</v>
      </c>
      <c r="C273" s="61" t="s">
        <v>483</v>
      </c>
      <c r="D273" s="33">
        <v>1</v>
      </c>
      <c r="E273" s="84">
        <v>197.19</v>
      </c>
      <c r="F273" s="84">
        <v>289.99</v>
      </c>
      <c r="G273" s="34" t="str">
        <f>VLOOKUP($A273,Stock_Status!$A:$C,2,FALSE())</f>
        <v>In Stock</v>
      </c>
      <c r="H273" s="34" t="str">
        <f>VLOOKUP($A273,Stock_Status!$A:$C,3,FALSE())</f>
        <v>In Stock</v>
      </c>
      <c r="I273" s="31"/>
      <c r="J273" s="34">
        <f>E273*I273</f>
        <v>0</v>
      </c>
    </row>
    <row r="274" spans="1:10" ht="12.75" customHeight="1">
      <c r="A274" s="61" t="s">
        <v>484</v>
      </c>
      <c r="B274" s="33">
        <v>810129597127</v>
      </c>
      <c r="C274" s="61" t="s">
        <v>485</v>
      </c>
      <c r="D274" s="33">
        <v>1</v>
      </c>
      <c r="E274" s="84">
        <v>197.19</v>
      </c>
      <c r="F274" s="84">
        <v>289.99</v>
      </c>
      <c r="G274" s="34" t="str">
        <f>VLOOKUP($A274,Stock_Status!$A:$C,2,FALSE())</f>
        <v>In Stock</v>
      </c>
      <c r="H274" s="34" t="str">
        <f>VLOOKUP($A274,Stock_Status!$A:$C,3,FALSE())</f>
        <v>In Stock</v>
      </c>
      <c r="I274" s="31"/>
      <c r="J274" s="34">
        <f>E274*I274</f>
        <v>0</v>
      </c>
    </row>
    <row r="275" spans="1:10" ht="12.75" customHeight="1">
      <c r="A275" s="61" t="s">
        <v>480</v>
      </c>
      <c r="B275" s="33">
        <v>810129597103</v>
      </c>
      <c r="C275" s="61" t="s">
        <v>481</v>
      </c>
      <c r="D275" s="33">
        <v>1</v>
      </c>
      <c r="E275" s="84">
        <v>197.19</v>
      </c>
      <c r="F275" s="84">
        <v>289.99</v>
      </c>
      <c r="G275" s="34" t="str">
        <f>VLOOKUP($A275,Stock_Status!$A:$C,2,FALSE())</f>
        <v>In Stock</v>
      </c>
      <c r="H275" s="34" t="str">
        <f>VLOOKUP($A275,Stock_Status!$A:$C,3,FALSE())</f>
        <v>In Stock</v>
      </c>
      <c r="I275" s="31"/>
      <c r="J275" s="34">
        <f>E275*I275</f>
        <v>0</v>
      </c>
    </row>
    <row r="276" spans="1:10" ht="12.75" customHeight="1">
      <c r="A276" s="61" t="s">
        <v>486</v>
      </c>
      <c r="B276" s="33">
        <v>810129597134</v>
      </c>
      <c r="C276" s="61" t="s">
        <v>487</v>
      </c>
      <c r="D276" s="33">
        <v>1</v>
      </c>
      <c r="E276" s="84">
        <v>197.19</v>
      </c>
      <c r="F276" s="84">
        <v>289.99</v>
      </c>
      <c r="G276" s="34" t="str">
        <f>VLOOKUP($A276,Stock_Status!$A:$C,2,FALSE())</f>
        <v>In Stock</v>
      </c>
      <c r="H276" s="34" t="str">
        <f>VLOOKUP($A276,Stock_Status!$A:$C,3,FALSE())</f>
        <v>In Stock</v>
      </c>
      <c r="I276" s="31"/>
      <c r="J276" s="34">
        <f>E276*I276</f>
        <v>0</v>
      </c>
    </row>
    <row r="277" spans="1:10" ht="12.75" hidden="1" customHeight="1">
      <c r="A277" s="141" t="s">
        <v>488</v>
      </c>
      <c r="B277" s="96"/>
      <c r="C277" s="142"/>
      <c r="D277" s="96"/>
      <c r="E277" s="143"/>
      <c r="F277" s="143"/>
      <c r="G277" s="120"/>
      <c r="H277" s="120"/>
      <c r="I277" s="42">
        <f>SUM(I273:I276)</f>
        <v>0</v>
      </c>
      <c r="J277" s="49"/>
    </row>
    <row r="278" spans="1:10" ht="12.75" customHeight="1">
      <c r="A278" s="253" t="s">
        <v>489</v>
      </c>
      <c r="B278" s="253"/>
      <c r="C278" s="253"/>
      <c r="D278" s="253"/>
      <c r="E278" s="253"/>
      <c r="F278" s="253"/>
      <c r="G278" s="253"/>
      <c r="H278" s="253"/>
      <c r="I278" s="253"/>
      <c r="J278" s="253"/>
    </row>
    <row r="279" spans="1:10" ht="12.75" customHeight="1">
      <c r="A279" s="61" t="s">
        <v>490</v>
      </c>
      <c r="B279" s="33" t="s">
        <v>491</v>
      </c>
      <c r="C279" s="61" t="s">
        <v>492</v>
      </c>
      <c r="D279" s="33">
        <v>4</v>
      </c>
      <c r="E279" s="62">
        <v>20.39</v>
      </c>
      <c r="F279" s="62">
        <v>29.99</v>
      </c>
      <c r="G279" s="34" t="str">
        <f>VLOOKUP($A279,Stock_Status!$A:$C,2,FALSE())</f>
        <v>In Stock</v>
      </c>
      <c r="H279" s="34" t="str">
        <f>VLOOKUP($A279,Stock_Status!$A:$C,3,FALSE())</f>
        <v>In Stock</v>
      </c>
      <c r="I279" s="31"/>
      <c r="J279" s="34">
        <f t="shared" ref="J279:J285" si="22">E279*I279</f>
        <v>0</v>
      </c>
    </row>
    <row r="280" spans="1:10" ht="12.75" customHeight="1">
      <c r="A280" s="61" t="s">
        <v>493</v>
      </c>
      <c r="B280" s="33">
        <v>817609013825</v>
      </c>
      <c r="C280" s="61" t="s">
        <v>494</v>
      </c>
      <c r="D280" s="33">
        <v>1</v>
      </c>
      <c r="E280" s="62">
        <v>135.99</v>
      </c>
      <c r="F280" s="62">
        <v>199.99</v>
      </c>
      <c r="G280" s="34" t="str">
        <f>VLOOKUP($A280,Stock_Status!$A:$C,2,FALSE())</f>
        <v>In Stock</v>
      </c>
      <c r="H280" s="34" t="str">
        <f>VLOOKUP($A280,Stock_Status!$A:$C,3,FALSE())</f>
        <v>Low Stock</v>
      </c>
      <c r="I280" s="31"/>
      <c r="J280" s="34">
        <f t="shared" si="22"/>
        <v>0</v>
      </c>
    </row>
    <row r="281" spans="1:10" ht="12.75" customHeight="1">
      <c r="A281" s="61" t="s">
        <v>495</v>
      </c>
      <c r="B281" s="33" t="s">
        <v>496</v>
      </c>
      <c r="C281" s="61" t="s">
        <v>497</v>
      </c>
      <c r="D281" s="33">
        <v>12</v>
      </c>
      <c r="E281" s="62">
        <v>33.99</v>
      </c>
      <c r="F281" s="62">
        <v>49.99</v>
      </c>
      <c r="G281" s="34" t="str">
        <f>VLOOKUP($A281,Stock_Status!$A:$C,2,FALSE())</f>
        <v>In Stock</v>
      </c>
      <c r="H281" s="34" t="str">
        <f>VLOOKUP($A281,Stock_Status!$A:$C,3,FALSE())</f>
        <v>In Stock</v>
      </c>
      <c r="I281" s="31"/>
      <c r="J281" s="34">
        <f t="shared" si="22"/>
        <v>0</v>
      </c>
    </row>
    <row r="282" spans="1:10" ht="12.75" customHeight="1">
      <c r="A282" s="61" t="s">
        <v>498</v>
      </c>
      <c r="B282" s="33">
        <v>810129599060</v>
      </c>
      <c r="C282" s="61" t="s">
        <v>499</v>
      </c>
      <c r="D282" s="33">
        <v>1</v>
      </c>
      <c r="E282" s="62">
        <v>176.79</v>
      </c>
      <c r="F282" s="62">
        <v>259.99</v>
      </c>
      <c r="G282" s="34" t="str">
        <f>VLOOKUP($A282,Stock_Status!$A:$C,2,FALSE())</f>
        <v>Low Stock</v>
      </c>
      <c r="H282" s="34" t="str">
        <f>VLOOKUP($A282,Stock_Status!$A:$C,3,FALSE())</f>
        <v>Out Of Stock</v>
      </c>
      <c r="I282" s="31"/>
      <c r="J282" s="34">
        <f t="shared" si="22"/>
        <v>0</v>
      </c>
    </row>
    <row r="283" spans="1:10" ht="12.75" customHeight="1">
      <c r="A283" s="61" t="s">
        <v>500</v>
      </c>
      <c r="B283" s="33">
        <v>810030094739</v>
      </c>
      <c r="C283" s="61" t="s">
        <v>501</v>
      </c>
      <c r="D283" s="33">
        <v>4</v>
      </c>
      <c r="E283" s="62">
        <v>101.99</v>
      </c>
      <c r="F283" s="62">
        <v>149.99</v>
      </c>
      <c r="G283" s="34" t="str">
        <f>VLOOKUP($A283,Stock_Status!$A:$C,2,FALSE())</f>
        <v>In Stock</v>
      </c>
      <c r="H283" s="34" t="str">
        <f>VLOOKUP($A283,Stock_Status!$A:$C,3,FALSE())</f>
        <v>In Stock</v>
      </c>
      <c r="I283" s="31"/>
      <c r="J283" s="34">
        <f t="shared" si="22"/>
        <v>0</v>
      </c>
    </row>
    <row r="284" spans="1:10" ht="12.75" customHeight="1">
      <c r="A284" s="30" t="s">
        <v>502</v>
      </c>
      <c r="B284" s="31">
        <v>810129591361</v>
      </c>
      <c r="C284" s="61" t="s">
        <v>503</v>
      </c>
      <c r="D284" s="33">
        <v>4</v>
      </c>
      <c r="E284" s="62">
        <v>57.79</v>
      </c>
      <c r="F284" s="62">
        <v>84.99</v>
      </c>
      <c r="G284" s="34" t="str">
        <f>VLOOKUP($A284,Stock_Status!$A:$C,2,FALSE())</f>
        <v>In Stock</v>
      </c>
      <c r="H284" s="34" t="str">
        <f>VLOOKUP($A284,Stock_Status!$A:$C,3,FALSE())</f>
        <v>Out Of Stock</v>
      </c>
      <c r="I284" s="31"/>
      <c r="J284" s="34">
        <f t="shared" si="22"/>
        <v>0</v>
      </c>
    </row>
    <row r="285" spans="1:10" ht="12.75" customHeight="1">
      <c r="A285" s="30" t="s">
        <v>504</v>
      </c>
      <c r="B285" s="31">
        <v>810030093206</v>
      </c>
      <c r="C285" s="61" t="s">
        <v>505</v>
      </c>
      <c r="D285" s="33">
        <v>4</v>
      </c>
      <c r="E285" s="62">
        <v>57.79</v>
      </c>
      <c r="F285" s="62">
        <v>84.99</v>
      </c>
      <c r="G285" s="34" t="str">
        <f>VLOOKUP($A285,Stock_Status!$A:$C,2,FALSE())</f>
        <v>Out Of Stock</v>
      </c>
      <c r="H285" s="34" t="str">
        <f>VLOOKUP($A285,Stock_Status!$A:$C,3,FALSE())</f>
        <v>Out Of Stock</v>
      </c>
      <c r="I285" s="31"/>
      <c r="J285" s="34">
        <f t="shared" si="22"/>
        <v>0</v>
      </c>
    </row>
    <row r="286" spans="1:10" ht="12.75" hidden="1" customHeight="1">
      <c r="A286" s="144" t="s">
        <v>506</v>
      </c>
      <c r="B286" s="145"/>
      <c r="C286" s="141"/>
      <c r="D286" s="146"/>
      <c r="E286" s="147"/>
      <c r="F286" s="147"/>
      <c r="G286" s="148"/>
      <c r="H286" s="148"/>
      <c r="I286" s="145">
        <f>I284+I285</f>
        <v>0</v>
      </c>
      <c r="J286" s="148"/>
    </row>
    <row r="287" spans="1:10" s="24" customFormat="1" ht="20.25" customHeight="1">
      <c r="A287" s="244" t="s">
        <v>507</v>
      </c>
      <c r="B287" s="244"/>
      <c r="C287" s="244"/>
      <c r="D287" s="244"/>
      <c r="E287" s="244"/>
      <c r="F287" s="244"/>
      <c r="G287" s="244"/>
      <c r="H287" s="244"/>
      <c r="I287" s="244"/>
      <c r="J287" s="244"/>
    </row>
    <row r="288" spans="1:10" ht="12.75" customHeight="1">
      <c r="A288" s="149" t="s">
        <v>9</v>
      </c>
      <c r="B288" s="149" t="s">
        <v>10</v>
      </c>
      <c r="C288" s="150" t="s">
        <v>11</v>
      </c>
      <c r="D288" s="151" t="s">
        <v>12</v>
      </c>
      <c r="E288" s="152" t="s">
        <v>13</v>
      </c>
      <c r="F288" s="152" t="s">
        <v>14</v>
      </c>
      <c r="G288" s="153"/>
      <c r="H288" s="153"/>
      <c r="I288" s="129"/>
      <c r="J288" s="130"/>
    </row>
    <row r="289" spans="1:12" ht="12.75" customHeight="1">
      <c r="A289" s="245" t="s">
        <v>508</v>
      </c>
      <c r="B289" s="245"/>
      <c r="C289" s="245"/>
      <c r="D289" s="245"/>
      <c r="E289" s="245"/>
      <c r="F289" s="245"/>
      <c r="G289" s="245"/>
      <c r="H289" s="245"/>
      <c r="I289" s="245"/>
      <c r="J289" s="245"/>
    </row>
    <row r="290" spans="1:12" ht="12.75" customHeight="1">
      <c r="A290" s="246" t="s">
        <v>507</v>
      </c>
      <c r="B290" s="246"/>
      <c r="C290" s="246"/>
      <c r="D290" s="246"/>
      <c r="E290" s="246"/>
      <c r="F290" s="246"/>
      <c r="G290" s="246"/>
      <c r="H290" s="246"/>
      <c r="I290" s="246"/>
      <c r="J290" s="246"/>
    </row>
    <row r="291" spans="1:12" ht="12.75" customHeight="1">
      <c r="A291" s="25" t="s">
        <v>511</v>
      </c>
      <c r="B291" s="26">
        <v>810208791385</v>
      </c>
      <c r="C291" s="27" t="s">
        <v>1562</v>
      </c>
      <c r="D291" s="26">
        <v>1</v>
      </c>
      <c r="E291" s="28">
        <v>271.99</v>
      </c>
      <c r="F291" s="28">
        <v>399.99</v>
      </c>
      <c r="G291" s="74" t="s">
        <v>22</v>
      </c>
      <c r="H291" s="74" t="s">
        <v>22</v>
      </c>
      <c r="I291" s="26"/>
      <c r="J291" s="29">
        <f>E291*I291</f>
        <v>0</v>
      </c>
    </row>
    <row r="292" spans="1:12" ht="12.75" customHeight="1">
      <c r="A292" s="25" t="s">
        <v>510</v>
      </c>
      <c r="B292" s="26">
        <v>810208791378</v>
      </c>
      <c r="C292" s="27" t="s">
        <v>1561</v>
      </c>
      <c r="D292" s="26">
        <v>1</v>
      </c>
      <c r="E292" s="28">
        <v>271.99</v>
      </c>
      <c r="F292" s="28">
        <v>399.99</v>
      </c>
      <c r="G292" s="74" t="s">
        <v>22</v>
      </c>
      <c r="H292" s="74" t="s">
        <v>22</v>
      </c>
      <c r="I292" s="26"/>
      <c r="J292" s="29">
        <f>E292*I292</f>
        <v>0</v>
      </c>
    </row>
    <row r="293" spans="1:12" ht="12.75" customHeight="1">
      <c r="A293" s="25" t="s">
        <v>509</v>
      </c>
      <c r="B293" s="26">
        <v>810208791361</v>
      </c>
      <c r="C293" s="27" t="s">
        <v>1560</v>
      </c>
      <c r="D293" s="26">
        <v>1</v>
      </c>
      <c r="E293" s="28">
        <v>271.99</v>
      </c>
      <c r="F293" s="28">
        <v>399.99</v>
      </c>
      <c r="G293" s="74" t="s">
        <v>22</v>
      </c>
      <c r="H293" s="74" t="s">
        <v>22</v>
      </c>
      <c r="I293" s="26"/>
      <c r="J293" s="29">
        <f>E293*I293</f>
        <v>0</v>
      </c>
    </row>
    <row r="294" spans="1:12" ht="12.75" customHeight="1">
      <c r="A294" s="111" t="s">
        <v>512</v>
      </c>
      <c r="B294" s="33">
        <v>810030096719</v>
      </c>
      <c r="C294" s="61" t="s">
        <v>513</v>
      </c>
      <c r="D294" s="33">
        <v>1</v>
      </c>
      <c r="E294" s="28">
        <v>271.99</v>
      </c>
      <c r="F294" s="62">
        <v>399.99</v>
      </c>
      <c r="G294" s="34" t="str">
        <f>VLOOKUP($A294,Stock_Status!$A:$C,2,FALSE())</f>
        <v>Out Of Stock</v>
      </c>
      <c r="H294" s="34" t="str">
        <f>VLOOKUP($A294,Stock_Status!$A:$C,3,FALSE())</f>
        <v>In Stock</v>
      </c>
      <c r="I294" s="31"/>
      <c r="J294" s="34">
        <f t="shared" ref="J294:J301" si="23">E294*I294</f>
        <v>0</v>
      </c>
    </row>
    <row r="295" spans="1:12" ht="12.75" customHeight="1">
      <c r="A295" s="111" t="s">
        <v>514</v>
      </c>
      <c r="B295" s="33">
        <v>810030096733</v>
      </c>
      <c r="C295" s="61" t="s">
        <v>515</v>
      </c>
      <c r="D295" s="33">
        <v>1</v>
      </c>
      <c r="E295" s="28">
        <v>237.99</v>
      </c>
      <c r="F295" s="62">
        <v>349.99</v>
      </c>
      <c r="G295" s="34" t="str">
        <f>VLOOKUP($A295,Stock_Status!$A:$C,2,FALSE())</f>
        <v>Out Of Stock</v>
      </c>
      <c r="H295" s="34" t="str">
        <f>VLOOKUP($A295,Stock_Status!$A:$C,3,FALSE())</f>
        <v>Out Of Stock</v>
      </c>
      <c r="I295" s="31"/>
      <c r="J295" s="34">
        <f t="shared" si="23"/>
        <v>0</v>
      </c>
    </row>
    <row r="296" spans="1:12" ht="12.75" customHeight="1">
      <c r="A296" s="154" t="s">
        <v>516</v>
      </c>
      <c r="B296" s="31">
        <v>810142397612</v>
      </c>
      <c r="C296" s="30" t="s">
        <v>517</v>
      </c>
      <c r="D296" s="31">
        <v>1</v>
      </c>
      <c r="E296" s="28">
        <v>237.99</v>
      </c>
      <c r="F296" s="62">
        <v>349.99</v>
      </c>
      <c r="G296" s="34" t="str">
        <f>VLOOKUP($A296,Stock_Status!$A:$C,2,FALSE())</f>
        <v>Out Of Stock</v>
      </c>
      <c r="H296" s="34" t="str">
        <f>VLOOKUP($A296,Stock_Status!$A:$C,3,FALSE())</f>
        <v>Out Of Stock</v>
      </c>
      <c r="I296" s="31"/>
      <c r="J296" s="34">
        <f t="shared" si="23"/>
        <v>0</v>
      </c>
    </row>
    <row r="297" spans="1:12" ht="12.75" hidden="1" customHeight="1">
      <c r="A297" s="111" t="s">
        <v>518</v>
      </c>
      <c r="B297" s="33"/>
      <c r="C297" s="61"/>
      <c r="D297" s="33"/>
      <c r="E297" s="28"/>
      <c r="F297" s="62"/>
      <c r="G297" s="34"/>
      <c r="H297" s="34"/>
      <c r="I297" s="3">
        <f>SUM(I291:I296)</f>
        <v>0</v>
      </c>
      <c r="J297" s="34">
        <f t="shared" si="23"/>
        <v>0</v>
      </c>
    </row>
    <row r="298" spans="1:12" ht="12.75" customHeight="1">
      <c r="A298" s="111" t="s">
        <v>519</v>
      </c>
      <c r="B298" s="33">
        <v>810030096740</v>
      </c>
      <c r="C298" s="61" t="s">
        <v>520</v>
      </c>
      <c r="D298" s="33">
        <v>1</v>
      </c>
      <c r="E298" s="28">
        <v>54.39</v>
      </c>
      <c r="F298" s="62">
        <v>79.989999999999995</v>
      </c>
      <c r="G298" s="34" t="str">
        <f>VLOOKUP($A298,Stock_Status!$A:$C,2,FALSE())</f>
        <v>In Stock</v>
      </c>
      <c r="H298" s="34" t="str">
        <f>VLOOKUP($A298,Stock_Status!$A:$C,3,FALSE())</f>
        <v>Out Of Stock</v>
      </c>
      <c r="I298" s="31"/>
      <c r="J298" s="34">
        <f t="shared" si="23"/>
        <v>0</v>
      </c>
    </row>
    <row r="299" spans="1:12" ht="12.75" customHeight="1">
      <c r="A299" s="111" t="s">
        <v>521</v>
      </c>
      <c r="B299" s="33">
        <v>810030096757</v>
      </c>
      <c r="C299" s="61" t="s">
        <v>522</v>
      </c>
      <c r="D299" s="33">
        <v>1</v>
      </c>
      <c r="E299" s="28">
        <v>54.39</v>
      </c>
      <c r="F299" s="62">
        <v>79.989999999999995</v>
      </c>
      <c r="G299" s="34" t="str">
        <f>VLOOKUP($A299,Stock_Status!$A:$C,2,FALSE())</f>
        <v>Very Low Stock</v>
      </c>
      <c r="H299" s="34" t="str">
        <f>VLOOKUP($A299,Stock_Status!$A:$C,3,FALSE())</f>
        <v>In Stock</v>
      </c>
      <c r="I299" s="31"/>
      <c r="J299" s="34">
        <f t="shared" si="23"/>
        <v>0</v>
      </c>
    </row>
    <row r="300" spans="1:12" ht="12.75" customHeight="1">
      <c r="A300" s="111" t="s">
        <v>523</v>
      </c>
      <c r="B300" s="33">
        <v>810030096764</v>
      </c>
      <c r="C300" s="61" t="s">
        <v>524</v>
      </c>
      <c r="D300" s="33">
        <v>1</v>
      </c>
      <c r="E300" s="28">
        <v>43.51</v>
      </c>
      <c r="F300" s="105">
        <v>63.99</v>
      </c>
      <c r="G300" s="34" t="str">
        <f>VLOOKUP($A300,Stock_Status!$A:$C,2,FALSE())</f>
        <v>Out Of Stock</v>
      </c>
      <c r="H300" s="34" t="str">
        <f>VLOOKUP($A300,Stock_Status!$A:$C,3,FALSE())</f>
        <v>Out Of Stock</v>
      </c>
      <c r="I300" s="31"/>
      <c r="J300" s="34">
        <f t="shared" si="23"/>
        <v>0</v>
      </c>
    </row>
    <row r="301" spans="1:12" ht="12.75" customHeight="1">
      <c r="A301" s="111" t="s">
        <v>525</v>
      </c>
      <c r="B301" s="33">
        <v>810030096771</v>
      </c>
      <c r="C301" s="61" t="s">
        <v>526</v>
      </c>
      <c r="D301" s="33">
        <v>1</v>
      </c>
      <c r="E301" s="28">
        <v>54.39</v>
      </c>
      <c r="F301" s="62">
        <v>79.989999999999995</v>
      </c>
      <c r="G301" s="34" t="str">
        <f>VLOOKUP($A301,Stock_Status!$A:$C,2,FALSE())</f>
        <v>In Stock</v>
      </c>
      <c r="H301" s="34" t="str">
        <f>VLOOKUP($A301,Stock_Status!$A:$C,3,FALSE())</f>
        <v>Very Low Stock</v>
      </c>
      <c r="I301" s="31"/>
      <c r="J301" s="34">
        <f t="shared" si="23"/>
        <v>0</v>
      </c>
    </row>
    <row r="302" spans="1:12" s="24" customFormat="1" ht="12.75" customHeight="1">
      <c r="A302" s="154" t="s">
        <v>527</v>
      </c>
      <c r="B302" s="31">
        <v>810142397643</v>
      </c>
      <c r="C302" s="30" t="s">
        <v>528</v>
      </c>
      <c r="D302" s="31">
        <v>1</v>
      </c>
      <c r="E302" s="28">
        <v>54.39</v>
      </c>
      <c r="F302" s="34">
        <v>79.989999999999995</v>
      </c>
      <c r="G302" s="34" t="str">
        <f>VLOOKUP($A302,Stock_Status!$A:$C,2,FALSE())</f>
        <v>Out Of Stock</v>
      </c>
      <c r="H302" s="34" t="str">
        <f>VLOOKUP($A302,Stock_Status!$A:$C,3,FALSE())</f>
        <v>Out Of Stock</v>
      </c>
      <c r="I302" s="31"/>
      <c r="J302" s="34">
        <f>E301*I302</f>
        <v>0</v>
      </c>
      <c r="L302" s="6"/>
    </row>
    <row r="303" spans="1:12" s="24" customFormat="1" ht="12.75" hidden="1" customHeight="1">
      <c r="A303" s="111" t="s">
        <v>529</v>
      </c>
      <c r="B303" s="33"/>
      <c r="C303" s="61"/>
      <c r="D303" s="33"/>
      <c r="E303" s="28"/>
      <c r="F303" s="62"/>
      <c r="G303" s="34" t="e">
        <f>VLOOKUP($A303,Stock_Status!$A:$C,2,FALSE())</f>
        <v>#N/A</v>
      </c>
      <c r="H303" s="34" t="e">
        <f>VLOOKUP($A303,Stock_Status!$A:$C,3,FALSE())</f>
        <v>#N/A</v>
      </c>
      <c r="I303" s="3">
        <f>SUM(I298:I302)</f>
        <v>0</v>
      </c>
      <c r="J303" s="66"/>
      <c r="L303" s="6"/>
    </row>
    <row r="304" spans="1:12" s="227" customFormat="1" ht="12.95" customHeight="1">
      <c r="A304" s="228" t="s">
        <v>673</v>
      </c>
      <c r="B304" s="225">
        <v>810208790111</v>
      </c>
      <c r="C304" s="229" t="s">
        <v>1572</v>
      </c>
      <c r="D304" s="225">
        <v>2</v>
      </c>
      <c r="E304" s="230">
        <v>54.39</v>
      </c>
      <c r="F304" s="230">
        <v>79.989999999999995</v>
      </c>
      <c r="G304" s="231" t="s">
        <v>22</v>
      </c>
      <c r="H304" s="231" t="s">
        <v>22</v>
      </c>
      <c r="I304" s="225"/>
      <c r="J304" s="226">
        <f>E304*I304</f>
        <v>0</v>
      </c>
    </row>
    <row r="305" spans="1:13" s="227" customFormat="1" ht="12.95" customHeight="1">
      <c r="A305" s="228" t="s">
        <v>672</v>
      </c>
      <c r="B305" s="225">
        <v>810177719229</v>
      </c>
      <c r="C305" s="229" t="s">
        <v>1573</v>
      </c>
      <c r="D305" s="225">
        <v>2</v>
      </c>
      <c r="E305" s="230">
        <v>61.19</v>
      </c>
      <c r="F305" s="230">
        <v>89.99</v>
      </c>
      <c r="G305" s="231" t="s">
        <v>22</v>
      </c>
      <c r="H305" s="231" t="s">
        <v>22</v>
      </c>
      <c r="I305" s="225"/>
      <c r="J305" s="226">
        <f>E305*I305</f>
        <v>0</v>
      </c>
    </row>
    <row r="306" spans="1:13" s="24" customFormat="1" ht="12.75" customHeight="1">
      <c r="A306" s="154" t="s">
        <v>530</v>
      </c>
      <c r="B306" s="31">
        <v>810142398985</v>
      </c>
      <c r="C306" s="30" t="s">
        <v>531</v>
      </c>
      <c r="D306" s="33">
        <v>2</v>
      </c>
      <c r="E306" s="28">
        <v>47.59</v>
      </c>
      <c r="F306" s="62">
        <v>69.986000000000004</v>
      </c>
      <c r="G306" s="34" t="str">
        <f>VLOOKUP($A306,Stock_Status!$A:$C,2,FALSE())</f>
        <v>Out Of Stock</v>
      </c>
      <c r="H306" s="34" t="str">
        <f>VLOOKUP($A306,Stock_Status!$A:$C,3,FALSE())</f>
        <v>Out Of Stock</v>
      </c>
      <c r="I306" s="31"/>
      <c r="J306" s="34">
        <f>E303*I306</f>
        <v>0</v>
      </c>
      <c r="L306" s="6"/>
    </row>
    <row r="307" spans="1:13" ht="12.75" customHeight="1">
      <c r="A307" s="154" t="s">
        <v>532</v>
      </c>
      <c r="B307" s="31">
        <v>810142398954</v>
      </c>
      <c r="C307" s="30" t="s">
        <v>533</v>
      </c>
      <c r="D307" s="33">
        <v>2</v>
      </c>
      <c r="E307" s="28">
        <v>47.59</v>
      </c>
      <c r="F307" s="62">
        <v>69.986000000000004</v>
      </c>
      <c r="G307" s="34" t="str">
        <f>VLOOKUP($A307,Stock_Status!$A:$C,2,FALSE())</f>
        <v>Out Of Stock</v>
      </c>
      <c r="H307" s="34" t="str">
        <f>VLOOKUP($A307,Stock_Status!$A:$C,3,FALSE())</f>
        <v>Out Of Stock</v>
      </c>
      <c r="I307" s="31"/>
      <c r="J307" s="34">
        <f>E306*I307</f>
        <v>0</v>
      </c>
      <c r="L307" s="24"/>
    </row>
    <row r="308" spans="1:13" ht="12.75" customHeight="1">
      <c r="A308" s="111" t="s">
        <v>534</v>
      </c>
      <c r="B308" s="33">
        <v>810030095583</v>
      </c>
      <c r="C308" s="61" t="s">
        <v>535</v>
      </c>
      <c r="D308" s="33">
        <v>2</v>
      </c>
      <c r="E308" s="28">
        <v>37.39</v>
      </c>
      <c r="F308" s="62">
        <v>54.985999999999997</v>
      </c>
      <c r="G308" s="34" t="str">
        <f>VLOOKUP($A308,Stock_Status!$A:$C,2,FALSE())</f>
        <v>Low Stock</v>
      </c>
      <c r="H308" s="34" t="str">
        <f>VLOOKUP($A308,Stock_Status!$A:$C,3,FALSE())</f>
        <v>In Stock</v>
      </c>
      <c r="I308" s="31"/>
      <c r="J308" s="34">
        <f>E308*I308</f>
        <v>0</v>
      </c>
    </row>
    <row r="309" spans="1:13" s="227" customFormat="1" ht="12.95" customHeight="1">
      <c r="A309" s="228" t="s">
        <v>671</v>
      </c>
      <c r="B309" s="225">
        <v>810208790128</v>
      </c>
      <c r="C309" s="229" t="s">
        <v>1574</v>
      </c>
      <c r="D309" s="225">
        <v>2</v>
      </c>
      <c r="E309" s="230">
        <v>67.989999999999995</v>
      </c>
      <c r="F309" s="230">
        <v>99.99</v>
      </c>
      <c r="G309" s="231" t="s">
        <v>22</v>
      </c>
      <c r="H309" s="231" t="s">
        <v>22</v>
      </c>
      <c r="I309" s="225"/>
      <c r="J309" s="226">
        <f t="shared" ref="J309" si="24">E309*I309</f>
        <v>0</v>
      </c>
    </row>
    <row r="310" spans="1:13" ht="12.75" customHeight="1">
      <c r="A310" s="111" t="s">
        <v>536</v>
      </c>
      <c r="B310" s="33">
        <v>810030095156</v>
      </c>
      <c r="C310" s="61" t="s">
        <v>537</v>
      </c>
      <c r="D310" s="33">
        <v>2</v>
      </c>
      <c r="E310" s="28">
        <v>57.79</v>
      </c>
      <c r="F310" s="62">
        <v>84.99</v>
      </c>
      <c r="G310" s="34" t="str">
        <f>VLOOKUP($A310,Stock_Status!$A:$C,2,FALSE())</f>
        <v>Out Of Stock</v>
      </c>
      <c r="H310" s="34" t="str">
        <f>VLOOKUP($A310,Stock_Status!$A:$C,3,FALSE())</f>
        <v>Very Low Stock</v>
      </c>
      <c r="J310" s="34">
        <f>E310*I310</f>
        <v>0</v>
      </c>
    </row>
    <row r="311" spans="1:13" ht="12.75" customHeight="1">
      <c r="A311" s="111" t="s">
        <v>538</v>
      </c>
      <c r="B311" s="33">
        <v>810030095163</v>
      </c>
      <c r="C311" s="61" t="s">
        <v>539</v>
      </c>
      <c r="D311" s="33">
        <v>4</v>
      </c>
      <c r="E311" s="28">
        <v>37.39</v>
      </c>
      <c r="F311" s="62">
        <v>54.985999999999997</v>
      </c>
      <c r="G311" s="34" t="str">
        <f>VLOOKUP($A311,Stock_Status!$A:$C,2,FALSE())</f>
        <v>Very Low Stock</v>
      </c>
      <c r="H311" s="34" t="str">
        <f>VLOOKUP($A311,Stock_Status!$A:$C,3,FALSE())</f>
        <v>Low Stock</v>
      </c>
      <c r="I311" s="31"/>
      <c r="J311" s="34">
        <f>E311*I311</f>
        <v>0</v>
      </c>
    </row>
    <row r="312" spans="1:13" ht="12.75" customHeight="1">
      <c r="A312" s="111" t="s">
        <v>540</v>
      </c>
      <c r="B312" s="33">
        <v>810030095170</v>
      </c>
      <c r="C312" s="61" t="s">
        <v>541</v>
      </c>
      <c r="D312" s="33">
        <v>2</v>
      </c>
      <c r="E312" s="28">
        <v>37.39</v>
      </c>
      <c r="F312" s="62">
        <v>54.99</v>
      </c>
      <c r="G312" s="34" t="str">
        <f>VLOOKUP($A312,Stock_Status!$A:$C,2,FALSE())</f>
        <v>Out Of Stock</v>
      </c>
      <c r="H312" s="34" t="str">
        <f>VLOOKUP($A312,Stock_Status!$A:$C,3,FALSE())</f>
        <v>Very Low Stock</v>
      </c>
      <c r="I312" s="31"/>
      <c r="J312" s="34">
        <f>E312*I312</f>
        <v>0</v>
      </c>
    </row>
    <row r="313" spans="1:13" ht="12.75" customHeight="1">
      <c r="A313" s="111" t="s">
        <v>542</v>
      </c>
      <c r="B313" s="33">
        <v>810030095187</v>
      </c>
      <c r="C313" s="61" t="s">
        <v>543</v>
      </c>
      <c r="D313" s="33">
        <v>4</v>
      </c>
      <c r="E313" s="28">
        <v>81.59</v>
      </c>
      <c r="F313" s="62">
        <v>119.99</v>
      </c>
      <c r="G313" s="34" t="str">
        <f>VLOOKUP($A313,Stock_Status!$A:$C,2,FALSE())</f>
        <v>In Stock</v>
      </c>
      <c r="H313" s="34" t="str">
        <f>VLOOKUP($A313,Stock_Status!$A:$C,3,FALSE())</f>
        <v>In Stock</v>
      </c>
      <c r="I313" s="31"/>
      <c r="J313" s="34">
        <f>E313*I313</f>
        <v>0</v>
      </c>
    </row>
    <row r="314" spans="1:13" ht="12.75" customHeight="1">
      <c r="A314" s="247" t="s">
        <v>544</v>
      </c>
      <c r="B314" s="247"/>
      <c r="C314" s="247"/>
      <c r="D314" s="247"/>
      <c r="E314" s="247"/>
      <c r="F314" s="247"/>
      <c r="G314" s="247"/>
      <c r="H314" s="247"/>
      <c r="I314" s="247"/>
      <c r="J314" s="247"/>
    </row>
    <row r="315" spans="1:13" ht="12.75" customHeight="1">
      <c r="A315" s="25" t="s">
        <v>547</v>
      </c>
      <c r="B315" s="26">
        <v>810177718833</v>
      </c>
      <c r="C315" s="27" t="s">
        <v>1568</v>
      </c>
      <c r="D315" s="26">
        <v>1</v>
      </c>
      <c r="E315" s="28">
        <v>169.99</v>
      </c>
      <c r="F315" s="28">
        <v>249.99</v>
      </c>
      <c r="G315" s="74" t="s">
        <v>22</v>
      </c>
      <c r="H315" s="74" t="s">
        <v>22</v>
      </c>
      <c r="I315" s="86"/>
      <c r="J315" s="29">
        <f>E315*I315</f>
        <v>0</v>
      </c>
    </row>
    <row r="316" spans="1:13" ht="12.75" customHeight="1">
      <c r="A316" s="25" t="s">
        <v>545</v>
      </c>
      <c r="B316" s="26">
        <v>810177718802</v>
      </c>
      <c r="C316" s="27" t="s">
        <v>1566</v>
      </c>
      <c r="D316" s="26">
        <v>1</v>
      </c>
      <c r="E316" s="28">
        <v>169.99</v>
      </c>
      <c r="F316" s="28">
        <v>249.99</v>
      </c>
      <c r="G316" s="74" t="s">
        <v>22</v>
      </c>
      <c r="H316" s="74" t="s">
        <v>22</v>
      </c>
      <c r="I316" s="86"/>
      <c r="J316" s="29">
        <f>E316*I316</f>
        <v>0</v>
      </c>
      <c r="L316" s="220"/>
    </row>
    <row r="317" spans="1:13" ht="12.75" customHeight="1">
      <c r="A317" s="25" t="s">
        <v>546</v>
      </c>
      <c r="B317" s="26">
        <v>810177718826</v>
      </c>
      <c r="C317" s="27" t="s">
        <v>1567</v>
      </c>
      <c r="D317" s="26">
        <v>1</v>
      </c>
      <c r="E317" s="28">
        <v>169.99</v>
      </c>
      <c r="F317" s="28">
        <v>249.99</v>
      </c>
      <c r="G317" s="74" t="s">
        <v>22</v>
      </c>
      <c r="H317" s="74" t="s">
        <v>22</v>
      </c>
      <c r="I317" s="86"/>
      <c r="J317" s="29">
        <f>E317*I317</f>
        <v>0</v>
      </c>
    </row>
    <row r="318" spans="1:13" ht="12.75" customHeight="1">
      <c r="A318" s="154" t="s">
        <v>548</v>
      </c>
      <c r="B318" s="31">
        <v>810129592221</v>
      </c>
      <c r="C318" s="61" t="s">
        <v>549</v>
      </c>
      <c r="D318" s="33">
        <v>1</v>
      </c>
      <c r="E318" s="28">
        <v>156.38999999999999</v>
      </c>
      <c r="F318" s="62">
        <v>229.99</v>
      </c>
      <c r="G318" s="34" t="str">
        <f>VLOOKUP($A318,Stock_Status!$A:$C,2,FALSE())</f>
        <v>In Stock</v>
      </c>
      <c r="H318" s="34" t="str">
        <f>VLOOKUP($A318,Stock_Status!$A:$C,3,FALSE())</f>
        <v>In Stock</v>
      </c>
      <c r="I318" s="31"/>
      <c r="J318" s="34">
        <f>E318*I318</f>
        <v>0</v>
      </c>
      <c r="L318" s="219"/>
      <c r="M318" s="220"/>
    </row>
    <row r="319" spans="1:13" ht="12.75" customHeight="1">
      <c r="A319" s="154" t="s">
        <v>550</v>
      </c>
      <c r="B319" s="31">
        <v>810129592245</v>
      </c>
      <c r="C319" s="61" t="s">
        <v>551</v>
      </c>
      <c r="D319" s="33">
        <v>1</v>
      </c>
      <c r="E319" s="28">
        <v>156.38999999999999</v>
      </c>
      <c r="F319" s="62">
        <v>229.99</v>
      </c>
      <c r="G319" s="34" t="str">
        <f>VLOOKUP($A319,Stock_Status!$A:$C,2,FALSE())</f>
        <v>In Stock</v>
      </c>
      <c r="H319" s="34" t="str">
        <f>VLOOKUP($A319,Stock_Status!$A:$C,3,FALSE())</f>
        <v>Out Of Stock</v>
      </c>
      <c r="I319" s="31"/>
      <c r="J319" s="34">
        <f>E319*I319</f>
        <v>0</v>
      </c>
    </row>
    <row r="320" spans="1:13" ht="12.75" hidden="1" customHeight="1">
      <c r="A320" s="154" t="s">
        <v>552</v>
      </c>
      <c r="B320" s="31"/>
      <c r="C320" s="61"/>
      <c r="D320" s="33"/>
      <c r="E320" s="28"/>
      <c r="F320" s="62"/>
      <c r="G320" s="34" t="e">
        <f>VLOOKUP($A320,Stock_Status!$A:$C,2,FALSE())</f>
        <v>#N/A</v>
      </c>
      <c r="H320" s="34" t="e">
        <f>VLOOKUP($A320,Stock_Status!$A:$C,3,FALSE())</f>
        <v>#N/A</v>
      </c>
      <c r="I320" s="3">
        <f>SUM(I315:I319)</f>
        <v>0</v>
      </c>
      <c r="J320" s="66"/>
    </row>
    <row r="321" spans="1:12 16384:16384" ht="12.75" customHeight="1">
      <c r="A321" s="154" t="s">
        <v>553</v>
      </c>
      <c r="B321" s="31">
        <v>810129593600</v>
      </c>
      <c r="C321" s="61" t="s">
        <v>554</v>
      </c>
      <c r="D321" s="33">
        <v>2</v>
      </c>
      <c r="E321" s="28">
        <v>40.79</v>
      </c>
      <c r="F321" s="62">
        <v>59.99</v>
      </c>
      <c r="G321" s="34" t="str">
        <f>VLOOKUP($A321,Stock_Status!$A:$C,2,FALSE())</f>
        <v>Out Of Stock</v>
      </c>
      <c r="H321" s="34" t="str">
        <f>VLOOKUP($A321,Stock_Status!$A:$C,3,FALSE())</f>
        <v>Out Of Stock</v>
      </c>
      <c r="I321" s="31"/>
      <c r="J321" s="34">
        <f>E321*I321</f>
        <v>0</v>
      </c>
    </row>
    <row r="322" spans="1:12 16384:16384" ht="12.75" customHeight="1">
      <c r="A322" s="154" t="s">
        <v>555</v>
      </c>
      <c r="B322" s="31">
        <v>810129593594</v>
      </c>
      <c r="C322" s="61" t="s">
        <v>556</v>
      </c>
      <c r="D322" s="33">
        <v>2</v>
      </c>
      <c r="E322" s="28">
        <v>40.79</v>
      </c>
      <c r="F322" s="62">
        <v>59.99</v>
      </c>
      <c r="G322" s="34" t="str">
        <f>VLOOKUP($A322,Stock_Status!$A:$C,2,FALSE())</f>
        <v>Out Of Stock</v>
      </c>
      <c r="H322" s="34" t="str">
        <f>VLOOKUP($A322,Stock_Status!$A:$C,3,FALSE())</f>
        <v>Out Of Stock</v>
      </c>
      <c r="I322" s="31"/>
      <c r="J322" s="34">
        <f>E322*I322</f>
        <v>0</v>
      </c>
    </row>
    <row r="323" spans="1:12 16384:16384" ht="12.75" customHeight="1">
      <c r="A323" s="248" t="s">
        <v>557</v>
      </c>
      <c r="B323" s="248"/>
      <c r="C323" s="248"/>
      <c r="D323" s="248"/>
      <c r="E323" s="248"/>
      <c r="F323" s="248"/>
      <c r="G323" s="248"/>
      <c r="H323" s="248"/>
      <c r="I323" s="248"/>
      <c r="J323" s="248"/>
    </row>
    <row r="324" spans="1:12 16384:16384" ht="12.75" hidden="1" customHeight="1">
      <c r="A324" s="154" t="s">
        <v>558</v>
      </c>
      <c r="B324" s="31">
        <v>810129595369</v>
      </c>
      <c r="C324" s="61" t="s">
        <v>559</v>
      </c>
      <c r="D324" s="33">
        <v>1</v>
      </c>
      <c r="E324" s="62">
        <v>203.99</v>
      </c>
      <c r="F324" s="62">
        <v>299.99</v>
      </c>
      <c r="G324" s="34" t="str">
        <f>VLOOKUP($A324,Stock_Status!$A:$C,2,FALSE())</f>
        <v>Out Of Stock</v>
      </c>
      <c r="H324" s="34" t="str">
        <f>VLOOKUP($A324,Stock_Status!$A:$C,3,FALSE())</f>
        <v>Very Low Stock</v>
      </c>
      <c r="I324" s="31"/>
      <c r="J324" s="34">
        <f>E324*I324</f>
        <v>0</v>
      </c>
    </row>
    <row r="325" spans="1:12 16384:16384" ht="12.75" hidden="1" customHeight="1">
      <c r="A325" s="154"/>
      <c r="B325" s="31"/>
      <c r="C325" s="61"/>
      <c r="D325" s="33"/>
      <c r="E325" s="62"/>
      <c r="F325" s="62"/>
      <c r="G325" s="34"/>
      <c r="H325" s="34"/>
      <c r="I325" s="3">
        <f>SUM(I324)</f>
        <v>0</v>
      </c>
    </row>
    <row r="326" spans="1:12 16384:16384" ht="12.75" customHeight="1">
      <c r="A326" s="25" t="s">
        <v>560</v>
      </c>
      <c r="B326" s="26">
        <v>810208791491</v>
      </c>
      <c r="C326" s="27" t="s">
        <v>1563</v>
      </c>
      <c r="D326" s="26">
        <v>1</v>
      </c>
      <c r="E326" s="28">
        <v>203.99</v>
      </c>
      <c r="F326" s="28">
        <v>299.99</v>
      </c>
      <c r="G326" s="74" t="s">
        <v>22</v>
      </c>
      <c r="H326" s="74" t="s">
        <v>22</v>
      </c>
      <c r="I326" s="26"/>
      <c r="J326" s="29">
        <f>E326*I326</f>
        <v>0</v>
      </c>
      <c r="L326" s="220"/>
    </row>
    <row r="327" spans="1:12 16384:16384" ht="12.75" customHeight="1">
      <c r="A327" s="25" t="s">
        <v>562</v>
      </c>
      <c r="B327" s="26">
        <v>810208791507</v>
      </c>
      <c r="C327" s="27" t="s">
        <v>1565</v>
      </c>
      <c r="D327" s="26">
        <v>1</v>
      </c>
      <c r="E327" s="28">
        <v>203.99</v>
      </c>
      <c r="F327" s="28">
        <v>299.99</v>
      </c>
      <c r="G327" s="74" t="s">
        <v>22</v>
      </c>
      <c r="H327" s="74" t="s">
        <v>22</v>
      </c>
      <c r="I327" s="26"/>
      <c r="J327" s="29">
        <f>E327*I327</f>
        <v>0</v>
      </c>
    </row>
    <row r="328" spans="1:12 16384:16384" ht="12.75" customHeight="1">
      <c r="A328" s="25" t="s">
        <v>561</v>
      </c>
      <c r="B328" s="26">
        <v>810208791484</v>
      </c>
      <c r="C328" s="27" t="s">
        <v>1564</v>
      </c>
      <c r="D328" s="26">
        <v>1</v>
      </c>
      <c r="E328" s="28">
        <v>203.99</v>
      </c>
      <c r="F328" s="28">
        <v>299.99</v>
      </c>
      <c r="G328" s="74" t="s">
        <v>22</v>
      </c>
      <c r="H328" s="74" t="s">
        <v>22</v>
      </c>
      <c r="I328" s="26"/>
      <c r="J328" s="29">
        <f>E328*I328</f>
        <v>0</v>
      </c>
    </row>
    <row r="329" spans="1:12 16384:16384" ht="12.75" hidden="1" customHeight="1">
      <c r="A329" s="25" t="s">
        <v>563</v>
      </c>
      <c r="B329" s="26"/>
      <c r="C329" s="27"/>
      <c r="D329" s="26"/>
      <c r="E329" s="28"/>
      <c r="F329" s="28"/>
      <c r="G329" s="74"/>
      <c r="H329" s="74"/>
      <c r="I329" s="26">
        <f>SUM(I326:I328)</f>
        <v>0</v>
      </c>
      <c r="J329" s="29"/>
    </row>
    <row r="330" spans="1:12 16384:16384" ht="12.75" customHeight="1">
      <c r="A330" s="154" t="s">
        <v>564</v>
      </c>
      <c r="B330" s="31">
        <v>810030099987</v>
      </c>
      <c r="C330" s="61" t="s">
        <v>565</v>
      </c>
      <c r="D330" s="33">
        <v>4</v>
      </c>
      <c r="E330" s="28">
        <v>30.59</v>
      </c>
      <c r="F330" s="62">
        <v>44.99</v>
      </c>
      <c r="G330" s="34" t="str">
        <f>VLOOKUP($A330,Stock_Status!$A:$C,2,FALSE())</f>
        <v>In Stock</v>
      </c>
      <c r="H330" s="34" t="str">
        <f>VLOOKUP($A330,Stock_Status!$A:$C,3,FALSE())</f>
        <v>In Stock</v>
      </c>
      <c r="I330" s="31"/>
      <c r="J330" s="34">
        <f>E330*I330</f>
        <v>0</v>
      </c>
      <c r="XFD330" s="155">
        <f>SUM(B330:XFC330)</f>
        <v>810030100066.57996</v>
      </c>
    </row>
    <row r="331" spans="1:12 16384:16384" ht="12.75" customHeight="1">
      <c r="A331" s="240" t="s">
        <v>566</v>
      </c>
      <c r="B331" s="240"/>
      <c r="C331" s="240"/>
      <c r="D331" s="240"/>
      <c r="E331" s="240"/>
      <c r="F331" s="240"/>
      <c r="G331" s="240"/>
      <c r="H331" s="240"/>
      <c r="I331" s="240"/>
      <c r="J331" s="240"/>
    </row>
    <row r="332" spans="1:12 16384:16384" ht="12.75" customHeight="1">
      <c r="A332" s="154" t="s">
        <v>567</v>
      </c>
      <c r="B332" s="31" t="s">
        <v>568</v>
      </c>
      <c r="C332" s="30" t="s">
        <v>569</v>
      </c>
      <c r="D332" s="31">
        <v>1</v>
      </c>
      <c r="E332" s="34">
        <v>305.99</v>
      </c>
      <c r="F332" s="34">
        <v>449.99</v>
      </c>
      <c r="G332" s="34" t="str">
        <f>VLOOKUP($A332,Stock_Status!$A:$C,2,FALSE())</f>
        <v>In Stock</v>
      </c>
      <c r="H332" s="34" t="str">
        <f>VLOOKUP($A332,Stock_Status!$A:$C,3,FALSE())</f>
        <v>Out Of Stock</v>
      </c>
      <c r="I332" s="31"/>
      <c r="J332" s="34">
        <f>E332*I332</f>
        <v>0</v>
      </c>
    </row>
    <row r="333" spans="1:12 16384:16384" ht="12.75" customHeight="1">
      <c r="A333" s="154" t="s">
        <v>570</v>
      </c>
      <c r="B333" s="31" t="s">
        <v>571</v>
      </c>
      <c r="C333" s="30" t="s">
        <v>572</v>
      </c>
      <c r="D333" s="31">
        <v>1</v>
      </c>
      <c r="E333" s="34">
        <v>305.99</v>
      </c>
      <c r="F333" s="34">
        <v>449.99</v>
      </c>
      <c r="G333" s="34" t="str">
        <f>VLOOKUP($A333,Stock_Status!$A:$C,2,FALSE())</f>
        <v>In Stock</v>
      </c>
      <c r="H333" s="34" t="str">
        <f>VLOOKUP($A333,Stock_Status!$A:$C,3,FALSE())</f>
        <v>Out Of Stock</v>
      </c>
      <c r="I333" s="31"/>
      <c r="J333" s="34">
        <f>E333*I333</f>
        <v>0</v>
      </c>
    </row>
    <row r="334" spans="1:12 16384:16384" ht="12.75" customHeight="1">
      <c r="A334" s="154" t="s">
        <v>573</v>
      </c>
      <c r="B334" s="31" t="s">
        <v>574</v>
      </c>
      <c r="C334" s="30" t="s">
        <v>575</v>
      </c>
      <c r="D334" s="31">
        <v>1</v>
      </c>
      <c r="E334" s="34">
        <v>305.99</v>
      </c>
      <c r="F334" s="34">
        <v>449.99</v>
      </c>
      <c r="G334" s="34" t="str">
        <f>VLOOKUP($A334,Stock_Status!$A:$C,2,FALSE())</f>
        <v>In Stock</v>
      </c>
      <c r="H334" s="34" t="str">
        <f>VLOOKUP($A334,Stock_Status!$A:$C,3,FALSE())</f>
        <v>Out Of Stock</v>
      </c>
      <c r="I334" s="31"/>
      <c r="J334" s="34">
        <f>E334*I334</f>
        <v>0</v>
      </c>
    </row>
    <row r="335" spans="1:12 16384:16384" ht="12.75" customHeight="1">
      <c r="A335" s="154" t="s">
        <v>576</v>
      </c>
      <c r="B335" s="31" t="s">
        <v>577</v>
      </c>
      <c r="C335" s="30" t="s">
        <v>578</v>
      </c>
      <c r="D335" s="31">
        <v>1</v>
      </c>
      <c r="E335" s="34">
        <v>305.99</v>
      </c>
      <c r="F335" s="34">
        <v>449.99</v>
      </c>
      <c r="G335" s="34" t="str">
        <f>VLOOKUP($A335,Stock_Status!$A:$C,2,FALSE())</f>
        <v>In Stock</v>
      </c>
      <c r="H335" s="34" t="str">
        <f>VLOOKUP($A335,Stock_Status!$A:$C,3,FALSE())</f>
        <v>Out Of Stock</v>
      </c>
      <c r="I335" s="31"/>
      <c r="J335" s="34">
        <f>E335*I335</f>
        <v>0</v>
      </c>
    </row>
    <row r="336" spans="1:12 16384:16384" ht="12.75" hidden="1" customHeight="1">
      <c r="A336" s="156" t="s">
        <v>579</v>
      </c>
      <c r="B336" s="53"/>
      <c r="C336" s="157"/>
      <c r="D336" s="53"/>
      <c r="E336" s="55"/>
      <c r="F336" s="55"/>
      <c r="G336" s="55"/>
      <c r="H336" s="55"/>
      <c r="I336" s="53">
        <f>SUM(I332:I335)</f>
        <v>0</v>
      </c>
      <c r="J336" s="55"/>
    </row>
    <row r="337" spans="1:10" ht="12.75" customHeight="1">
      <c r="A337" s="241" t="s">
        <v>580</v>
      </c>
      <c r="B337" s="241"/>
      <c r="C337" s="241"/>
      <c r="D337" s="241"/>
      <c r="E337" s="241"/>
      <c r="F337" s="241"/>
      <c r="G337" s="241"/>
      <c r="H337" s="241"/>
      <c r="I337" s="241"/>
      <c r="J337" s="241"/>
    </row>
    <row r="338" spans="1:10" ht="12.75" customHeight="1">
      <c r="A338" s="154" t="s">
        <v>581</v>
      </c>
      <c r="B338" s="31">
        <v>810177713876</v>
      </c>
      <c r="C338" s="30" t="s">
        <v>582</v>
      </c>
      <c r="D338" s="31">
        <v>1</v>
      </c>
      <c r="E338" s="34">
        <v>509.99</v>
      </c>
      <c r="F338" s="34">
        <v>749.99</v>
      </c>
      <c r="G338" s="34" t="str">
        <f>VLOOKUP($A338,Stock_Status!$A:$C,2,FALSE())</f>
        <v>In Stock</v>
      </c>
      <c r="H338" s="34" t="str">
        <f>VLOOKUP($A338,Stock_Status!$A:$C,3,FALSE())</f>
        <v>In Stock</v>
      </c>
      <c r="I338" s="31"/>
      <c r="J338" s="34">
        <f>E338*I338</f>
        <v>0</v>
      </c>
    </row>
    <row r="339" spans="1:10" ht="12.75" customHeight="1">
      <c r="A339" s="154" t="s">
        <v>583</v>
      </c>
      <c r="B339" s="31" t="s">
        <v>584</v>
      </c>
      <c r="C339" s="30" t="s">
        <v>585</v>
      </c>
      <c r="D339" s="31">
        <v>1</v>
      </c>
      <c r="E339" s="34">
        <v>20.39</v>
      </c>
      <c r="F339" s="34">
        <v>29.99</v>
      </c>
      <c r="G339" s="34" t="str">
        <f>VLOOKUP($A339,Stock_Status!$A:$C,2,FALSE())</f>
        <v>In Stock</v>
      </c>
      <c r="H339" s="34" t="str">
        <f>VLOOKUP($A339,Stock_Status!$A:$C,3,FALSE())</f>
        <v>Out Of Stock</v>
      </c>
      <c r="I339" s="31"/>
      <c r="J339" s="34">
        <f>E339*I339</f>
        <v>0</v>
      </c>
    </row>
    <row r="340" spans="1:10" ht="19.5" customHeight="1">
      <c r="A340" s="242"/>
      <c r="B340" s="242"/>
      <c r="C340" s="242"/>
      <c r="D340" s="242"/>
      <c r="E340" s="242"/>
      <c r="F340" s="242"/>
      <c r="G340" s="158"/>
      <c r="H340" s="158"/>
      <c r="I340" s="159" t="s">
        <v>586</v>
      </c>
      <c r="J340" s="34">
        <f>SUM(J13:J330)</f>
        <v>0</v>
      </c>
    </row>
    <row r="341" spans="1:10" ht="12.75" customHeight="1">
      <c r="A341" s="6"/>
      <c r="C341" s="6"/>
      <c r="D341" s="6"/>
      <c r="E341" s="5"/>
      <c r="F341" s="160" t="s">
        <v>587</v>
      </c>
      <c r="G341" s="161"/>
      <c r="H341" s="161"/>
      <c r="I341" s="64">
        <f>Skid_Calculator!E77</f>
        <v>0</v>
      </c>
    </row>
    <row r="342" spans="1:10" ht="9" customHeight="1">
      <c r="A342" s="243" t="s">
        <v>588</v>
      </c>
      <c r="B342" s="243"/>
      <c r="C342" s="243"/>
      <c r="D342" s="243"/>
      <c r="E342" s="243"/>
      <c r="F342" s="243"/>
      <c r="G342" s="243"/>
      <c r="H342" s="243"/>
      <c r="I342" s="243"/>
      <c r="J342" s="243"/>
    </row>
    <row r="343" spans="1:10" ht="12.75" customHeight="1">
      <c r="A343" s="162"/>
      <c r="B343" s="162"/>
      <c r="C343" s="162"/>
      <c r="D343" s="162"/>
      <c r="E343" s="162"/>
      <c r="F343" s="162"/>
      <c r="G343" s="162"/>
      <c r="H343" s="162"/>
      <c r="I343" s="162"/>
      <c r="J343" s="162"/>
    </row>
    <row r="344" spans="1:10" ht="12.75" customHeight="1">
      <c r="B344" s="163"/>
      <c r="C344" s="164"/>
      <c r="D344" s="165"/>
      <c r="E344" s="166"/>
      <c r="F344" s="166"/>
      <c r="G344" s="166"/>
      <c r="H344" s="166"/>
    </row>
    <row r="345" spans="1:10" ht="12.75" customHeight="1">
      <c r="A345" s="167"/>
      <c r="B345" s="168"/>
      <c r="C345" s="122" t="s">
        <v>589</v>
      </c>
      <c r="D345" s="123"/>
      <c r="E345" s="120"/>
      <c r="F345" s="120"/>
      <c r="G345" s="120"/>
      <c r="H345" s="120"/>
    </row>
    <row r="346" spans="1:10" ht="12.75" customHeight="1">
      <c r="A346" s="167"/>
      <c r="B346" s="168"/>
      <c r="C346" s="169" t="s">
        <v>590</v>
      </c>
      <c r="D346" s="165"/>
      <c r="E346" s="120"/>
      <c r="F346" s="120"/>
      <c r="G346" s="120"/>
      <c r="H346" s="120"/>
    </row>
    <row r="347" spans="1:10" ht="15" customHeight="1">
      <c r="F347" s="170" t="s">
        <v>1576</v>
      </c>
      <c r="G347" s="170"/>
      <c r="H347" s="170"/>
    </row>
    <row r="349" spans="1:10" ht="27.75" customHeight="1"/>
    <row r="355" ht="159"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sheetData>
  <sortState xmlns:xlrd2="http://schemas.microsoft.com/office/spreadsheetml/2017/richdata2" ref="A326:XFD328">
    <sortCondition ref="A326:A328"/>
  </sortState>
  <mergeCells count="46">
    <mergeCell ref="D1:J1"/>
    <mergeCell ref="B2:C2"/>
    <mergeCell ref="D2:E2"/>
    <mergeCell ref="F2:J2"/>
    <mergeCell ref="B3:C3"/>
    <mergeCell ref="D3:E3"/>
    <mergeCell ref="F3:J3"/>
    <mergeCell ref="B4:J4"/>
    <mergeCell ref="B5:J5"/>
    <mergeCell ref="A6:F6"/>
    <mergeCell ref="A9:J9"/>
    <mergeCell ref="A10:J10"/>
    <mergeCell ref="A23:J23"/>
    <mergeCell ref="A37:J37"/>
    <mergeCell ref="A53:J53"/>
    <mergeCell ref="A57:J57"/>
    <mergeCell ref="A70:J70"/>
    <mergeCell ref="A80:J80"/>
    <mergeCell ref="A90:J90"/>
    <mergeCell ref="A96:J96"/>
    <mergeCell ref="A102:J102"/>
    <mergeCell ref="A107:J107"/>
    <mergeCell ref="A117:J117"/>
    <mergeCell ref="A125:J125"/>
    <mergeCell ref="A137:J137"/>
    <mergeCell ref="A146:J146"/>
    <mergeCell ref="A152:J152"/>
    <mergeCell ref="A159:J159"/>
    <mergeCell ref="A205:J205"/>
    <mergeCell ref="A232:J232"/>
    <mergeCell ref="A237:J237"/>
    <mergeCell ref="A248:J248"/>
    <mergeCell ref="A250:J250"/>
    <mergeCell ref="A258:J258"/>
    <mergeCell ref="A266:J266"/>
    <mergeCell ref="A272:J272"/>
    <mergeCell ref="A278:J278"/>
    <mergeCell ref="A331:J331"/>
    <mergeCell ref="A337:J337"/>
    <mergeCell ref="A340:F340"/>
    <mergeCell ref="A342:J342"/>
    <mergeCell ref="A287:J287"/>
    <mergeCell ref="A289:J289"/>
    <mergeCell ref="A290:J290"/>
    <mergeCell ref="A314:J314"/>
    <mergeCell ref="A323:J323"/>
  </mergeCells>
  <conditionalFormatting sqref="G97:H101 G6:H8 G11:H22 G24:H36 G38:H52 G54:H56 G58:H69 G71:H79 G81:H89 G91:H95 G103:H106 G108:H116 G118:H124 G126:H136 G139:H145 G147:H151 G153:H158 G161:H204 G206:H231 G233:H236 G238:H247 G249:H249 G251:H257 G259:H265 G267:H271 G273:H277 G279:H286 G288:H288 G291:H303 G306:H308 G310:H313 G315:H322 G324:H330 G332:H336 G338:H341 G343:H1048576">
    <cfRule type="expression" dxfId="5" priority="7">
      <formula>NOT(ISERROR(SEARCH("Out Of Stock",G6)))</formula>
    </cfRule>
  </conditionalFormatting>
  <conditionalFormatting sqref="G101:H101">
    <cfRule type="expression" dxfId="4" priority="5" stopIfTrue="1">
      <formula>NOT(ISERROR(SEARCH("Out Of Stock",G101)))</formula>
    </cfRule>
  </conditionalFormatting>
  <conditionalFormatting sqref="G138:H138">
    <cfRule type="expression" dxfId="3" priority="4" stopIfTrue="1">
      <formula>NOT(ISERROR(SEARCH("Out Of Stock",G138)))</formula>
    </cfRule>
  </conditionalFormatting>
  <conditionalFormatting sqref="G160:H160">
    <cfRule type="expression" dxfId="2" priority="3" stopIfTrue="1">
      <formula>NOT(ISERROR(SEARCH("Out Of Stock",G160)))</formula>
    </cfRule>
  </conditionalFormatting>
  <conditionalFormatting sqref="G304:H305">
    <cfRule type="expression" dxfId="1" priority="2" stopIfTrue="1">
      <formula>NOT(ISERROR(SEARCH("Out Of Stock",G304)))</formula>
    </cfRule>
  </conditionalFormatting>
  <conditionalFormatting sqref="G309:H309">
    <cfRule type="expression" dxfId="0" priority="1" stopIfTrue="1">
      <formula>NOT(ISERROR(SEARCH("Out Of Stock",G309)))</formula>
    </cfRule>
  </conditionalFormatting>
  <printOptions horizontalCentered="1"/>
  <pageMargins left="0.25" right="0.25" top="0.75" bottom="0.47222222222222199" header="0.511811023622047" footer="0.3"/>
  <pageSetup paperSize="9" fitToHeight="0" orientation="portrait" horizontalDpi="300" verticalDpi="300"/>
  <headerFooter>
    <oddFooter>&amp;C&amp;"Agenda-Light,Regular"&amp;K000090UPPAbaby Canada Ltd. 201 Wicksteed Avenue. Suite 2. Toronto, ON. M4G 0B1. _x005F_x000a_Availability and pricing subject to change.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86"/>
  <sheetViews>
    <sheetView zoomScaleNormal="100" workbookViewId="0">
      <selection activeCell="A9" sqref="A9"/>
    </sheetView>
  </sheetViews>
  <sheetFormatPr defaultColWidth="9" defaultRowHeight="13.5"/>
  <cols>
    <col min="1" max="1" width="17.75" style="296" customWidth="1"/>
    <col min="2" max="3" width="13.125" style="171" customWidth="1"/>
    <col min="4" max="16384" width="9" style="172"/>
  </cols>
  <sheetData>
    <row r="1" spans="1:3">
      <c r="A1" s="284" t="s">
        <v>9</v>
      </c>
      <c r="B1" s="171" t="s">
        <v>591</v>
      </c>
      <c r="C1" s="171" t="s">
        <v>592</v>
      </c>
    </row>
    <row r="2" spans="1:3">
      <c r="A2" s="285" t="s">
        <v>593</v>
      </c>
      <c r="B2" s="171" t="s">
        <v>594</v>
      </c>
      <c r="C2" s="171" t="s">
        <v>594</v>
      </c>
    </row>
    <row r="3" spans="1:3">
      <c r="A3" s="286" t="s">
        <v>595</v>
      </c>
      <c r="B3" s="221" t="s">
        <v>596</v>
      </c>
      <c r="C3" s="221" t="s">
        <v>596</v>
      </c>
    </row>
    <row r="4" spans="1:3">
      <c r="A4" s="286" t="s">
        <v>597</v>
      </c>
      <c r="B4" s="221" t="s">
        <v>596</v>
      </c>
      <c r="C4" s="221" t="s">
        <v>202</v>
      </c>
    </row>
    <row r="5" spans="1:3">
      <c r="A5" s="286" t="s">
        <v>598</v>
      </c>
      <c r="B5" s="221" t="s">
        <v>596</v>
      </c>
      <c r="C5" s="221" t="s">
        <v>202</v>
      </c>
    </row>
    <row r="6" spans="1:3">
      <c r="A6" s="286" t="s">
        <v>599</v>
      </c>
      <c r="B6" s="221" t="s">
        <v>596</v>
      </c>
      <c r="C6" s="221" t="s">
        <v>596</v>
      </c>
    </row>
    <row r="7" spans="1:3">
      <c r="A7" s="286" t="s">
        <v>600</v>
      </c>
      <c r="B7" s="221" t="s">
        <v>596</v>
      </c>
      <c r="C7" s="221" t="s">
        <v>596</v>
      </c>
    </row>
    <row r="8" spans="1:3">
      <c r="A8" s="286" t="s">
        <v>601</v>
      </c>
      <c r="B8" s="221" t="s">
        <v>596</v>
      </c>
      <c r="C8" s="221" t="s">
        <v>596</v>
      </c>
    </row>
    <row r="9" spans="1:3">
      <c r="A9" s="286" t="s">
        <v>602</v>
      </c>
      <c r="B9" s="221" t="s">
        <v>596</v>
      </c>
      <c r="C9" s="221" t="s">
        <v>596</v>
      </c>
    </row>
    <row r="10" spans="1:3">
      <c r="A10" s="286" t="s">
        <v>603</v>
      </c>
      <c r="B10" s="221" t="s">
        <v>596</v>
      </c>
      <c r="C10" s="221" t="s">
        <v>202</v>
      </c>
    </row>
    <row r="11" spans="1:3">
      <c r="A11" s="286" t="s">
        <v>604</v>
      </c>
      <c r="B11" s="221" t="s">
        <v>202</v>
      </c>
      <c r="C11" s="221" t="s">
        <v>596</v>
      </c>
    </row>
    <row r="12" spans="1:3">
      <c r="A12" s="286" t="s">
        <v>605</v>
      </c>
      <c r="B12" s="221" t="s">
        <v>596</v>
      </c>
      <c r="C12" s="221" t="s">
        <v>596</v>
      </c>
    </row>
    <row r="13" spans="1:3">
      <c r="A13" s="286" t="s">
        <v>606</v>
      </c>
      <c r="B13" s="221" t="s">
        <v>596</v>
      </c>
      <c r="C13" s="221" t="s">
        <v>596</v>
      </c>
    </row>
    <row r="14" spans="1:3">
      <c r="A14" s="286" t="s">
        <v>607</v>
      </c>
      <c r="B14" s="221" t="s">
        <v>596</v>
      </c>
      <c r="C14" s="221" t="s">
        <v>596</v>
      </c>
    </row>
    <row r="15" spans="1:3">
      <c r="A15" s="286" t="s">
        <v>608</v>
      </c>
      <c r="B15" s="221" t="s">
        <v>596</v>
      </c>
      <c r="C15" s="221" t="s">
        <v>202</v>
      </c>
    </row>
    <row r="16" spans="1:3">
      <c r="A16" s="286" t="s">
        <v>609</v>
      </c>
      <c r="B16" s="221" t="s">
        <v>596</v>
      </c>
      <c r="C16" s="221" t="s">
        <v>596</v>
      </c>
    </row>
    <row r="17" spans="1:3">
      <c r="A17" s="286" t="s">
        <v>610</v>
      </c>
      <c r="B17" s="221" t="s">
        <v>596</v>
      </c>
      <c r="C17" s="221" t="s">
        <v>596</v>
      </c>
    </row>
    <row r="18" spans="1:3">
      <c r="A18" s="286" t="s">
        <v>611</v>
      </c>
      <c r="B18" s="221" t="s">
        <v>596</v>
      </c>
      <c r="C18" s="221" t="s">
        <v>596</v>
      </c>
    </row>
    <row r="19" spans="1:3">
      <c r="A19" s="286" t="s">
        <v>612</v>
      </c>
      <c r="B19" s="221" t="s">
        <v>596</v>
      </c>
      <c r="C19" s="221" t="s">
        <v>596</v>
      </c>
    </row>
    <row r="20" spans="1:3">
      <c r="A20" s="286" t="s">
        <v>613</v>
      </c>
      <c r="B20" s="221" t="s">
        <v>596</v>
      </c>
      <c r="C20" s="221" t="s">
        <v>596</v>
      </c>
    </row>
    <row r="21" spans="1:3">
      <c r="A21" s="286" t="s">
        <v>614</v>
      </c>
      <c r="B21" s="221" t="s">
        <v>596</v>
      </c>
      <c r="C21" s="221" t="s">
        <v>596</v>
      </c>
    </row>
    <row r="22" spans="1:3">
      <c r="A22" s="286" t="s">
        <v>615</v>
      </c>
      <c r="B22" s="221" t="s">
        <v>596</v>
      </c>
      <c r="C22" s="221" t="s">
        <v>202</v>
      </c>
    </row>
    <row r="23" spans="1:3">
      <c r="A23" s="286" t="s">
        <v>616</v>
      </c>
      <c r="B23" s="221" t="s">
        <v>596</v>
      </c>
      <c r="C23" s="221" t="s">
        <v>596</v>
      </c>
    </row>
    <row r="24" spans="1:3">
      <c r="A24" s="286" t="s">
        <v>617</v>
      </c>
      <c r="B24" s="221" t="s">
        <v>596</v>
      </c>
      <c r="C24" s="221" t="s">
        <v>596</v>
      </c>
    </row>
    <row r="25" spans="1:3">
      <c r="A25" s="286" t="s">
        <v>618</v>
      </c>
      <c r="B25" s="221" t="s">
        <v>596</v>
      </c>
      <c r="C25" s="221" t="s">
        <v>596</v>
      </c>
    </row>
    <row r="26" spans="1:3">
      <c r="A26" s="286" t="s">
        <v>619</v>
      </c>
      <c r="B26" s="221" t="s">
        <v>596</v>
      </c>
      <c r="C26" s="221" t="s">
        <v>596</v>
      </c>
    </row>
    <row r="27" spans="1:3">
      <c r="A27" s="286" t="s">
        <v>620</v>
      </c>
      <c r="B27" s="221" t="s">
        <v>596</v>
      </c>
      <c r="C27" s="221" t="s">
        <v>596</v>
      </c>
    </row>
    <row r="28" spans="1:3">
      <c r="A28" s="286" t="s">
        <v>621</v>
      </c>
      <c r="B28" s="221" t="s">
        <v>596</v>
      </c>
      <c r="C28" s="221" t="s">
        <v>596</v>
      </c>
    </row>
    <row r="29" spans="1:3">
      <c r="A29" s="286" t="s">
        <v>622</v>
      </c>
      <c r="B29" s="221" t="s">
        <v>596</v>
      </c>
      <c r="C29" s="221" t="s">
        <v>202</v>
      </c>
    </row>
    <row r="30" spans="1:3">
      <c r="A30" s="286" t="s">
        <v>623</v>
      </c>
      <c r="B30" s="221" t="s">
        <v>596</v>
      </c>
      <c r="C30" s="221" t="s">
        <v>596</v>
      </c>
    </row>
    <row r="31" spans="1:3">
      <c r="A31" s="286" t="s">
        <v>624</v>
      </c>
      <c r="B31" s="221" t="s">
        <v>202</v>
      </c>
      <c r="C31" s="221" t="s">
        <v>596</v>
      </c>
    </row>
    <row r="32" spans="1:3">
      <c r="A32" s="286" t="s">
        <v>625</v>
      </c>
      <c r="B32" s="221" t="s">
        <v>596</v>
      </c>
      <c r="C32" s="221" t="s">
        <v>596</v>
      </c>
    </row>
    <row r="33" spans="1:3">
      <c r="A33" s="286" t="s">
        <v>626</v>
      </c>
      <c r="B33" s="221" t="s">
        <v>202</v>
      </c>
      <c r="C33" s="221" t="s">
        <v>596</v>
      </c>
    </row>
    <row r="34" spans="1:3">
      <c r="A34" s="286" t="s">
        <v>627</v>
      </c>
      <c r="B34" s="221" t="s">
        <v>596</v>
      </c>
      <c r="C34" s="221" t="s">
        <v>202</v>
      </c>
    </row>
    <row r="35" spans="1:3">
      <c r="A35" s="286" t="s">
        <v>628</v>
      </c>
      <c r="B35" s="221" t="s">
        <v>596</v>
      </c>
      <c r="C35" s="221" t="s">
        <v>202</v>
      </c>
    </row>
    <row r="36" spans="1:3">
      <c r="A36" s="286" t="s">
        <v>629</v>
      </c>
      <c r="B36" s="221" t="s">
        <v>596</v>
      </c>
      <c r="C36" s="221" t="s">
        <v>596</v>
      </c>
    </row>
    <row r="37" spans="1:3">
      <c r="A37" s="286" t="s">
        <v>294</v>
      </c>
      <c r="B37" s="221" t="s">
        <v>202</v>
      </c>
      <c r="C37" s="221" t="s">
        <v>596</v>
      </c>
    </row>
    <row r="38" spans="1:3">
      <c r="A38" s="286" t="s">
        <v>630</v>
      </c>
      <c r="B38" s="221" t="s">
        <v>596</v>
      </c>
      <c r="C38" s="221" t="s">
        <v>596</v>
      </c>
    </row>
    <row r="39" spans="1:3">
      <c r="A39" s="286" t="s">
        <v>631</v>
      </c>
      <c r="B39" s="221" t="s">
        <v>596</v>
      </c>
      <c r="C39" s="221" t="s">
        <v>596</v>
      </c>
    </row>
    <row r="40" spans="1:3">
      <c r="A40" s="286" t="s">
        <v>102</v>
      </c>
      <c r="B40" s="221" t="s">
        <v>202</v>
      </c>
      <c r="C40" s="221" t="s">
        <v>632</v>
      </c>
    </row>
    <row r="41" spans="1:3">
      <c r="A41" s="286" t="s">
        <v>633</v>
      </c>
      <c r="B41" s="221" t="s">
        <v>596</v>
      </c>
      <c r="C41" s="221" t="s">
        <v>596</v>
      </c>
    </row>
    <row r="42" spans="1:3">
      <c r="A42" s="286" t="s">
        <v>415</v>
      </c>
      <c r="B42" s="221" t="s">
        <v>202</v>
      </c>
      <c r="C42" s="221" t="s">
        <v>202</v>
      </c>
    </row>
    <row r="43" spans="1:3">
      <c r="A43" s="286" t="s">
        <v>634</v>
      </c>
      <c r="B43" s="221" t="s">
        <v>596</v>
      </c>
      <c r="C43" s="221" t="s">
        <v>596</v>
      </c>
    </row>
    <row r="44" spans="1:3">
      <c r="A44" s="286" t="s">
        <v>417</v>
      </c>
      <c r="B44" s="221" t="s">
        <v>596</v>
      </c>
      <c r="C44" s="221" t="s">
        <v>632</v>
      </c>
    </row>
    <row r="45" spans="1:3">
      <c r="A45" s="286" t="s">
        <v>635</v>
      </c>
      <c r="B45" s="221" t="s">
        <v>596</v>
      </c>
      <c r="C45" s="221" t="s">
        <v>596</v>
      </c>
    </row>
    <row r="46" spans="1:3">
      <c r="A46" s="286" t="s">
        <v>636</v>
      </c>
      <c r="B46" s="221" t="s">
        <v>596</v>
      </c>
      <c r="C46" s="221" t="s">
        <v>596</v>
      </c>
    </row>
    <row r="47" spans="1:3">
      <c r="A47" s="286" t="s">
        <v>637</v>
      </c>
      <c r="B47" s="221" t="s">
        <v>596</v>
      </c>
      <c r="C47" s="221" t="s">
        <v>596</v>
      </c>
    </row>
    <row r="48" spans="1:3">
      <c r="A48" s="286" t="s">
        <v>638</v>
      </c>
      <c r="B48" s="221" t="s">
        <v>596</v>
      </c>
      <c r="C48" s="221" t="s">
        <v>596</v>
      </c>
    </row>
    <row r="49" spans="1:3">
      <c r="A49" s="286" t="s">
        <v>296</v>
      </c>
      <c r="B49" s="221" t="s">
        <v>596</v>
      </c>
      <c r="C49" s="221" t="s">
        <v>202</v>
      </c>
    </row>
    <row r="50" spans="1:3">
      <c r="A50" s="286" t="s">
        <v>639</v>
      </c>
      <c r="B50" s="221" t="s">
        <v>596</v>
      </c>
      <c r="C50" s="221" t="s">
        <v>596</v>
      </c>
    </row>
    <row r="51" spans="1:3">
      <c r="A51" s="286" t="s">
        <v>421</v>
      </c>
      <c r="B51" s="221" t="s">
        <v>596</v>
      </c>
      <c r="C51" s="221" t="s">
        <v>202</v>
      </c>
    </row>
    <row r="52" spans="1:3">
      <c r="A52" s="286" t="s">
        <v>640</v>
      </c>
      <c r="B52" s="221" t="s">
        <v>632</v>
      </c>
      <c r="C52" s="221" t="s">
        <v>596</v>
      </c>
    </row>
    <row r="53" spans="1:3">
      <c r="A53" s="286" t="s">
        <v>641</v>
      </c>
      <c r="B53" s="221" t="s">
        <v>596</v>
      </c>
      <c r="C53" s="221" t="s">
        <v>596</v>
      </c>
    </row>
    <row r="54" spans="1:3">
      <c r="A54" s="286" t="s">
        <v>270</v>
      </c>
      <c r="B54" s="221" t="s">
        <v>632</v>
      </c>
      <c r="C54" s="221" t="s">
        <v>202</v>
      </c>
    </row>
    <row r="55" spans="1:3">
      <c r="A55" s="286" t="s">
        <v>104</v>
      </c>
      <c r="B55" s="221" t="s">
        <v>202</v>
      </c>
      <c r="C55" s="221" t="s">
        <v>642</v>
      </c>
    </row>
    <row r="56" spans="1:3">
      <c r="A56" s="286" t="s">
        <v>643</v>
      </c>
      <c r="B56" s="221" t="s">
        <v>596</v>
      </c>
      <c r="C56" s="221" t="s">
        <v>596</v>
      </c>
    </row>
    <row r="57" spans="1:3">
      <c r="A57" s="286" t="s">
        <v>644</v>
      </c>
      <c r="B57" s="221" t="s">
        <v>596</v>
      </c>
      <c r="C57" s="221" t="s">
        <v>596</v>
      </c>
    </row>
    <row r="58" spans="1:3">
      <c r="A58" s="286" t="s">
        <v>645</v>
      </c>
      <c r="B58" s="221" t="s">
        <v>596</v>
      </c>
      <c r="C58" s="221" t="s">
        <v>596</v>
      </c>
    </row>
    <row r="59" spans="1:3">
      <c r="A59" s="286" t="s">
        <v>646</v>
      </c>
      <c r="B59" s="221" t="s">
        <v>596</v>
      </c>
      <c r="C59" s="221" t="s">
        <v>596</v>
      </c>
    </row>
    <row r="60" spans="1:3">
      <c r="A60" s="286" t="s">
        <v>106</v>
      </c>
      <c r="B60" s="221" t="s">
        <v>202</v>
      </c>
      <c r="C60" s="221" t="s">
        <v>202</v>
      </c>
    </row>
    <row r="61" spans="1:3">
      <c r="A61" s="286" t="s">
        <v>647</v>
      </c>
      <c r="B61" s="221" t="s">
        <v>596</v>
      </c>
      <c r="C61" s="221" t="s">
        <v>596</v>
      </c>
    </row>
    <row r="62" spans="1:3">
      <c r="A62" s="286" t="s">
        <v>419</v>
      </c>
      <c r="B62" s="221" t="s">
        <v>202</v>
      </c>
      <c r="C62" s="221" t="s">
        <v>202</v>
      </c>
    </row>
    <row r="63" spans="1:3">
      <c r="A63" s="286" t="s">
        <v>648</v>
      </c>
      <c r="B63" s="221" t="s">
        <v>596</v>
      </c>
      <c r="C63" s="221" t="s">
        <v>596</v>
      </c>
    </row>
    <row r="64" spans="1:3">
      <c r="A64" s="286" t="s">
        <v>108</v>
      </c>
      <c r="B64" s="221" t="s">
        <v>202</v>
      </c>
      <c r="C64" s="221" t="s">
        <v>202</v>
      </c>
    </row>
    <row r="65" spans="1:3">
      <c r="A65" s="286" t="s">
        <v>649</v>
      </c>
      <c r="B65" s="221" t="s">
        <v>596</v>
      </c>
      <c r="C65" s="221" t="s">
        <v>596</v>
      </c>
    </row>
    <row r="66" spans="1:3">
      <c r="A66" s="286" t="s">
        <v>650</v>
      </c>
      <c r="B66" s="221" t="s">
        <v>632</v>
      </c>
      <c r="C66" s="221" t="s">
        <v>202</v>
      </c>
    </row>
    <row r="67" spans="1:3">
      <c r="A67" s="286" t="s">
        <v>651</v>
      </c>
      <c r="B67" s="221" t="s">
        <v>596</v>
      </c>
      <c r="C67" s="221" t="s">
        <v>596</v>
      </c>
    </row>
    <row r="68" spans="1:3">
      <c r="A68" s="286" t="s">
        <v>652</v>
      </c>
      <c r="B68" s="221" t="s">
        <v>596</v>
      </c>
      <c r="C68" s="221" t="s">
        <v>596</v>
      </c>
    </row>
    <row r="69" spans="1:3">
      <c r="A69" s="286" t="s">
        <v>653</v>
      </c>
      <c r="B69" s="221" t="s">
        <v>596</v>
      </c>
      <c r="C69" s="221" t="s">
        <v>596</v>
      </c>
    </row>
    <row r="70" spans="1:3">
      <c r="A70" s="286" t="s">
        <v>654</v>
      </c>
      <c r="B70" s="221" t="s">
        <v>596</v>
      </c>
      <c r="C70" s="221" t="s">
        <v>596</v>
      </c>
    </row>
    <row r="71" spans="1:3">
      <c r="A71" s="286" t="s">
        <v>655</v>
      </c>
      <c r="B71" s="221" t="s">
        <v>596</v>
      </c>
      <c r="C71" s="221" t="s">
        <v>596</v>
      </c>
    </row>
    <row r="72" spans="1:3">
      <c r="A72" s="286" t="s">
        <v>490</v>
      </c>
      <c r="B72" s="221" t="s">
        <v>202</v>
      </c>
      <c r="C72" s="221" t="s">
        <v>202</v>
      </c>
    </row>
    <row r="73" spans="1:3">
      <c r="A73" s="286" t="s">
        <v>495</v>
      </c>
      <c r="B73" s="221" t="s">
        <v>202</v>
      </c>
      <c r="C73" s="221" t="s">
        <v>202</v>
      </c>
    </row>
    <row r="74" spans="1:3">
      <c r="A74" s="286" t="s">
        <v>141</v>
      </c>
      <c r="B74" s="221" t="s">
        <v>202</v>
      </c>
      <c r="C74" s="221" t="s">
        <v>202</v>
      </c>
    </row>
    <row r="75" spans="1:3">
      <c r="A75" s="286" t="s">
        <v>656</v>
      </c>
      <c r="B75" s="221" t="s">
        <v>596</v>
      </c>
      <c r="C75" s="221" t="s">
        <v>596</v>
      </c>
    </row>
    <row r="76" spans="1:3">
      <c r="A76" s="286" t="s">
        <v>657</v>
      </c>
      <c r="B76" s="221" t="s">
        <v>596</v>
      </c>
      <c r="C76" s="221" t="s">
        <v>596</v>
      </c>
    </row>
    <row r="77" spans="1:3">
      <c r="A77" s="286" t="s">
        <v>110</v>
      </c>
      <c r="B77" s="221" t="s">
        <v>202</v>
      </c>
      <c r="C77" s="221" t="s">
        <v>596</v>
      </c>
    </row>
    <row r="78" spans="1:3">
      <c r="A78" s="286" t="s">
        <v>272</v>
      </c>
      <c r="B78" s="221" t="s">
        <v>596</v>
      </c>
      <c r="C78" s="221" t="s">
        <v>596</v>
      </c>
    </row>
    <row r="79" spans="1:3">
      <c r="A79" s="286" t="s">
        <v>658</v>
      </c>
      <c r="B79" s="221" t="s">
        <v>596</v>
      </c>
      <c r="C79" s="221" t="s">
        <v>596</v>
      </c>
    </row>
    <row r="80" spans="1:3">
      <c r="A80" s="286" t="s">
        <v>659</v>
      </c>
      <c r="B80" s="221" t="s">
        <v>596</v>
      </c>
      <c r="C80" s="221" t="s">
        <v>202</v>
      </c>
    </row>
    <row r="81" spans="1:3">
      <c r="A81" s="286" t="s">
        <v>660</v>
      </c>
      <c r="B81" s="221" t="s">
        <v>596</v>
      </c>
      <c r="C81" s="221" t="s">
        <v>202</v>
      </c>
    </row>
    <row r="82" spans="1:3">
      <c r="A82" s="286" t="s">
        <v>661</v>
      </c>
      <c r="B82" s="221" t="s">
        <v>596</v>
      </c>
      <c r="C82" s="221" t="s">
        <v>202</v>
      </c>
    </row>
    <row r="83" spans="1:3">
      <c r="A83" s="286" t="s">
        <v>493</v>
      </c>
      <c r="B83" s="221" t="s">
        <v>202</v>
      </c>
      <c r="C83" s="221" t="s">
        <v>642</v>
      </c>
    </row>
    <row r="84" spans="1:3">
      <c r="A84" s="286" t="s">
        <v>662</v>
      </c>
      <c r="B84" s="221" t="s">
        <v>596</v>
      </c>
      <c r="C84" s="221" t="s">
        <v>596</v>
      </c>
    </row>
    <row r="85" spans="1:3">
      <c r="A85" s="286" t="s">
        <v>498</v>
      </c>
      <c r="B85" s="221" t="s">
        <v>642</v>
      </c>
      <c r="C85" s="221" t="s">
        <v>596</v>
      </c>
    </row>
    <row r="86" spans="1:3">
      <c r="A86" s="286" t="s">
        <v>120</v>
      </c>
      <c r="B86" s="221" t="s">
        <v>202</v>
      </c>
      <c r="C86" s="221" t="s">
        <v>202</v>
      </c>
    </row>
    <row r="87" spans="1:3">
      <c r="A87" s="286" t="s">
        <v>663</v>
      </c>
      <c r="B87" s="221" t="s">
        <v>596</v>
      </c>
      <c r="C87" s="221" t="s">
        <v>596</v>
      </c>
    </row>
    <row r="88" spans="1:3">
      <c r="A88" s="286" t="s">
        <v>280</v>
      </c>
      <c r="B88" s="221" t="s">
        <v>202</v>
      </c>
      <c r="C88" s="221" t="s">
        <v>596</v>
      </c>
    </row>
    <row r="89" spans="1:3">
      <c r="A89" s="286" t="s">
        <v>532</v>
      </c>
      <c r="B89" s="221" t="s">
        <v>596</v>
      </c>
      <c r="C89" s="221" t="s">
        <v>596</v>
      </c>
    </row>
    <row r="90" spans="1:3">
      <c r="A90" s="286" t="s">
        <v>423</v>
      </c>
      <c r="B90" s="221" t="s">
        <v>202</v>
      </c>
      <c r="C90" s="221" t="s">
        <v>596</v>
      </c>
    </row>
    <row r="91" spans="1:3">
      <c r="A91" s="286" t="s">
        <v>424</v>
      </c>
      <c r="B91" s="221" t="s">
        <v>596</v>
      </c>
      <c r="C91" s="221" t="s">
        <v>596</v>
      </c>
    </row>
    <row r="92" spans="1:3">
      <c r="A92" s="286" t="s">
        <v>426</v>
      </c>
      <c r="B92" s="221" t="s">
        <v>202</v>
      </c>
      <c r="C92" s="221" t="s">
        <v>202</v>
      </c>
    </row>
    <row r="93" spans="1:3">
      <c r="A93" s="286" t="s">
        <v>553</v>
      </c>
      <c r="B93" s="221" t="s">
        <v>596</v>
      </c>
      <c r="C93" s="221" t="s">
        <v>596</v>
      </c>
    </row>
    <row r="94" spans="1:3">
      <c r="A94" s="286" t="s">
        <v>530</v>
      </c>
      <c r="B94" s="221" t="s">
        <v>596</v>
      </c>
      <c r="C94" s="221" t="s">
        <v>596</v>
      </c>
    </row>
    <row r="95" spans="1:3">
      <c r="A95" s="286" t="s">
        <v>664</v>
      </c>
      <c r="B95" s="221" t="s">
        <v>596</v>
      </c>
      <c r="C95" s="221" t="s">
        <v>596</v>
      </c>
    </row>
    <row r="96" spans="1:3">
      <c r="A96" s="286" t="s">
        <v>155</v>
      </c>
      <c r="B96" s="221" t="s">
        <v>202</v>
      </c>
      <c r="C96" s="221" t="s">
        <v>202</v>
      </c>
    </row>
    <row r="97" spans="1:3">
      <c r="A97" s="286" t="s">
        <v>153</v>
      </c>
      <c r="B97" s="221" t="s">
        <v>202</v>
      </c>
      <c r="C97" s="221" t="s">
        <v>596</v>
      </c>
    </row>
    <row r="98" spans="1:3">
      <c r="A98" s="286" t="s">
        <v>167</v>
      </c>
      <c r="B98" s="221" t="s">
        <v>596</v>
      </c>
      <c r="C98" s="221" t="s">
        <v>596</v>
      </c>
    </row>
    <row r="99" spans="1:3">
      <c r="A99" s="286" t="s">
        <v>166</v>
      </c>
      <c r="B99" s="221" t="s">
        <v>596</v>
      </c>
      <c r="C99" s="221" t="s">
        <v>596</v>
      </c>
    </row>
    <row r="100" spans="1:3">
      <c r="A100" s="286" t="s">
        <v>169</v>
      </c>
      <c r="B100" s="221" t="s">
        <v>596</v>
      </c>
      <c r="C100" s="221" t="s">
        <v>596</v>
      </c>
    </row>
    <row r="101" spans="1:3">
      <c r="A101" s="286" t="s">
        <v>170</v>
      </c>
      <c r="B101" s="221" t="s">
        <v>596</v>
      </c>
      <c r="C101" s="221" t="s">
        <v>596</v>
      </c>
    </row>
    <row r="102" spans="1:3">
      <c r="A102" s="286" t="s">
        <v>665</v>
      </c>
      <c r="B102" s="221" t="s">
        <v>596</v>
      </c>
      <c r="C102" s="221" t="s">
        <v>596</v>
      </c>
    </row>
    <row r="103" spans="1:3">
      <c r="A103" s="286" t="s">
        <v>666</v>
      </c>
      <c r="B103" s="221" t="s">
        <v>596</v>
      </c>
      <c r="C103" s="221" t="s">
        <v>596</v>
      </c>
    </row>
    <row r="104" spans="1:3">
      <c r="A104" s="286" t="s">
        <v>222</v>
      </c>
      <c r="B104" s="221" t="s">
        <v>202</v>
      </c>
      <c r="C104" s="221" t="s">
        <v>202</v>
      </c>
    </row>
    <row r="105" spans="1:3">
      <c r="A105" s="286" t="s">
        <v>224</v>
      </c>
      <c r="B105" s="221" t="s">
        <v>642</v>
      </c>
      <c r="C105" s="221" t="s">
        <v>202</v>
      </c>
    </row>
    <row r="106" spans="1:3">
      <c r="A106" s="286" t="s">
        <v>226</v>
      </c>
      <c r="B106" s="221" t="s">
        <v>202</v>
      </c>
      <c r="C106" s="221" t="s">
        <v>202</v>
      </c>
    </row>
    <row r="107" spans="1:3">
      <c r="A107" s="286" t="s">
        <v>228</v>
      </c>
      <c r="B107" s="221" t="s">
        <v>202</v>
      </c>
      <c r="C107" s="221" t="s">
        <v>202</v>
      </c>
    </row>
    <row r="108" spans="1:3">
      <c r="A108" s="286" t="s">
        <v>667</v>
      </c>
      <c r="B108" s="221" t="s">
        <v>596</v>
      </c>
      <c r="C108" s="221" t="s">
        <v>596</v>
      </c>
    </row>
    <row r="109" spans="1:3">
      <c r="A109" s="286" t="s">
        <v>259</v>
      </c>
      <c r="B109" s="221" t="s">
        <v>202</v>
      </c>
      <c r="C109" s="221" t="s">
        <v>202</v>
      </c>
    </row>
    <row r="110" spans="1:3">
      <c r="A110" s="286" t="s">
        <v>265</v>
      </c>
      <c r="B110" s="221" t="s">
        <v>202</v>
      </c>
      <c r="C110" s="221" t="s">
        <v>596</v>
      </c>
    </row>
    <row r="111" spans="1:3">
      <c r="A111" s="286" t="s">
        <v>267</v>
      </c>
      <c r="B111" s="221" t="s">
        <v>642</v>
      </c>
      <c r="C111" s="221" t="s">
        <v>596</v>
      </c>
    </row>
    <row r="112" spans="1:3">
      <c r="A112" s="286" t="s">
        <v>257</v>
      </c>
      <c r="B112" s="221" t="s">
        <v>596</v>
      </c>
      <c r="C112" s="221" t="s">
        <v>202</v>
      </c>
    </row>
    <row r="113" spans="1:3">
      <c r="A113" s="286" t="s">
        <v>668</v>
      </c>
      <c r="B113" s="221" t="s">
        <v>596</v>
      </c>
      <c r="C113" s="221" t="s">
        <v>596</v>
      </c>
    </row>
    <row r="114" spans="1:3">
      <c r="A114" s="286" t="s">
        <v>500</v>
      </c>
      <c r="B114" s="221" t="s">
        <v>202</v>
      </c>
      <c r="C114" s="221" t="s">
        <v>202</v>
      </c>
    </row>
    <row r="115" spans="1:3">
      <c r="A115" s="286" t="s">
        <v>669</v>
      </c>
      <c r="B115" s="221" t="s">
        <v>202</v>
      </c>
      <c r="C115" s="221" t="s">
        <v>596</v>
      </c>
    </row>
    <row r="116" spans="1:3">
      <c r="A116" s="286" t="s">
        <v>234</v>
      </c>
      <c r="B116" s="221" t="s">
        <v>596</v>
      </c>
      <c r="C116" s="221" t="s">
        <v>202</v>
      </c>
    </row>
    <row r="117" spans="1:3">
      <c r="A117" s="286" t="s">
        <v>216</v>
      </c>
      <c r="B117" s="221" t="s">
        <v>632</v>
      </c>
      <c r="C117" s="221" t="s">
        <v>202</v>
      </c>
    </row>
    <row r="118" spans="1:3">
      <c r="A118" s="286" t="s">
        <v>214</v>
      </c>
      <c r="B118" s="221" t="s">
        <v>202</v>
      </c>
      <c r="C118" s="221" t="s">
        <v>202</v>
      </c>
    </row>
    <row r="119" spans="1:3">
      <c r="A119" s="286" t="s">
        <v>670</v>
      </c>
      <c r="B119" s="221" t="s">
        <v>596</v>
      </c>
      <c r="C119" s="221" t="s">
        <v>596</v>
      </c>
    </row>
    <row r="120" spans="1:3">
      <c r="A120" s="286" t="s">
        <v>180</v>
      </c>
      <c r="B120" s="221" t="s">
        <v>632</v>
      </c>
      <c r="C120" s="221" t="s">
        <v>202</v>
      </c>
    </row>
    <row r="121" spans="1:3">
      <c r="A121" s="286" t="s">
        <v>182</v>
      </c>
      <c r="B121" s="221" t="s">
        <v>202</v>
      </c>
      <c r="C121" s="221" t="s">
        <v>202</v>
      </c>
    </row>
    <row r="122" spans="1:3">
      <c r="A122" s="286" t="s">
        <v>671</v>
      </c>
      <c r="B122" s="221" t="s">
        <v>202</v>
      </c>
      <c r="C122" s="221" t="s">
        <v>596</v>
      </c>
    </row>
    <row r="123" spans="1:3">
      <c r="A123" s="286" t="s">
        <v>184</v>
      </c>
      <c r="B123" s="221" t="s">
        <v>596</v>
      </c>
      <c r="C123" s="221" t="s">
        <v>596</v>
      </c>
    </row>
    <row r="124" spans="1:3">
      <c r="A124" s="286" t="s">
        <v>186</v>
      </c>
      <c r="B124" s="221" t="s">
        <v>202</v>
      </c>
      <c r="C124" s="221" t="s">
        <v>596</v>
      </c>
    </row>
    <row r="125" spans="1:3">
      <c r="A125" s="286" t="s">
        <v>672</v>
      </c>
      <c r="B125" s="221" t="s">
        <v>202</v>
      </c>
      <c r="C125" s="221" t="s">
        <v>596</v>
      </c>
    </row>
    <row r="126" spans="1:3">
      <c r="A126" s="286" t="s">
        <v>188</v>
      </c>
      <c r="B126" s="221" t="s">
        <v>632</v>
      </c>
      <c r="C126" s="221" t="s">
        <v>202</v>
      </c>
    </row>
    <row r="127" spans="1:3">
      <c r="A127" s="286" t="s">
        <v>190</v>
      </c>
      <c r="B127" s="221" t="s">
        <v>632</v>
      </c>
      <c r="C127" s="221" t="s">
        <v>632</v>
      </c>
    </row>
    <row r="128" spans="1:3">
      <c r="A128" s="286" t="s">
        <v>192</v>
      </c>
      <c r="B128" s="221" t="s">
        <v>202</v>
      </c>
      <c r="C128" s="221" t="s">
        <v>596</v>
      </c>
    </row>
    <row r="129" spans="1:3">
      <c r="A129" s="286" t="s">
        <v>194</v>
      </c>
      <c r="B129" s="221" t="s">
        <v>202</v>
      </c>
      <c r="C129" s="221" t="s">
        <v>202</v>
      </c>
    </row>
    <row r="130" spans="1:3">
      <c r="A130" s="286" t="s">
        <v>196</v>
      </c>
      <c r="B130" s="221" t="s">
        <v>202</v>
      </c>
      <c r="C130" s="221" t="s">
        <v>202</v>
      </c>
    </row>
    <row r="131" spans="1:3">
      <c r="A131" s="286" t="s">
        <v>673</v>
      </c>
      <c r="B131" s="221" t="s">
        <v>202</v>
      </c>
      <c r="C131" s="221" t="s">
        <v>596</v>
      </c>
    </row>
    <row r="132" spans="1:3">
      <c r="A132" s="286" t="s">
        <v>674</v>
      </c>
      <c r="B132" s="221" t="s">
        <v>596</v>
      </c>
      <c r="C132" s="221" t="s">
        <v>596</v>
      </c>
    </row>
    <row r="133" spans="1:3">
      <c r="A133" s="286" t="s">
        <v>675</v>
      </c>
      <c r="B133" s="221" t="s">
        <v>596</v>
      </c>
      <c r="C133" s="221" t="s">
        <v>596</v>
      </c>
    </row>
    <row r="134" spans="1:3">
      <c r="A134" s="286" t="s">
        <v>583</v>
      </c>
      <c r="B134" s="221" t="s">
        <v>202</v>
      </c>
      <c r="C134" s="221" t="s">
        <v>596</v>
      </c>
    </row>
    <row r="135" spans="1:3">
      <c r="A135" s="286" t="s">
        <v>676</v>
      </c>
      <c r="B135" s="221" t="s">
        <v>596</v>
      </c>
      <c r="C135" s="221" t="s">
        <v>596</v>
      </c>
    </row>
    <row r="136" spans="1:3">
      <c r="A136" s="286" t="s">
        <v>677</v>
      </c>
      <c r="B136" s="221" t="s">
        <v>596</v>
      </c>
      <c r="C136" s="221" t="s">
        <v>596</v>
      </c>
    </row>
    <row r="137" spans="1:3">
      <c r="A137" s="286" t="s">
        <v>118</v>
      </c>
      <c r="B137" s="221" t="s">
        <v>202</v>
      </c>
      <c r="C137" s="221" t="s">
        <v>202</v>
      </c>
    </row>
    <row r="138" spans="1:3">
      <c r="A138" s="286" t="s">
        <v>678</v>
      </c>
      <c r="B138" s="221" t="s">
        <v>596</v>
      </c>
      <c r="C138" s="221" t="s">
        <v>596</v>
      </c>
    </row>
    <row r="139" spans="1:3">
      <c r="A139" s="286" t="s">
        <v>555</v>
      </c>
      <c r="B139" s="221" t="s">
        <v>596</v>
      </c>
      <c r="C139" s="221" t="s">
        <v>596</v>
      </c>
    </row>
    <row r="140" spans="1:3">
      <c r="A140" s="286" t="s">
        <v>430</v>
      </c>
      <c r="B140" s="221" t="s">
        <v>642</v>
      </c>
      <c r="C140" s="221" t="s">
        <v>202</v>
      </c>
    </row>
    <row r="141" spans="1:3">
      <c r="A141" s="286" t="s">
        <v>432</v>
      </c>
      <c r="B141" s="221" t="s">
        <v>202</v>
      </c>
      <c r="C141" s="221" t="s">
        <v>642</v>
      </c>
    </row>
    <row r="142" spans="1:3">
      <c r="A142" s="286" t="s">
        <v>679</v>
      </c>
      <c r="B142" s="221" t="s">
        <v>202</v>
      </c>
      <c r="C142" s="221" t="s">
        <v>596</v>
      </c>
    </row>
    <row r="143" spans="1:3">
      <c r="A143" s="286" t="s">
        <v>680</v>
      </c>
      <c r="B143" s="221" t="s">
        <v>596</v>
      </c>
      <c r="C143" s="221" t="s">
        <v>596</v>
      </c>
    </row>
    <row r="144" spans="1:3">
      <c r="A144" s="286" t="s">
        <v>286</v>
      </c>
      <c r="B144" s="221" t="s">
        <v>202</v>
      </c>
      <c r="C144" s="221" t="s">
        <v>202</v>
      </c>
    </row>
    <row r="145" spans="1:3">
      <c r="A145" s="286" t="s">
        <v>681</v>
      </c>
      <c r="B145" s="221" t="s">
        <v>596</v>
      </c>
      <c r="C145" s="221" t="s">
        <v>596</v>
      </c>
    </row>
    <row r="146" spans="1:3">
      <c r="A146" s="286" t="s">
        <v>346</v>
      </c>
      <c r="B146" s="221" t="s">
        <v>596</v>
      </c>
      <c r="C146" s="221" t="s">
        <v>596</v>
      </c>
    </row>
    <row r="147" spans="1:3">
      <c r="A147" s="286" t="s">
        <v>218</v>
      </c>
      <c r="B147" s="221" t="s">
        <v>202</v>
      </c>
      <c r="C147" s="221" t="s">
        <v>596</v>
      </c>
    </row>
    <row r="148" spans="1:3">
      <c r="A148" s="286" t="s">
        <v>220</v>
      </c>
      <c r="B148" s="221" t="s">
        <v>202</v>
      </c>
      <c r="C148" s="221" t="s">
        <v>202</v>
      </c>
    </row>
    <row r="149" spans="1:3">
      <c r="A149" s="286" t="s">
        <v>230</v>
      </c>
      <c r="B149" s="221" t="s">
        <v>202</v>
      </c>
      <c r="C149" s="221" t="s">
        <v>642</v>
      </c>
    </row>
    <row r="150" spans="1:3">
      <c r="A150" s="286" t="s">
        <v>347</v>
      </c>
      <c r="B150" s="221" t="s">
        <v>202</v>
      </c>
      <c r="C150" s="221" t="s">
        <v>596</v>
      </c>
    </row>
    <row r="151" spans="1:3">
      <c r="A151" s="286" t="s">
        <v>682</v>
      </c>
      <c r="B151" s="221" t="s">
        <v>596</v>
      </c>
      <c r="C151" s="221" t="s">
        <v>596</v>
      </c>
    </row>
    <row r="152" spans="1:3">
      <c r="A152" s="286" t="s">
        <v>683</v>
      </c>
      <c r="B152" s="221" t="s">
        <v>202</v>
      </c>
      <c r="C152" s="221" t="s">
        <v>202</v>
      </c>
    </row>
    <row r="153" spans="1:3">
      <c r="A153" s="286" t="s">
        <v>157</v>
      </c>
      <c r="B153" s="221" t="s">
        <v>202</v>
      </c>
      <c r="C153" s="221" t="s">
        <v>596</v>
      </c>
    </row>
    <row r="154" spans="1:3">
      <c r="A154" s="286" t="s">
        <v>684</v>
      </c>
      <c r="B154" s="221" t="s">
        <v>596</v>
      </c>
      <c r="C154" s="221" t="s">
        <v>596</v>
      </c>
    </row>
    <row r="155" spans="1:3">
      <c r="A155" s="286" t="s">
        <v>236</v>
      </c>
      <c r="B155" s="221" t="s">
        <v>632</v>
      </c>
      <c r="C155" s="221" t="s">
        <v>596</v>
      </c>
    </row>
    <row r="156" spans="1:3">
      <c r="A156" s="286" t="s">
        <v>212</v>
      </c>
      <c r="B156" s="221" t="s">
        <v>596</v>
      </c>
      <c r="C156" s="221" t="s">
        <v>202</v>
      </c>
    </row>
    <row r="157" spans="1:3">
      <c r="A157" s="286" t="s">
        <v>143</v>
      </c>
      <c r="B157" s="221" t="s">
        <v>596</v>
      </c>
      <c r="C157" s="221" t="s">
        <v>202</v>
      </c>
    </row>
    <row r="158" spans="1:3">
      <c r="A158" s="286" t="s">
        <v>145</v>
      </c>
      <c r="B158" s="221" t="s">
        <v>596</v>
      </c>
      <c r="C158" s="221" t="s">
        <v>642</v>
      </c>
    </row>
    <row r="159" spans="1:3">
      <c r="A159" s="286" t="s">
        <v>282</v>
      </c>
      <c r="B159" s="221" t="s">
        <v>202</v>
      </c>
      <c r="C159" s="221" t="s">
        <v>202</v>
      </c>
    </row>
    <row r="160" spans="1:3">
      <c r="A160" s="286" t="s">
        <v>284</v>
      </c>
      <c r="B160" s="221" t="s">
        <v>596</v>
      </c>
      <c r="C160" s="221" t="s">
        <v>596</v>
      </c>
    </row>
    <row r="161" spans="1:3">
      <c r="A161" s="286" t="s">
        <v>685</v>
      </c>
      <c r="B161" s="221" t="s">
        <v>596</v>
      </c>
      <c r="C161" s="221" t="s">
        <v>596</v>
      </c>
    </row>
    <row r="162" spans="1:3">
      <c r="A162" s="286" t="s">
        <v>686</v>
      </c>
      <c r="B162" s="221" t="s">
        <v>596</v>
      </c>
      <c r="C162" s="221" t="s">
        <v>596</v>
      </c>
    </row>
    <row r="163" spans="1:3">
      <c r="A163" s="286" t="s">
        <v>112</v>
      </c>
      <c r="B163" s="221" t="s">
        <v>596</v>
      </c>
      <c r="C163" s="221" t="s">
        <v>632</v>
      </c>
    </row>
    <row r="164" spans="1:3">
      <c r="A164" s="286" t="s">
        <v>687</v>
      </c>
      <c r="B164" s="221" t="s">
        <v>596</v>
      </c>
      <c r="C164" s="221" t="s">
        <v>596</v>
      </c>
    </row>
    <row r="165" spans="1:3">
      <c r="A165" s="286" t="s">
        <v>688</v>
      </c>
      <c r="B165" s="221" t="s">
        <v>596</v>
      </c>
      <c r="C165" s="221" t="s">
        <v>202</v>
      </c>
    </row>
    <row r="166" spans="1:3">
      <c r="A166" s="286" t="s">
        <v>302</v>
      </c>
      <c r="B166" s="221" t="s">
        <v>596</v>
      </c>
      <c r="C166" s="221" t="s">
        <v>596</v>
      </c>
    </row>
    <row r="167" spans="1:3">
      <c r="A167" s="286" t="s">
        <v>304</v>
      </c>
      <c r="B167" s="221" t="s">
        <v>596</v>
      </c>
      <c r="C167" s="221" t="s">
        <v>596</v>
      </c>
    </row>
    <row r="168" spans="1:3">
      <c r="A168" s="286" t="s">
        <v>689</v>
      </c>
      <c r="B168" s="221" t="s">
        <v>596</v>
      </c>
      <c r="C168" s="221" t="s">
        <v>596</v>
      </c>
    </row>
    <row r="169" spans="1:3">
      <c r="A169" s="286" t="s">
        <v>690</v>
      </c>
      <c r="B169" s="221" t="s">
        <v>596</v>
      </c>
      <c r="C169" s="221" t="s">
        <v>596</v>
      </c>
    </row>
    <row r="170" spans="1:3">
      <c r="A170" s="286" t="s">
        <v>298</v>
      </c>
      <c r="B170" s="221" t="s">
        <v>202</v>
      </c>
      <c r="C170" s="221" t="s">
        <v>596</v>
      </c>
    </row>
    <row r="171" spans="1:3">
      <c r="A171" s="286" t="s">
        <v>691</v>
      </c>
      <c r="B171" s="221" t="s">
        <v>596</v>
      </c>
      <c r="C171" s="221" t="s">
        <v>596</v>
      </c>
    </row>
    <row r="172" spans="1:3">
      <c r="A172" s="286" t="s">
        <v>692</v>
      </c>
      <c r="B172" s="221" t="s">
        <v>596</v>
      </c>
      <c r="C172" s="221" t="s">
        <v>202</v>
      </c>
    </row>
    <row r="173" spans="1:3">
      <c r="A173" s="286" t="s">
        <v>238</v>
      </c>
      <c r="B173" s="221" t="s">
        <v>596</v>
      </c>
      <c r="C173" s="221" t="s">
        <v>596</v>
      </c>
    </row>
    <row r="174" spans="1:3">
      <c r="A174" s="286" t="s">
        <v>693</v>
      </c>
      <c r="B174" s="221" t="s">
        <v>202</v>
      </c>
      <c r="C174" s="221" t="s">
        <v>596</v>
      </c>
    </row>
    <row r="175" spans="1:3">
      <c r="A175" s="286" t="s">
        <v>428</v>
      </c>
      <c r="B175" s="221" t="s">
        <v>596</v>
      </c>
      <c r="C175" s="221" t="s">
        <v>202</v>
      </c>
    </row>
    <row r="176" spans="1:3">
      <c r="A176" s="286" t="s">
        <v>240</v>
      </c>
      <c r="B176" s="221" t="s">
        <v>596</v>
      </c>
      <c r="C176" s="221" t="s">
        <v>202</v>
      </c>
    </row>
    <row r="177" spans="1:3">
      <c r="A177" s="286" t="s">
        <v>694</v>
      </c>
      <c r="B177" s="221" t="s">
        <v>632</v>
      </c>
      <c r="C177" s="221" t="s">
        <v>596</v>
      </c>
    </row>
    <row r="178" spans="1:3">
      <c r="A178" s="286" t="s">
        <v>695</v>
      </c>
      <c r="B178" s="221" t="s">
        <v>596</v>
      </c>
      <c r="C178" s="221" t="s">
        <v>596</v>
      </c>
    </row>
    <row r="179" spans="1:3">
      <c r="A179" s="286" t="s">
        <v>696</v>
      </c>
      <c r="B179" s="221" t="s">
        <v>642</v>
      </c>
      <c r="C179" s="221" t="s">
        <v>202</v>
      </c>
    </row>
    <row r="180" spans="1:3">
      <c r="A180" s="286" t="s">
        <v>147</v>
      </c>
      <c r="B180" s="221" t="s">
        <v>596</v>
      </c>
      <c r="C180" s="221" t="s">
        <v>202</v>
      </c>
    </row>
    <row r="181" spans="1:3">
      <c r="A181" s="286" t="s">
        <v>149</v>
      </c>
      <c r="B181" s="221" t="s">
        <v>596</v>
      </c>
      <c r="C181" s="221" t="s">
        <v>202</v>
      </c>
    </row>
    <row r="182" spans="1:3">
      <c r="A182" s="286" t="s">
        <v>314</v>
      </c>
      <c r="B182" s="221" t="s">
        <v>202</v>
      </c>
      <c r="C182" s="221" t="s">
        <v>596</v>
      </c>
    </row>
    <row r="183" spans="1:3">
      <c r="A183" s="286" t="s">
        <v>308</v>
      </c>
      <c r="B183" s="221" t="s">
        <v>202</v>
      </c>
      <c r="C183" s="221" t="s">
        <v>596</v>
      </c>
    </row>
    <row r="184" spans="1:3">
      <c r="A184" s="286" t="s">
        <v>316</v>
      </c>
      <c r="B184" s="221" t="s">
        <v>202</v>
      </c>
      <c r="C184" s="221" t="s">
        <v>202</v>
      </c>
    </row>
    <row r="185" spans="1:3">
      <c r="A185" s="286" t="s">
        <v>318</v>
      </c>
      <c r="B185" s="221" t="s">
        <v>202</v>
      </c>
      <c r="C185" s="221" t="s">
        <v>202</v>
      </c>
    </row>
    <row r="186" spans="1:3">
      <c r="A186" s="286" t="s">
        <v>320</v>
      </c>
      <c r="B186" s="221" t="s">
        <v>202</v>
      </c>
      <c r="C186" s="221" t="s">
        <v>202</v>
      </c>
    </row>
    <row r="187" spans="1:3">
      <c r="A187" s="286" t="s">
        <v>322</v>
      </c>
      <c r="B187" s="221" t="s">
        <v>202</v>
      </c>
      <c r="C187" s="221" t="s">
        <v>202</v>
      </c>
    </row>
    <row r="188" spans="1:3">
      <c r="A188" s="286" t="s">
        <v>324</v>
      </c>
      <c r="B188" s="221" t="s">
        <v>202</v>
      </c>
      <c r="C188" s="221" t="s">
        <v>596</v>
      </c>
    </row>
    <row r="189" spans="1:3">
      <c r="A189" s="286" t="s">
        <v>697</v>
      </c>
      <c r="B189" s="221" t="s">
        <v>596</v>
      </c>
      <c r="C189" s="221" t="s">
        <v>596</v>
      </c>
    </row>
    <row r="190" spans="1:3">
      <c r="A190" s="286" t="s">
        <v>326</v>
      </c>
      <c r="B190" s="221" t="s">
        <v>596</v>
      </c>
      <c r="C190" s="221" t="s">
        <v>596</v>
      </c>
    </row>
    <row r="191" spans="1:3">
      <c r="A191" s="286" t="s">
        <v>698</v>
      </c>
      <c r="B191" s="221" t="s">
        <v>596</v>
      </c>
      <c r="C191" s="221" t="s">
        <v>596</v>
      </c>
    </row>
    <row r="192" spans="1:3">
      <c r="A192" s="286" t="s">
        <v>699</v>
      </c>
      <c r="B192" s="221" t="s">
        <v>596</v>
      </c>
      <c r="C192" s="221" t="s">
        <v>596</v>
      </c>
    </row>
    <row r="193" spans="1:3">
      <c r="A193" s="286" t="s">
        <v>312</v>
      </c>
      <c r="B193" s="221" t="s">
        <v>596</v>
      </c>
      <c r="C193" s="221" t="s">
        <v>202</v>
      </c>
    </row>
    <row r="194" spans="1:3">
      <c r="A194" s="286" t="s">
        <v>310</v>
      </c>
      <c r="B194" s="221" t="s">
        <v>202</v>
      </c>
      <c r="C194" s="221" t="s">
        <v>596</v>
      </c>
    </row>
    <row r="195" spans="1:3">
      <c r="A195" s="286" t="s">
        <v>700</v>
      </c>
      <c r="B195" s="221" t="s">
        <v>596</v>
      </c>
      <c r="C195" s="221" t="s">
        <v>596</v>
      </c>
    </row>
    <row r="196" spans="1:3">
      <c r="A196" s="286" t="s">
        <v>328</v>
      </c>
      <c r="B196" s="221" t="s">
        <v>596</v>
      </c>
      <c r="C196" s="221" t="s">
        <v>596</v>
      </c>
    </row>
    <row r="197" spans="1:3">
      <c r="A197" s="286" t="s">
        <v>330</v>
      </c>
      <c r="B197" s="221" t="s">
        <v>202</v>
      </c>
      <c r="C197" s="221" t="s">
        <v>202</v>
      </c>
    </row>
    <row r="198" spans="1:3">
      <c r="A198" s="286" t="s">
        <v>701</v>
      </c>
      <c r="B198" s="221" t="s">
        <v>596</v>
      </c>
      <c r="C198" s="221" t="s">
        <v>596</v>
      </c>
    </row>
    <row r="199" spans="1:3">
      <c r="A199" s="286" t="s">
        <v>242</v>
      </c>
      <c r="B199" s="221" t="s">
        <v>596</v>
      </c>
      <c r="C199" s="221" t="s">
        <v>202</v>
      </c>
    </row>
    <row r="200" spans="1:3">
      <c r="A200" s="286" t="s">
        <v>244</v>
      </c>
      <c r="B200" s="221" t="s">
        <v>596</v>
      </c>
      <c r="C200" s="221" t="s">
        <v>202</v>
      </c>
    </row>
    <row r="201" spans="1:3">
      <c r="A201" s="286" t="s">
        <v>246</v>
      </c>
      <c r="B201" s="221" t="s">
        <v>596</v>
      </c>
      <c r="C201" s="221" t="s">
        <v>596</v>
      </c>
    </row>
    <row r="202" spans="1:3">
      <c r="A202" s="286" t="s">
        <v>702</v>
      </c>
      <c r="B202" s="221" t="s">
        <v>596</v>
      </c>
      <c r="C202" s="221" t="s">
        <v>596</v>
      </c>
    </row>
    <row r="203" spans="1:3">
      <c r="A203" s="286" t="s">
        <v>300</v>
      </c>
      <c r="B203" s="221" t="s">
        <v>642</v>
      </c>
      <c r="C203" s="221" t="s">
        <v>202</v>
      </c>
    </row>
    <row r="204" spans="1:3">
      <c r="A204" s="286" t="s">
        <v>114</v>
      </c>
      <c r="B204" s="221" t="s">
        <v>596</v>
      </c>
      <c r="C204" s="221" t="s">
        <v>596</v>
      </c>
    </row>
    <row r="205" spans="1:3">
      <c r="A205" s="286" t="s">
        <v>703</v>
      </c>
      <c r="B205" s="221" t="s">
        <v>596</v>
      </c>
      <c r="C205" s="221" t="s">
        <v>202</v>
      </c>
    </row>
    <row r="206" spans="1:3">
      <c r="A206" s="286" t="s">
        <v>704</v>
      </c>
      <c r="B206" s="221" t="s">
        <v>596</v>
      </c>
      <c r="C206" s="221" t="s">
        <v>596</v>
      </c>
    </row>
    <row r="207" spans="1:3">
      <c r="A207" s="286" t="s">
        <v>705</v>
      </c>
      <c r="B207" s="221" t="s">
        <v>596</v>
      </c>
      <c r="C207" s="221" t="s">
        <v>596</v>
      </c>
    </row>
    <row r="208" spans="1:3">
      <c r="A208" s="286" t="s">
        <v>706</v>
      </c>
      <c r="B208" s="221" t="s">
        <v>596</v>
      </c>
      <c r="C208" s="221" t="s">
        <v>596</v>
      </c>
    </row>
    <row r="209" spans="1:3">
      <c r="A209" s="286" t="s">
        <v>707</v>
      </c>
      <c r="B209" s="221" t="s">
        <v>596</v>
      </c>
      <c r="C209" s="221" t="s">
        <v>596</v>
      </c>
    </row>
    <row r="210" spans="1:3">
      <c r="A210" s="286" t="s">
        <v>708</v>
      </c>
      <c r="B210" s="221" t="s">
        <v>596</v>
      </c>
      <c r="C210" s="221" t="s">
        <v>596</v>
      </c>
    </row>
    <row r="211" spans="1:3">
      <c r="A211" s="286" t="s">
        <v>709</v>
      </c>
      <c r="B211" s="221" t="s">
        <v>596</v>
      </c>
      <c r="C211" s="221" t="s">
        <v>596</v>
      </c>
    </row>
    <row r="212" spans="1:3">
      <c r="A212" s="286" t="s">
        <v>710</v>
      </c>
      <c r="B212" s="221" t="s">
        <v>596</v>
      </c>
      <c r="C212" s="221" t="s">
        <v>596</v>
      </c>
    </row>
    <row r="213" spans="1:3">
      <c r="A213" s="286" t="s">
        <v>711</v>
      </c>
      <c r="B213" s="221" t="s">
        <v>632</v>
      </c>
      <c r="C213" s="221" t="s">
        <v>596</v>
      </c>
    </row>
    <row r="214" spans="1:3">
      <c r="A214" s="286" t="s">
        <v>712</v>
      </c>
      <c r="B214" s="221" t="s">
        <v>596</v>
      </c>
      <c r="C214" s="221" t="s">
        <v>596</v>
      </c>
    </row>
    <row r="215" spans="1:3">
      <c r="A215" s="286" t="s">
        <v>713</v>
      </c>
      <c r="B215" s="221" t="s">
        <v>596</v>
      </c>
      <c r="C215" s="221" t="s">
        <v>596</v>
      </c>
    </row>
    <row r="216" spans="1:3">
      <c r="A216" s="286" t="s">
        <v>402</v>
      </c>
      <c r="B216" s="221" t="s">
        <v>202</v>
      </c>
      <c r="C216" s="221" t="s">
        <v>596</v>
      </c>
    </row>
    <row r="217" spans="1:3">
      <c r="A217" s="286" t="s">
        <v>404</v>
      </c>
      <c r="B217" s="221" t="s">
        <v>596</v>
      </c>
      <c r="C217" s="221" t="s">
        <v>596</v>
      </c>
    </row>
    <row r="218" spans="1:3">
      <c r="A218" s="286" t="s">
        <v>714</v>
      </c>
      <c r="B218" s="221" t="s">
        <v>202</v>
      </c>
      <c r="C218" s="221" t="s">
        <v>596</v>
      </c>
    </row>
    <row r="219" spans="1:3">
      <c r="A219" s="286" t="s">
        <v>715</v>
      </c>
      <c r="B219" s="221" t="s">
        <v>596</v>
      </c>
      <c r="C219" s="221" t="s">
        <v>596</v>
      </c>
    </row>
    <row r="220" spans="1:3">
      <c r="A220" s="286" t="s">
        <v>716</v>
      </c>
      <c r="B220" s="221" t="s">
        <v>596</v>
      </c>
      <c r="C220" s="221" t="s">
        <v>596</v>
      </c>
    </row>
    <row r="221" spans="1:3">
      <c r="A221" s="286" t="s">
        <v>717</v>
      </c>
      <c r="B221" s="221" t="s">
        <v>632</v>
      </c>
      <c r="C221" s="221" t="s">
        <v>596</v>
      </c>
    </row>
    <row r="222" spans="1:3">
      <c r="A222" s="286" t="s">
        <v>718</v>
      </c>
      <c r="B222" s="221" t="s">
        <v>596</v>
      </c>
      <c r="C222" s="221" t="s">
        <v>596</v>
      </c>
    </row>
    <row r="223" spans="1:3">
      <c r="A223" s="286" t="s">
        <v>719</v>
      </c>
      <c r="B223" s="221" t="s">
        <v>596</v>
      </c>
      <c r="C223" s="221" t="s">
        <v>596</v>
      </c>
    </row>
    <row r="224" spans="1:3">
      <c r="A224" s="286" t="s">
        <v>502</v>
      </c>
      <c r="B224" s="221" t="s">
        <v>202</v>
      </c>
      <c r="C224" s="221" t="s">
        <v>596</v>
      </c>
    </row>
    <row r="225" spans="1:3">
      <c r="A225" s="286" t="s">
        <v>504</v>
      </c>
      <c r="B225" s="221" t="s">
        <v>596</v>
      </c>
      <c r="C225" s="221" t="s">
        <v>596</v>
      </c>
    </row>
    <row r="226" spans="1:3">
      <c r="A226" s="286" t="s">
        <v>720</v>
      </c>
      <c r="B226" s="221" t="s">
        <v>642</v>
      </c>
      <c r="C226" s="221" t="s">
        <v>596</v>
      </c>
    </row>
    <row r="227" spans="1:3">
      <c r="A227" s="286" t="s">
        <v>721</v>
      </c>
      <c r="B227" s="221" t="s">
        <v>596</v>
      </c>
      <c r="C227" s="221" t="s">
        <v>596</v>
      </c>
    </row>
    <row r="228" spans="1:3">
      <c r="A228" s="286" t="s">
        <v>722</v>
      </c>
      <c r="B228" s="221" t="s">
        <v>596</v>
      </c>
      <c r="C228" s="221" t="s">
        <v>596</v>
      </c>
    </row>
    <row r="229" spans="1:3">
      <c r="A229" s="286" t="s">
        <v>723</v>
      </c>
      <c r="B229" s="221" t="s">
        <v>596</v>
      </c>
      <c r="C229" s="221" t="s">
        <v>596</v>
      </c>
    </row>
    <row r="230" spans="1:3">
      <c r="A230" s="286" t="s">
        <v>348</v>
      </c>
      <c r="B230" s="221" t="s">
        <v>596</v>
      </c>
      <c r="C230" s="221" t="s">
        <v>202</v>
      </c>
    </row>
    <row r="231" spans="1:3">
      <c r="A231" s="286" t="s">
        <v>350</v>
      </c>
      <c r="B231" s="221" t="s">
        <v>632</v>
      </c>
      <c r="C231" s="221" t="s">
        <v>202</v>
      </c>
    </row>
    <row r="232" spans="1:3">
      <c r="A232" s="286" t="s">
        <v>352</v>
      </c>
      <c r="B232" s="221" t="s">
        <v>632</v>
      </c>
      <c r="C232" s="221" t="s">
        <v>596</v>
      </c>
    </row>
    <row r="233" spans="1:3">
      <c r="A233" s="286" t="s">
        <v>288</v>
      </c>
      <c r="B233" s="221" t="s">
        <v>632</v>
      </c>
      <c r="C233" s="221" t="s">
        <v>202</v>
      </c>
    </row>
    <row r="234" spans="1:3">
      <c r="A234" s="286" t="s">
        <v>290</v>
      </c>
      <c r="B234" s="221" t="s">
        <v>596</v>
      </c>
      <c r="C234" s="221" t="s">
        <v>202</v>
      </c>
    </row>
    <row r="235" spans="1:3">
      <c r="A235" s="286" t="s">
        <v>292</v>
      </c>
      <c r="B235" s="221" t="s">
        <v>202</v>
      </c>
      <c r="C235" s="221" t="s">
        <v>202</v>
      </c>
    </row>
    <row r="236" spans="1:3">
      <c r="A236" s="286" t="s">
        <v>116</v>
      </c>
      <c r="B236" s="221" t="s">
        <v>596</v>
      </c>
      <c r="C236" s="221" t="s">
        <v>596</v>
      </c>
    </row>
    <row r="237" spans="1:3">
      <c r="A237" s="286" t="s">
        <v>151</v>
      </c>
      <c r="B237" s="221" t="s">
        <v>202</v>
      </c>
      <c r="C237" s="221" t="s">
        <v>202</v>
      </c>
    </row>
    <row r="238" spans="1:3">
      <c r="A238" s="286" t="s">
        <v>724</v>
      </c>
      <c r="B238" s="221" t="s">
        <v>596</v>
      </c>
      <c r="C238" s="221" t="s">
        <v>596</v>
      </c>
    </row>
    <row r="239" spans="1:3">
      <c r="A239" s="287" t="s">
        <v>725</v>
      </c>
      <c r="B239" s="221" t="s">
        <v>596</v>
      </c>
      <c r="C239" s="221" t="s">
        <v>596</v>
      </c>
    </row>
    <row r="240" spans="1:3">
      <c r="A240" s="288" t="s">
        <v>726</v>
      </c>
      <c r="B240" s="221" t="s">
        <v>596</v>
      </c>
      <c r="C240" s="221" t="s">
        <v>596</v>
      </c>
    </row>
    <row r="241" spans="1:3">
      <c r="A241" s="288" t="s">
        <v>727</v>
      </c>
      <c r="B241" s="221" t="s">
        <v>596</v>
      </c>
      <c r="C241" s="221" t="s">
        <v>596</v>
      </c>
    </row>
    <row r="242" spans="1:3">
      <c r="A242" s="288" t="s">
        <v>728</v>
      </c>
      <c r="B242" s="221" t="s">
        <v>596</v>
      </c>
      <c r="C242" s="221" t="s">
        <v>596</v>
      </c>
    </row>
    <row r="243" spans="1:3">
      <c r="A243" s="288" t="s">
        <v>729</v>
      </c>
      <c r="B243" s="221" t="s">
        <v>596</v>
      </c>
      <c r="C243" s="221" t="s">
        <v>596</v>
      </c>
    </row>
    <row r="244" spans="1:3">
      <c r="A244" s="288" t="s">
        <v>730</v>
      </c>
      <c r="B244" s="221" t="s">
        <v>596</v>
      </c>
      <c r="C244" s="221" t="s">
        <v>596</v>
      </c>
    </row>
    <row r="245" spans="1:3">
      <c r="A245" s="288" t="s">
        <v>731</v>
      </c>
      <c r="B245" s="221" t="s">
        <v>596</v>
      </c>
      <c r="C245" s="221" t="s">
        <v>596</v>
      </c>
    </row>
    <row r="246" spans="1:3">
      <c r="A246" s="288" t="s">
        <v>732</v>
      </c>
      <c r="B246" s="221" t="s">
        <v>596</v>
      </c>
      <c r="C246" s="221" t="s">
        <v>596</v>
      </c>
    </row>
    <row r="247" spans="1:3">
      <c r="A247" s="288" t="s">
        <v>733</v>
      </c>
      <c r="B247" s="221" t="s">
        <v>596</v>
      </c>
      <c r="C247" s="221" t="s">
        <v>596</v>
      </c>
    </row>
    <row r="248" spans="1:3">
      <c r="A248" s="288" t="s">
        <v>734</v>
      </c>
      <c r="B248" s="221" t="s">
        <v>596</v>
      </c>
      <c r="C248" s="221" t="s">
        <v>596</v>
      </c>
    </row>
    <row r="249" spans="1:3">
      <c r="A249" s="288" t="s">
        <v>735</v>
      </c>
      <c r="B249" s="221" t="s">
        <v>596</v>
      </c>
      <c r="C249" s="221" t="s">
        <v>596</v>
      </c>
    </row>
    <row r="250" spans="1:3">
      <c r="A250" s="288" t="s">
        <v>736</v>
      </c>
      <c r="B250" s="221" t="s">
        <v>596</v>
      </c>
      <c r="C250" s="221" t="s">
        <v>596</v>
      </c>
    </row>
    <row r="251" spans="1:3">
      <c r="A251" s="288" t="s">
        <v>737</v>
      </c>
      <c r="B251" s="221" t="s">
        <v>596</v>
      </c>
      <c r="C251" s="221" t="s">
        <v>596</v>
      </c>
    </row>
    <row r="252" spans="1:3">
      <c r="A252" s="288" t="s">
        <v>738</v>
      </c>
      <c r="B252" s="221" t="s">
        <v>596</v>
      </c>
      <c r="C252" s="221" t="s">
        <v>596</v>
      </c>
    </row>
    <row r="253" spans="1:3">
      <c r="A253" s="288" t="s">
        <v>739</v>
      </c>
      <c r="B253" s="221" t="s">
        <v>596</v>
      </c>
      <c r="C253" s="221" t="s">
        <v>596</v>
      </c>
    </row>
    <row r="254" spans="1:3">
      <c r="A254" s="288" t="s">
        <v>740</v>
      </c>
      <c r="B254" s="221" t="s">
        <v>596</v>
      </c>
      <c r="C254" s="221" t="s">
        <v>596</v>
      </c>
    </row>
    <row r="255" spans="1:3">
      <c r="A255" s="288" t="s">
        <v>741</v>
      </c>
      <c r="B255" s="221" t="s">
        <v>596</v>
      </c>
      <c r="C255" s="221" t="s">
        <v>596</v>
      </c>
    </row>
    <row r="256" spans="1:3">
      <c r="A256" s="288" t="s">
        <v>742</v>
      </c>
      <c r="B256" s="221" t="s">
        <v>596</v>
      </c>
      <c r="C256" s="221" t="s">
        <v>596</v>
      </c>
    </row>
    <row r="257" spans="1:3">
      <c r="A257" s="288" t="s">
        <v>743</v>
      </c>
      <c r="B257" s="221" t="s">
        <v>596</v>
      </c>
      <c r="C257" s="221" t="s">
        <v>596</v>
      </c>
    </row>
    <row r="258" spans="1:3">
      <c r="A258" s="288" t="s">
        <v>744</v>
      </c>
      <c r="B258" s="221" t="s">
        <v>596</v>
      </c>
      <c r="C258" s="221" t="s">
        <v>596</v>
      </c>
    </row>
    <row r="259" spans="1:3">
      <c r="A259" s="288" t="s">
        <v>745</v>
      </c>
      <c r="B259" s="221" t="s">
        <v>596</v>
      </c>
      <c r="C259" s="221" t="s">
        <v>596</v>
      </c>
    </row>
    <row r="260" spans="1:3">
      <c r="A260" s="288" t="s">
        <v>746</v>
      </c>
      <c r="B260" s="221" t="s">
        <v>596</v>
      </c>
      <c r="C260" s="221" t="s">
        <v>596</v>
      </c>
    </row>
    <row r="261" spans="1:3">
      <c r="A261" s="288" t="s">
        <v>747</v>
      </c>
      <c r="B261" s="221" t="s">
        <v>596</v>
      </c>
      <c r="C261" s="221" t="s">
        <v>596</v>
      </c>
    </row>
    <row r="262" spans="1:3">
      <c r="A262" s="288" t="s">
        <v>408</v>
      </c>
      <c r="B262" s="221" t="s">
        <v>596</v>
      </c>
      <c r="C262" s="221" t="s">
        <v>202</v>
      </c>
    </row>
    <row r="263" spans="1:3">
      <c r="A263" s="288" t="s">
        <v>748</v>
      </c>
      <c r="B263" s="221" t="s">
        <v>596</v>
      </c>
      <c r="C263" s="221" t="s">
        <v>596</v>
      </c>
    </row>
    <row r="264" spans="1:3">
      <c r="A264" s="288" t="s">
        <v>749</v>
      </c>
      <c r="B264" s="221" t="s">
        <v>596</v>
      </c>
      <c r="C264" s="221" t="s">
        <v>642</v>
      </c>
    </row>
    <row r="265" spans="1:3">
      <c r="A265" s="288" t="s">
        <v>750</v>
      </c>
      <c r="B265" s="221" t="s">
        <v>202</v>
      </c>
      <c r="C265" s="221" t="s">
        <v>596</v>
      </c>
    </row>
    <row r="266" spans="1:3">
      <c r="A266" s="288" t="s">
        <v>751</v>
      </c>
      <c r="B266" s="221" t="s">
        <v>596</v>
      </c>
      <c r="C266" s="221" t="s">
        <v>596</v>
      </c>
    </row>
    <row r="267" spans="1:3">
      <c r="A267" s="288" t="s">
        <v>752</v>
      </c>
      <c r="B267" s="221" t="s">
        <v>596</v>
      </c>
      <c r="C267" s="221" t="s">
        <v>642</v>
      </c>
    </row>
    <row r="268" spans="1:3">
      <c r="A268" s="288" t="s">
        <v>410</v>
      </c>
      <c r="B268" s="221" t="s">
        <v>596</v>
      </c>
      <c r="C268" s="221" t="s">
        <v>202</v>
      </c>
    </row>
    <row r="269" spans="1:3">
      <c r="A269" s="288" t="s">
        <v>753</v>
      </c>
      <c r="B269" s="221" t="s">
        <v>596</v>
      </c>
      <c r="C269" s="221" t="s">
        <v>596</v>
      </c>
    </row>
    <row r="270" spans="1:3">
      <c r="A270" s="288" t="s">
        <v>754</v>
      </c>
      <c r="B270" s="221" t="s">
        <v>596</v>
      </c>
      <c r="C270" s="221" t="s">
        <v>596</v>
      </c>
    </row>
    <row r="271" spans="1:3">
      <c r="A271" s="288" t="s">
        <v>755</v>
      </c>
      <c r="B271" s="221" t="s">
        <v>596</v>
      </c>
      <c r="C271" s="221" t="s">
        <v>596</v>
      </c>
    </row>
    <row r="272" spans="1:3">
      <c r="A272" s="288" t="s">
        <v>412</v>
      </c>
      <c r="B272" s="221" t="s">
        <v>596</v>
      </c>
      <c r="C272" s="221" t="s">
        <v>596</v>
      </c>
    </row>
    <row r="273" spans="1:3">
      <c r="A273" s="288" t="s">
        <v>756</v>
      </c>
      <c r="B273" s="221" t="s">
        <v>596</v>
      </c>
      <c r="C273" s="221" t="s">
        <v>596</v>
      </c>
    </row>
    <row r="274" spans="1:3">
      <c r="A274" s="288" t="s">
        <v>757</v>
      </c>
      <c r="B274" s="221" t="s">
        <v>596</v>
      </c>
      <c r="C274" s="221" t="s">
        <v>596</v>
      </c>
    </row>
    <row r="275" spans="1:3">
      <c r="A275" s="288" t="s">
        <v>758</v>
      </c>
      <c r="B275" s="221" t="s">
        <v>596</v>
      </c>
      <c r="C275" s="221" t="s">
        <v>596</v>
      </c>
    </row>
    <row r="276" spans="1:3">
      <c r="A276" s="288" t="s">
        <v>759</v>
      </c>
      <c r="B276" s="221" t="s">
        <v>596</v>
      </c>
      <c r="C276" s="221" t="s">
        <v>596</v>
      </c>
    </row>
    <row r="277" spans="1:3">
      <c r="A277" s="289" t="s">
        <v>760</v>
      </c>
      <c r="B277" s="221" t="s">
        <v>596</v>
      </c>
      <c r="C277" s="221" t="s">
        <v>596</v>
      </c>
    </row>
    <row r="278" spans="1:3">
      <c r="A278" s="287" t="s">
        <v>43</v>
      </c>
      <c r="B278" s="221" t="s">
        <v>596</v>
      </c>
      <c r="C278" s="221" t="s">
        <v>596</v>
      </c>
    </row>
    <row r="279" spans="1:3">
      <c r="A279" s="288" t="s">
        <v>45</v>
      </c>
      <c r="B279" s="221" t="s">
        <v>632</v>
      </c>
      <c r="C279" s="221" t="s">
        <v>596</v>
      </c>
    </row>
    <row r="280" spans="1:3">
      <c r="A280" s="288" t="s">
        <v>46</v>
      </c>
      <c r="B280" s="221" t="s">
        <v>202</v>
      </c>
      <c r="C280" s="221" t="s">
        <v>202</v>
      </c>
    </row>
    <row r="281" spans="1:3">
      <c r="A281" s="288" t="s">
        <v>48</v>
      </c>
      <c r="B281" s="221" t="s">
        <v>596</v>
      </c>
      <c r="C281" s="221" t="s">
        <v>596</v>
      </c>
    </row>
    <row r="282" spans="1:3">
      <c r="A282" s="288" t="s">
        <v>761</v>
      </c>
      <c r="B282" s="221" t="s">
        <v>596</v>
      </c>
      <c r="C282" s="221" t="s">
        <v>596</v>
      </c>
    </row>
    <row r="283" spans="1:3">
      <c r="A283" s="288" t="s">
        <v>50</v>
      </c>
      <c r="B283" s="221" t="s">
        <v>642</v>
      </c>
      <c r="C283" s="221" t="s">
        <v>642</v>
      </c>
    </row>
    <row r="284" spans="1:3">
      <c r="A284" s="288" t="s">
        <v>52</v>
      </c>
      <c r="B284" s="221" t="s">
        <v>202</v>
      </c>
      <c r="C284" s="221" t="s">
        <v>202</v>
      </c>
    </row>
    <row r="285" spans="1:3">
      <c r="A285" s="288" t="s">
        <v>54</v>
      </c>
      <c r="B285" s="221" t="s">
        <v>632</v>
      </c>
      <c r="C285" s="221" t="s">
        <v>202</v>
      </c>
    </row>
    <row r="286" spans="1:3">
      <c r="A286" s="288" t="s">
        <v>56</v>
      </c>
      <c r="B286" s="221" t="s">
        <v>596</v>
      </c>
      <c r="C286" s="221" t="s">
        <v>632</v>
      </c>
    </row>
    <row r="287" spans="1:3">
      <c r="A287" s="288" t="s">
        <v>44</v>
      </c>
      <c r="B287" s="221" t="s">
        <v>202</v>
      </c>
      <c r="C287" s="221" t="s">
        <v>596</v>
      </c>
    </row>
    <row r="288" spans="1:3">
      <c r="A288" s="288" t="s">
        <v>58</v>
      </c>
      <c r="B288" s="221" t="s">
        <v>202</v>
      </c>
      <c r="C288" s="221" t="s">
        <v>202</v>
      </c>
    </row>
    <row r="289" spans="1:3">
      <c r="A289" s="288" t="s">
        <v>762</v>
      </c>
      <c r="B289" s="221" t="s">
        <v>596</v>
      </c>
      <c r="C289" s="221" t="s">
        <v>596</v>
      </c>
    </row>
    <row r="290" spans="1:3">
      <c r="A290" s="288" t="s">
        <v>763</v>
      </c>
      <c r="B290" s="221" t="s">
        <v>596</v>
      </c>
      <c r="C290" s="221" t="s">
        <v>596</v>
      </c>
    </row>
    <row r="291" spans="1:3">
      <c r="A291" s="288" t="s">
        <v>764</v>
      </c>
      <c r="B291" s="221" t="s">
        <v>596</v>
      </c>
      <c r="C291" s="221" t="s">
        <v>596</v>
      </c>
    </row>
    <row r="292" spans="1:3">
      <c r="A292" s="288" t="s">
        <v>60</v>
      </c>
      <c r="B292" s="221" t="s">
        <v>202</v>
      </c>
      <c r="C292" s="221" t="s">
        <v>202</v>
      </c>
    </row>
    <row r="293" spans="1:3">
      <c r="A293" s="288" t="s">
        <v>62</v>
      </c>
      <c r="B293" s="221" t="s">
        <v>202</v>
      </c>
      <c r="C293" s="221" t="s">
        <v>202</v>
      </c>
    </row>
    <row r="294" spans="1:3">
      <c r="A294" s="288" t="s">
        <v>64</v>
      </c>
      <c r="B294" s="221" t="s">
        <v>202</v>
      </c>
      <c r="C294" s="221" t="s">
        <v>202</v>
      </c>
    </row>
    <row r="295" spans="1:3">
      <c r="A295" s="288" t="s">
        <v>765</v>
      </c>
      <c r="B295" s="221" t="s">
        <v>202</v>
      </c>
      <c r="C295" s="221" t="s">
        <v>202</v>
      </c>
    </row>
    <row r="296" spans="1:3">
      <c r="A296" s="289" t="s">
        <v>766</v>
      </c>
      <c r="B296" s="221" t="s">
        <v>596</v>
      </c>
      <c r="C296" s="221" t="s">
        <v>596</v>
      </c>
    </row>
    <row r="297" spans="1:3">
      <c r="A297" s="286" t="s">
        <v>767</v>
      </c>
      <c r="B297" s="221" t="s">
        <v>596</v>
      </c>
      <c r="C297" s="221" t="s">
        <v>596</v>
      </c>
    </row>
    <row r="298" spans="1:3">
      <c r="A298" s="287" t="s">
        <v>768</v>
      </c>
      <c r="B298" s="221" t="s">
        <v>596</v>
      </c>
      <c r="C298" s="221" t="s">
        <v>596</v>
      </c>
    </row>
    <row r="299" spans="1:3">
      <c r="A299" s="288" t="s">
        <v>768</v>
      </c>
      <c r="B299" s="221" t="s">
        <v>596</v>
      </c>
      <c r="C299" s="221" t="s">
        <v>596</v>
      </c>
    </row>
    <row r="300" spans="1:3">
      <c r="A300" s="288" t="s">
        <v>263</v>
      </c>
      <c r="B300" s="221" t="s">
        <v>202</v>
      </c>
      <c r="C300" s="221" t="s">
        <v>596</v>
      </c>
    </row>
    <row r="301" spans="1:3">
      <c r="A301" s="288" t="s">
        <v>769</v>
      </c>
      <c r="B301" s="221" t="s">
        <v>202</v>
      </c>
      <c r="C301" s="221" t="s">
        <v>596</v>
      </c>
    </row>
    <row r="302" spans="1:3">
      <c r="A302" s="288" t="s">
        <v>261</v>
      </c>
      <c r="B302" s="221" t="s">
        <v>202</v>
      </c>
      <c r="C302" s="221" t="s">
        <v>596</v>
      </c>
    </row>
    <row r="303" spans="1:3">
      <c r="A303" s="289" t="s">
        <v>770</v>
      </c>
      <c r="B303" s="221" t="s">
        <v>596</v>
      </c>
      <c r="C303" s="221" t="s">
        <v>596</v>
      </c>
    </row>
    <row r="304" spans="1:3">
      <c r="A304" s="287" t="s">
        <v>771</v>
      </c>
      <c r="B304" s="221" t="s">
        <v>596</v>
      </c>
      <c r="C304" s="221" t="s">
        <v>596</v>
      </c>
    </row>
    <row r="305" spans="1:3">
      <c r="A305" s="288" t="s">
        <v>771</v>
      </c>
      <c r="B305" s="221" t="s">
        <v>596</v>
      </c>
      <c r="C305" s="221" t="s">
        <v>596</v>
      </c>
    </row>
    <row r="306" spans="1:3">
      <c r="A306" s="288" t="s">
        <v>274</v>
      </c>
      <c r="B306" s="221" t="s">
        <v>202</v>
      </c>
      <c r="C306" s="221" t="s">
        <v>202</v>
      </c>
    </row>
    <row r="307" spans="1:3">
      <c r="A307" s="288" t="s">
        <v>277</v>
      </c>
      <c r="B307" s="221" t="s">
        <v>202</v>
      </c>
      <c r="C307" s="221" t="s">
        <v>202</v>
      </c>
    </row>
    <row r="308" spans="1:3">
      <c r="A308" s="289" t="s">
        <v>772</v>
      </c>
      <c r="B308" s="221" t="s">
        <v>596</v>
      </c>
      <c r="C308" s="221" t="s">
        <v>596</v>
      </c>
    </row>
    <row r="309" spans="1:3">
      <c r="A309" s="287" t="s">
        <v>773</v>
      </c>
      <c r="B309" s="221" t="s">
        <v>596</v>
      </c>
      <c r="C309" s="221" t="s">
        <v>596</v>
      </c>
    </row>
    <row r="310" spans="1:3">
      <c r="A310" s="288" t="s">
        <v>773</v>
      </c>
      <c r="B310" s="221" t="s">
        <v>596</v>
      </c>
      <c r="C310" s="221" t="s">
        <v>596</v>
      </c>
    </row>
    <row r="311" spans="1:3">
      <c r="A311" s="288" t="s">
        <v>333</v>
      </c>
      <c r="B311" s="221" t="s">
        <v>202</v>
      </c>
      <c r="C311" s="221" t="s">
        <v>596</v>
      </c>
    </row>
    <row r="312" spans="1:3">
      <c r="A312" s="288" t="s">
        <v>334</v>
      </c>
      <c r="B312" s="221" t="s">
        <v>202</v>
      </c>
      <c r="C312" s="221" t="s">
        <v>596</v>
      </c>
    </row>
    <row r="313" spans="1:3">
      <c r="A313" s="288" t="s">
        <v>336</v>
      </c>
      <c r="B313" s="221" t="s">
        <v>202</v>
      </c>
      <c r="C313" s="221" t="s">
        <v>596</v>
      </c>
    </row>
    <row r="314" spans="1:3">
      <c r="A314" s="288" t="s">
        <v>338</v>
      </c>
      <c r="B314" s="221" t="s">
        <v>202</v>
      </c>
      <c r="C314" s="221" t="s">
        <v>596</v>
      </c>
    </row>
    <row r="315" spans="1:3">
      <c r="A315" s="288" t="s">
        <v>340</v>
      </c>
      <c r="B315" s="221" t="s">
        <v>642</v>
      </c>
      <c r="C315" s="221" t="s">
        <v>596</v>
      </c>
    </row>
    <row r="316" spans="1:3">
      <c r="A316" s="288" t="s">
        <v>332</v>
      </c>
      <c r="B316" s="221" t="s">
        <v>202</v>
      </c>
      <c r="C316" s="221" t="s">
        <v>596</v>
      </c>
    </row>
    <row r="317" spans="1:3">
      <c r="A317" s="288" t="s">
        <v>342</v>
      </c>
      <c r="B317" s="221" t="s">
        <v>202</v>
      </c>
      <c r="C317" s="221" t="s">
        <v>596</v>
      </c>
    </row>
    <row r="318" spans="1:3">
      <c r="A318" s="288" t="s">
        <v>343</v>
      </c>
      <c r="B318" s="221" t="s">
        <v>202</v>
      </c>
      <c r="C318" s="221" t="s">
        <v>596</v>
      </c>
    </row>
    <row r="319" spans="1:3">
      <c r="A319" s="289" t="s">
        <v>774</v>
      </c>
      <c r="B319" s="221" t="s">
        <v>596</v>
      </c>
      <c r="C319" s="221" t="s">
        <v>596</v>
      </c>
    </row>
    <row r="320" spans="1:3">
      <c r="A320" s="287" t="s">
        <v>775</v>
      </c>
      <c r="B320" s="221" t="s">
        <v>596</v>
      </c>
      <c r="C320" s="221" t="s">
        <v>596</v>
      </c>
    </row>
    <row r="321" spans="1:3">
      <c r="A321" s="288" t="s">
        <v>776</v>
      </c>
      <c r="B321" s="221" t="s">
        <v>596</v>
      </c>
      <c r="C321" s="221" t="s">
        <v>596</v>
      </c>
    </row>
    <row r="322" spans="1:3">
      <c r="A322" s="288" t="s">
        <v>777</v>
      </c>
      <c r="B322" s="221" t="s">
        <v>596</v>
      </c>
      <c r="C322" s="221" t="s">
        <v>596</v>
      </c>
    </row>
    <row r="323" spans="1:3">
      <c r="A323" s="288" t="s">
        <v>778</v>
      </c>
      <c r="B323" s="221" t="s">
        <v>596</v>
      </c>
      <c r="C323" s="221" t="s">
        <v>596</v>
      </c>
    </row>
    <row r="324" spans="1:3">
      <c r="A324" s="289" t="s">
        <v>779</v>
      </c>
      <c r="B324" s="221" t="s">
        <v>596</v>
      </c>
      <c r="C324" s="221" t="s">
        <v>596</v>
      </c>
    </row>
    <row r="325" spans="1:3">
      <c r="A325" s="287" t="s">
        <v>780</v>
      </c>
      <c r="B325" s="221" t="s">
        <v>596</v>
      </c>
      <c r="C325" s="221" t="s">
        <v>596</v>
      </c>
    </row>
    <row r="326" spans="1:3">
      <c r="A326" s="288" t="s">
        <v>780</v>
      </c>
      <c r="B326" s="221" t="s">
        <v>596</v>
      </c>
      <c r="C326" s="221" t="s">
        <v>596</v>
      </c>
    </row>
    <row r="327" spans="1:3">
      <c r="A327" s="288" t="s">
        <v>398</v>
      </c>
      <c r="B327" s="221" t="s">
        <v>596</v>
      </c>
      <c r="C327" s="221" t="s">
        <v>596</v>
      </c>
    </row>
    <row r="328" spans="1:3">
      <c r="A328" s="288" t="s">
        <v>781</v>
      </c>
      <c r="B328" s="221" t="s">
        <v>596</v>
      </c>
      <c r="C328" s="221" t="s">
        <v>596</v>
      </c>
    </row>
    <row r="329" spans="1:3">
      <c r="A329" s="288" t="s">
        <v>390</v>
      </c>
      <c r="B329" s="221" t="s">
        <v>202</v>
      </c>
      <c r="C329" s="221" t="s">
        <v>596</v>
      </c>
    </row>
    <row r="330" spans="1:3">
      <c r="A330" s="288" t="s">
        <v>392</v>
      </c>
      <c r="B330" s="221" t="s">
        <v>202</v>
      </c>
      <c r="C330" s="221" t="s">
        <v>596</v>
      </c>
    </row>
    <row r="331" spans="1:3">
      <c r="A331" s="288" t="s">
        <v>782</v>
      </c>
      <c r="B331" s="221" t="s">
        <v>202</v>
      </c>
      <c r="C331" s="221" t="s">
        <v>596</v>
      </c>
    </row>
    <row r="332" spans="1:3">
      <c r="A332" s="288" t="s">
        <v>388</v>
      </c>
      <c r="B332" s="221" t="s">
        <v>596</v>
      </c>
      <c r="C332" s="221" t="s">
        <v>596</v>
      </c>
    </row>
    <row r="333" spans="1:3">
      <c r="A333" s="288" t="s">
        <v>394</v>
      </c>
      <c r="B333" s="221" t="s">
        <v>202</v>
      </c>
      <c r="C333" s="221" t="s">
        <v>596</v>
      </c>
    </row>
    <row r="334" spans="1:3">
      <c r="A334" s="288" t="s">
        <v>396</v>
      </c>
      <c r="B334" s="221" t="s">
        <v>202</v>
      </c>
      <c r="C334" s="221" t="s">
        <v>596</v>
      </c>
    </row>
    <row r="335" spans="1:3">
      <c r="A335" s="288" t="s">
        <v>400</v>
      </c>
      <c r="B335" s="221" t="s">
        <v>596</v>
      </c>
      <c r="C335" s="221" t="s">
        <v>596</v>
      </c>
    </row>
    <row r="336" spans="1:3">
      <c r="A336" s="289" t="s">
        <v>783</v>
      </c>
      <c r="B336" s="221" t="s">
        <v>596</v>
      </c>
      <c r="C336" s="221" t="s">
        <v>596</v>
      </c>
    </row>
    <row r="337" spans="1:3">
      <c r="A337" s="287" t="s">
        <v>784</v>
      </c>
      <c r="B337" s="221" t="s">
        <v>596</v>
      </c>
      <c r="C337" s="221" t="s">
        <v>596</v>
      </c>
    </row>
    <row r="338" spans="1:3">
      <c r="A338" s="288" t="s">
        <v>784</v>
      </c>
      <c r="B338" s="221" t="s">
        <v>596</v>
      </c>
      <c r="C338" s="221" t="s">
        <v>596</v>
      </c>
    </row>
    <row r="339" spans="1:3">
      <c r="A339" s="288" t="s">
        <v>385</v>
      </c>
      <c r="B339" s="221" t="s">
        <v>202</v>
      </c>
      <c r="C339" s="221" t="s">
        <v>596</v>
      </c>
    </row>
    <row r="340" spans="1:3">
      <c r="A340" s="289" t="s">
        <v>785</v>
      </c>
      <c r="B340" s="221" t="s">
        <v>596</v>
      </c>
      <c r="C340" s="221" t="s">
        <v>596</v>
      </c>
    </row>
    <row r="341" spans="1:3">
      <c r="A341" s="287" t="s">
        <v>786</v>
      </c>
      <c r="B341" s="221" t="s">
        <v>596</v>
      </c>
      <c r="C341" s="221" t="s">
        <v>596</v>
      </c>
    </row>
    <row r="342" spans="1:3">
      <c r="A342" s="288" t="s">
        <v>787</v>
      </c>
      <c r="B342" s="221" t="s">
        <v>202</v>
      </c>
      <c r="C342" s="221" t="s">
        <v>596</v>
      </c>
    </row>
    <row r="343" spans="1:3">
      <c r="A343" s="288" t="s">
        <v>357</v>
      </c>
      <c r="B343" s="221" t="s">
        <v>202</v>
      </c>
      <c r="C343" s="221" t="s">
        <v>202</v>
      </c>
    </row>
    <row r="344" spans="1:3">
      <c r="A344" s="288" t="s">
        <v>359</v>
      </c>
      <c r="B344" s="221" t="s">
        <v>596</v>
      </c>
      <c r="C344" s="221" t="s">
        <v>596</v>
      </c>
    </row>
    <row r="345" spans="1:3">
      <c r="A345" s="288" t="s">
        <v>361</v>
      </c>
      <c r="B345" s="221" t="s">
        <v>596</v>
      </c>
      <c r="C345" s="221" t="s">
        <v>596</v>
      </c>
    </row>
    <row r="346" spans="1:3">
      <c r="A346" s="288" t="s">
        <v>363</v>
      </c>
      <c r="B346" s="221" t="s">
        <v>202</v>
      </c>
      <c r="C346" s="221" t="s">
        <v>596</v>
      </c>
    </row>
    <row r="347" spans="1:3">
      <c r="A347" s="288" t="s">
        <v>365</v>
      </c>
      <c r="B347" s="221" t="s">
        <v>596</v>
      </c>
      <c r="C347" s="221" t="s">
        <v>596</v>
      </c>
    </row>
    <row r="348" spans="1:3">
      <c r="A348" s="288" t="s">
        <v>367</v>
      </c>
      <c r="B348" s="221" t="s">
        <v>202</v>
      </c>
      <c r="C348" s="221" t="s">
        <v>632</v>
      </c>
    </row>
    <row r="349" spans="1:3">
      <c r="A349" s="288" t="s">
        <v>788</v>
      </c>
      <c r="B349" s="221" t="s">
        <v>202</v>
      </c>
      <c r="C349" s="221" t="s">
        <v>596</v>
      </c>
    </row>
    <row r="350" spans="1:3">
      <c r="A350" s="288" t="s">
        <v>789</v>
      </c>
      <c r="B350" s="221" t="s">
        <v>596</v>
      </c>
      <c r="C350" s="221" t="s">
        <v>596</v>
      </c>
    </row>
    <row r="351" spans="1:3">
      <c r="A351" s="288" t="s">
        <v>355</v>
      </c>
      <c r="B351" s="221" t="s">
        <v>596</v>
      </c>
      <c r="C351" s="221" t="s">
        <v>596</v>
      </c>
    </row>
    <row r="352" spans="1:3">
      <c r="A352" s="288" t="s">
        <v>369</v>
      </c>
      <c r="B352" s="221" t="s">
        <v>202</v>
      </c>
      <c r="C352" s="221" t="s">
        <v>596</v>
      </c>
    </row>
    <row r="353" spans="1:3">
      <c r="A353" s="288" t="s">
        <v>371</v>
      </c>
      <c r="B353" s="221" t="s">
        <v>202</v>
      </c>
      <c r="C353" s="221" t="s">
        <v>596</v>
      </c>
    </row>
    <row r="354" spans="1:3">
      <c r="A354" s="288" t="s">
        <v>790</v>
      </c>
      <c r="B354" s="221" t="s">
        <v>596</v>
      </c>
      <c r="C354" s="221" t="s">
        <v>596</v>
      </c>
    </row>
    <row r="355" spans="1:3">
      <c r="A355" s="288" t="s">
        <v>791</v>
      </c>
      <c r="B355" s="221" t="s">
        <v>596</v>
      </c>
      <c r="C355" s="221" t="s">
        <v>596</v>
      </c>
    </row>
    <row r="356" spans="1:3">
      <c r="A356" s="288" t="s">
        <v>373</v>
      </c>
      <c r="B356" s="221" t="s">
        <v>202</v>
      </c>
      <c r="C356" s="221" t="s">
        <v>596</v>
      </c>
    </row>
    <row r="357" spans="1:3">
      <c r="A357" s="288" t="s">
        <v>792</v>
      </c>
      <c r="B357" s="221" t="s">
        <v>596</v>
      </c>
      <c r="C357" s="221" t="s">
        <v>596</v>
      </c>
    </row>
    <row r="358" spans="1:3">
      <c r="A358" s="288" t="s">
        <v>375</v>
      </c>
      <c r="B358" s="221" t="s">
        <v>202</v>
      </c>
      <c r="C358" s="221" t="s">
        <v>596</v>
      </c>
    </row>
    <row r="359" spans="1:3">
      <c r="A359" s="288" t="s">
        <v>377</v>
      </c>
      <c r="B359" s="221" t="s">
        <v>202</v>
      </c>
      <c r="C359" s="221" t="s">
        <v>202</v>
      </c>
    </row>
    <row r="360" spans="1:3">
      <c r="A360" s="288" t="s">
        <v>379</v>
      </c>
      <c r="B360" s="221" t="s">
        <v>202</v>
      </c>
      <c r="C360" s="221" t="s">
        <v>596</v>
      </c>
    </row>
    <row r="361" spans="1:3">
      <c r="A361" s="289" t="s">
        <v>793</v>
      </c>
      <c r="B361" s="221" t="s">
        <v>596</v>
      </c>
      <c r="C361" s="221" t="s">
        <v>596</v>
      </c>
    </row>
    <row r="362" spans="1:3">
      <c r="A362" s="287" t="s">
        <v>794</v>
      </c>
      <c r="B362" s="221" t="s">
        <v>596</v>
      </c>
      <c r="C362" s="221" t="s">
        <v>596</v>
      </c>
    </row>
    <row r="363" spans="1:3">
      <c r="A363" s="288" t="s">
        <v>794</v>
      </c>
      <c r="B363" s="221" t="s">
        <v>596</v>
      </c>
      <c r="C363" s="221" t="s">
        <v>596</v>
      </c>
    </row>
    <row r="364" spans="1:3">
      <c r="A364" s="288" t="s">
        <v>381</v>
      </c>
      <c r="B364" s="221" t="s">
        <v>596</v>
      </c>
      <c r="C364" s="221" t="s">
        <v>596</v>
      </c>
    </row>
    <row r="365" spans="1:3">
      <c r="A365" s="289" t="s">
        <v>795</v>
      </c>
      <c r="B365" s="221" t="s">
        <v>596</v>
      </c>
      <c r="C365" s="221" t="s">
        <v>596</v>
      </c>
    </row>
    <row r="366" spans="1:3">
      <c r="A366" s="287" t="s">
        <v>796</v>
      </c>
      <c r="B366" s="221" t="s">
        <v>596</v>
      </c>
      <c r="C366" s="221" t="s">
        <v>596</v>
      </c>
    </row>
    <row r="367" spans="1:3">
      <c r="A367" s="288" t="s">
        <v>796</v>
      </c>
      <c r="B367" s="221" t="s">
        <v>596</v>
      </c>
      <c r="C367" s="221" t="s">
        <v>596</v>
      </c>
    </row>
    <row r="368" spans="1:3">
      <c r="A368" s="288" t="s">
        <v>797</v>
      </c>
      <c r="B368" s="221" t="s">
        <v>596</v>
      </c>
      <c r="C368" s="221" t="s">
        <v>596</v>
      </c>
    </row>
    <row r="369" spans="1:3">
      <c r="A369" s="288" t="s">
        <v>798</v>
      </c>
      <c r="B369" s="221" t="s">
        <v>596</v>
      </c>
      <c r="C369" s="221" t="s">
        <v>596</v>
      </c>
    </row>
    <row r="370" spans="1:3">
      <c r="A370" s="288" t="s">
        <v>799</v>
      </c>
      <c r="B370" s="221" t="s">
        <v>596</v>
      </c>
      <c r="C370" s="221" t="s">
        <v>596</v>
      </c>
    </row>
    <row r="371" spans="1:3">
      <c r="A371" s="288" t="s">
        <v>800</v>
      </c>
      <c r="B371" s="221" t="s">
        <v>596</v>
      </c>
      <c r="C371" s="221" t="s">
        <v>596</v>
      </c>
    </row>
    <row r="372" spans="1:3">
      <c r="A372" s="288" t="s">
        <v>801</v>
      </c>
      <c r="B372" s="221" t="s">
        <v>596</v>
      </c>
      <c r="C372" s="221" t="s">
        <v>596</v>
      </c>
    </row>
    <row r="373" spans="1:3">
      <c r="A373" s="288" t="s">
        <v>802</v>
      </c>
      <c r="B373" s="221" t="s">
        <v>596</v>
      </c>
      <c r="C373" s="221" t="s">
        <v>596</v>
      </c>
    </row>
    <row r="374" spans="1:3">
      <c r="A374" s="288" t="s">
        <v>803</v>
      </c>
      <c r="B374" s="221" t="s">
        <v>596</v>
      </c>
      <c r="C374" s="221" t="s">
        <v>596</v>
      </c>
    </row>
    <row r="375" spans="1:3">
      <c r="A375" s="288" t="s">
        <v>804</v>
      </c>
      <c r="B375" s="221" t="s">
        <v>596</v>
      </c>
      <c r="C375" s="221" t="s">
        <v>596</v>
      </c>
    </row>
    <row r="376" spans="1:3">
      <c r="A376" s="288" t="s">
        <v>805</v>
      </c>
      <c r="B376" s="221" t="s">
        <v>596</v>
      </c>
      <c r="C376" s="221" t="s">
        <v>596</v>
      </c>
    </row>
    <row r="377" spans="1:3">
      <c r="A377" s="288" t="s">
        <v>806</v>
      </c>
      <c r="B377" s="221" t="s">
        <v>596</v>
      </c>
      <c r="C377" s="221" t="s">
        <v>596</v>
      </c>
    </row>
    <row r="378" spans="1:3">
      <c r="A378" s="288" t="s">
        <v>807</v>
      </c>
      <c r="B378" s="221" t="s">
        <v>596</v>
      </c>
      <c r="C378" s="221" t="s">
        <v>596</v>
      </c>
    </row>
    <row r="379" spans="1:3">
      <c r="A379" s="289" t="s">
        <v>808</v>
      </c>
      <c r="B379" s="221" t="s">
        <v>596</v>
      </c>
      <c r="C379" s="221" t="s">
        <v>596</v>
      </c>
    </row>
    <row r="380" spans="1:3">
      <c r="A380" s="286" t="s">
        <v>809</v>
      </c>
      <c r="B380" s="221" t="s">
        <v>596</v>
      </c>
      <c r="C380" s="221" t="s">
        <v>596</v>
      </c>
    </row>
    <row r="381" spans="1:3">
      <c r="A381" s="287" t="s">
        <v>810</v>
      </c>
      <c r="B381" s="221" t="s">
        <v>596</v>
      </c>
      <c r="C381" s="221" t="s">
        <v>596</v>
      </c>
    </row>
    <row r="382" spans="1:3">
      <c r="A382" s="288" t="s">
        <v>810</v>
      </c>
      <c r="B382" s="221" t="s">
        <v>596</v>
      </c>
      <c r="C382" s="221" t="s">
        <v>596</v>
      </c>
    </row>
    <row r="383" spans="1:3">
      <c r="A383" s="288" t="s">
        <v>564</v>
      </c>
      <c r="B383" s="221" t="s">
        <v>202</v>
      </c>
      <c r="C383" s="221" t="s">
        <v>202</v>
      </c>
    </row>
    <row r="384" spans="1:3">
      <c r="A384" s="289" t="s">
        <v>811</v>
      </c>
      <c r="B384" s="221" t="s">
        <v>596</v>
      </c>
      <c r="C384" s="221" t="s">
        <v>596</v>
      </c>
    </row>
    <row r="385" spans="1:3">
      <c r="A385" s="287" t="s">
        <v>812</v>
      </c>
      <c r="B385" s="221" t="s">
        <v>596</v>
      </c>
      <c r="C385" s="221" t="s">
        <v>596</v>
      </c>
    </row>
    <row r="386" spans="1:3">
      <c r="A386" s="288" t="s">
        <v>306</v>
      </c>
      <c r="B386" s="221" t="s">
        <v>202</v>
      </c>
      <c r="C386" s="221" t="s">
        <v>202</v>
      </c>
    </row>
    <row r="387" spans="1:3">
      <c r="A387" s="289" t="s">
        <v>813</v>
      </c>
      <c r="B387" s="221" t="s">
        <v>596</v>
      </c>
      <c r="C387" s="221" t="s">
        <v>596</v>
      </c>
    </row>
    <row r="388" spans="1:3">
      <c r="A388" s="286" t="s">
        <v>814</v>
      </c>
      <c r="B388" s="221" t="s">
        <v>596</v>
      </c>
      <c r="C388" s="221" t="s">
        <v>596</v>
      </c>
    </row>
    <row r="389" spans="1:3">
      <c r="A389" s="286" t="s">
        <v>815</v>
      </c>
      <c r="B389" s="221" t="s">
        <v>596</v>
      </c>
      <c r="C389" s="221" t="s">
        <v>596</v>
      </c>
    </row>
    <row r="390" spans="1:3">
      <c r="A390" s="287" t="s">
        <v>816</v>
      </c>
      <c r="B390" s="221" t="s">
        <v>596</v>
      </c>
      <c r="C390" s="221" t="s">
        <v>596</v>
      </c>
    </row>
    <row r="391" spans="1:3">
      <c r="A391" s="288" t="s">
        <v>816</v>
      </c>
      <c r="B391" s="221" t="s">
        <v>596</v>
      </c>
      <c r="C391" s="221" t="s">
        <v>596</v>
      </c>
    </row>
    <row r="392" spans="1:3">
      <c r="A392" s="290" t="s">
        <v>817</v>
      </c>
      <c r="B392" s="221" t="s">
        <v>596</v>
      </c>
      <c r="C392" s="221" t="s">
        <v>596</v>
      </c>
    </row>
    <row r="393" spans="1:3">
      <c r="A393" s="291" t="s">
        <v>817</v>
      </c>
      <c r="B393" s="221" t="s">
        <v>596</v>
      </c>
      <c r="C393" s="221" t="s">
        <v>596</v>
      </c>
    </row>
    <row r="394" spans="1:3">
      <c r="A394" s="291" t="s">
        <v>818</v>
      </c>
      <c r="B394" s="221" t="s">
        <v>596</v>
      </c>
      <c r="C394" s="221" t="s">
        <v>596</v>
      </c>
    </row>
    <row r="395" spans="1:3">
      <c r="A395" s="291" t="s">
        <v>819</v>
      </c>
      <c r="B395" s="221" t="s">
        <v>596</v>
      </c>
      <c r="C395" s="221" t="s">
        <v>596</v>
      </c>
    </row>
    <row r="396" spans="1:3">
      <c r="A396" s="291" t="s">
        <v>820</v>
      </c>
      <c r="B396" s="221" t="s">
        <v>596</v>
      </c>
      <c r="C396" s="221" t="s">
        <v>596</v>
      </c>
    </row>
    <row r="397" spans="1:3">
      <c r="A397" s="291" t="s">
        <v>821</v>
      </c>
      <c r="B397" s="221" t="s">
        <v>596</v>
      </c>
      <c r="C397" s="221" t="s">
        <v>596</v>
      </c>
    </row>
    <row r="398" spans="1:3">
      <c r="A398" s="291" t="s">
        <v>822</v>
      </c>
      <c r="B398" s="221" t="s">
        <v>596</v>
      </c>
      <c r="C398" s="221" t="s">
        <v>596</v>
      </c>
    </row>
    <row r="399" spans="1:3">
      <c r="A399" s="291" t="s">
        <v>823</v>
      </c>
      <c r="B399" s="221" t="s">
        <v>596</v>
      </c>
      <c r="C399" s="221" t="s">
        <v>596</v>
      </c>
    </row>
    <row r="400" spans="1:3">
      <c r="A400" s="291" t="s">
        <v>824</v>
      </c>
      <c r="B400" s="221" t="s">
        <v>202</v>
      </c>
      <c r="C400" s="221" t="s">
        <v>596</v>
      </c>
    </row>
    <row r="401" spans="1:3">
      <c r="A401" s="291" t="s">
        <v>825</v>
      </c>
      <c r="B401" s="221" t="s">
        <v>596</v>
      </c>
      <c r="C401" s="221" t="s">
        <v>596</v>
      </c>
    </row>
    <row r="402" spans="1:3">
      <c r="A402" s="291" t="s">
        <v>826</v>
      </c>
      <c r="B402" s="221" t="s">
        <v>596</v>
      </c>
      <c r="C402" s="221" t="s">
        <v>596</v>
      </c>
    </row>
    <row r="403" spans="1:3">
      <c r="A403" s="291" t="s">
        <v>827</v>
      </c>
      <c r="B403" s="221" t="s">
        <v>596</v>
      </c>
      <c r="C403" s="221" t="s">
        <v>596</v>
      </c>
    </row>
    <row r="404" spans="1:3">
      <c r="A404" s="292" t="s">
        <v>828</v>
      </c>
      <c r="B404" s="221" t="s">
        <v>596</v>
      </c>
      <c r="C404" s="221" t="s">
        <v>596</v>
      </c>
    </row>
    <row r="405" spans="1:3">
      <c r="A405" s="288" t="s">
        <v>829</v>
      </c>
      <c r="B405" s="221" t="s">
        <v>596</v>
      </c>
      <c r="C405" s="221" t="s">
        <v>596</v>
      </c>
    </row>
    <row r="406" spans="1:3">
      <c r="A406" s="288" t="s">
        <v>830</v>
      </c>
      <c r="B406" s="221" t="s">
        <v>596</v>
      </c>
      <c r="C406" s="221" t="s">
        <v>596</v>
      </c>
    </row>
    <row r="407" spans="1:3">
      <c r="A407" s="288" t="s">
        <v>831</v>
      </c>
      <c r="B407" s="221" t="s">
        <v>596</v>
      </c>
      <c r="C407" s="221" t="s">
        <v>596</v>
      </c>
    </row>
    <row r="408" spans="1:3">
      <c r="A408" s="288" t="s">
        <v>832</v>
      </c>
      <c r="B408" s="221" t="s">
        <v>596</v>
      </c>
      <c r="C408" s="221" t="s">
        <v>596</v>
      </c>
    </row>
    <row r="409" spans="1:3">
      <c r="A409" s="288" t="s">
        <v>833</v>
      </c>
      <c r="B409" s="221" t="s">
        <v>596</v>
      </c>
      <c r="C409" s="221" t="s">
        <v>596</v>
      </c>
    </row>
    <row r="410" spans="1:3">
      <c r="A410" s="288" t="s">
        <v>834</v>
      </c>
      <c r="B410" s="221" t="s">
        <v>596</v>
      </c>
      <c r="C410" s="221" t="s">
        <v>596</v>
      </c>
    </row>
    <row r="411" spans="1:3">
      <c r="A411" s="288" t="s">
        <v>835</v>
      </c>
      <c r="B411" s="221" t="s">
        <v>596</v>
      </c>
      <c r="C411" s="221" t="s">
        <v>596</v>
      </c>
    </row>
    <row r="412" spans="1:3">
      <c r="A412" s="288" t="s">
        <v>836</v>
      </c>
      <c r="B412" s="221" t="s">
        <v>596</v>
      </c>
      <c r="C412" s="221" t="s">
        <v>596</v>
      </c>
    </row>
    <row r="413" spans="1:3">
      <c r="A413" s="288" t="s">
        <v>837</v>
      </c>
      <c r="B413" s="221" t="s">
        <v>596</v>
      </c>
      <c r="C413" s="221" t="s">
        <v>596</v>
      </c>
    </row>
    <row r="414" spans="1:3">
      <c r="A414" s="288" t="s">
        <v>838</v>
      </c>
      <c r="B414" s="221" t="s">
        <v>596</v>
      </c>
      <c r="C414" s="221" t="s">
        <v>596</v>
      </c>
    </row>
    <row r="415" spans="1:3">
      <c r="A415" s="288" t="s">
        <v>839</v>
      </c>
      <c r="B415" s="221" t="s">
        <v>596</v>
      </c>
      <c r="C415" s="221" t="s">
        <v>596</v>
      </c>
    </row>
    <row r="416" spans="1:3">
      <c r="A416" s="288" t="s">
        <v>840</v>
      </c>
      <c r="B416" s="221" t="s">
        <v>596</v>
      </c>
      <c r="C416" s="221" t="s">
        <v>596</v>
      </c>
    </row>
    <row r="417" spans="1:3">
      <c r="A417" s="288" t="s">
        <v>841</v>
      </c>
      <c r="B417" s="221" t="s">
        <v>596</v>
      </c>
      <c r="C417" s="221" t="s">
        <v>596</v>
      </c>
    </row>
    <row r="418" spans="1:3">
      <c r="A418" s="288" t="s">
        <v>842</v>
      </c>
      <c r="B418" s="221" t="s">
        <v>596</v>
      </c>
      <c r="C418" s="221" t="s">
        <v>596</v>
      </c>
    </row>
    <row r="419" spans="1:3">
      <c r="A419" s="288" t="s">
        <v>843</v>
      </c>
      <c r="B419" s="221" t="s">
        <v>596</v>
      </c>
      <c r="C419" s="221" t="s">
        <v>596</v>
      </c>
    </row>
    <row r="420" spans="1:3">
      <c r="A420" s="288" t="s">
        <v>844</v>
      </c>
      <c r="B420" s="221" t="s">
        <v>596</v>
      </c>
      <c r="C420" s="221" t="s">
        <v>596</v>
      </c>
    </row>
    <row r="421" spans="1:3">
      <c r="A421" s="288" t="s">
        <v>845</v>
      </c>
      <c r="B421" s="221" t="s">
        <v>596</v>
      </c>
      <c r="C421" s="221" t="s">
        <v>596</v>
      </c>
    </row>
    <row r="422" spans="1:3">
      <c r="A422" s="288" t="s">
        <v>846</v>
      </c>
      <c r="B422" s="221" t="s">
        <v>596</v>
      </c>
      <c r="C422" s="221" t="s">
        <v>596</v>
      </c>
    </row>
    <row r="423" spans="1:3">
      <c r="A423" s="288" t="s">
        <v>847</v>
      </c>
      <c r="B423" s="221" t="s">
        <v>596</v>
      </c>
      <c r="C423" s="221" t="s">
        <v>596</v>
      </c>
    </row>
    <row r="424" spans="1:3">
      <c r="A424" s="288" t="s">
        <v>848</v>
      </c>
      <c r="B424" s="221" t="s">
        <v>596</v>
      </c>
      <c r="C424" s="221" t="s">
        <v>596</v>
      </c>
    </row>
    <row r="425" spans="1:3">
      <c r="A425" s="288" t="s">
        <v>849</v>
      </c>
      <c r="B425" s="221" t="s">
        <v>596</v>
      </c>
      <c r="C425" s="221" t="s">
        <v>596</v>
      </c>
    </row>
    <row r="426" spans="1:3">
      <c r="A426" s="288" t="s">
        <v>850</v>
      </c>
      <c r="B426" s="221" t="s">
        <v>596</v>
      </c>
      <c r="C426" s="221" t="s">
        <v>596</v>
      </c>
    </row>
    <row r="427" spans="1:3">
      <c r="A427" s="288" t="s">
        <v>851</v>
      </c>
      <c r="B427" s="221" t="s">
        <v>596</v>
      </c>
      <c r="C427" s="221" t="s">
        <v>596</v>
      </c>
    </row>
    <row r="428" spans="1:3">
      <c r="A428" s="288" t="s">
        <v>852</v>
      </c>
      <c r="B428" s="221" t="s">
        <v>596</v>
      </c>
      <c r="C428" s="221" t="s">
        <v>596</v>
      </c>
    </row>
    <row r="429" spans="1:3">
      <c r="A429" s="288" t="s">
        <v>853</v>
      </c>
      <c r="B429" s="221" t="s">
        <v>596</v>
      </c>
      <c r="C429" s="221" t="s">
        <v>596</v>
      </c>
    </row>
    <row r="430" spans="1:3">
      <c r="A430" s="288" t="s">
        <v>854</v>
      </c>
      <c r="B430" s="221" t="s">
        <v>596</v>
      </c>
      <c r="C430" s="221" t="s">
        <v>596</v>
      </c>
    </row>
    <row r="431" spans="1:3">
      <c r="A431" s="288" t="s">
        <v>855</v>
      </c>
      <c r="B431" s="221" t="s">
        <v>596</v>
      </c>
      <c r="C431" s="221" t="s">
        <v>596</v>
      </c>
    </row>
    <row r="432" spans="1:3">
      <c r="A432" s="288" t="s">
        <v>856</v>
      </c>
      <c r="B432" s="221" t="s">
        <v>596</v>
      </c>
      <c r="C432" s="221" t="s">
        <v>596</v>
      </c>
    </row>
    <row r="433" spans="1:3">
      <c r="A433" s="288" t="s">
        <v>857</v>
      </c>
      <c r="B433" s="221" t="s">
        <v>596</v>
      </c>
      <c r="C433" s="221" t="s">
        <v>596</v>
      </c>
    </row>
    <row r="434" spans="1:3">
      <c r="A434" s="288" t="s">
        <v>858</v>
      </c>
      <c r="B434" s="221" t="s">
        <v>596</v>
      </c>
      <c r="C434" s="221" t="s">
        <v>596</v>
      </c>
    </row>
    <row r="435" spans="1:3">
      <c r="A435" s="288" t="s">
        <v>859</v>
      </c>
      <c r="B435" s="221" t="s">
        <v>596</v>
      </c>
      <c r="C435" s="221" t="s">
        <v>596</v>
      </c>
    </row>
    <row r="436" spans="1:3">
      <c r="A436" s="288" t="s">
        <v>860</v>
      </c>
      <c r="B436" s="221" t="s">
        <v>596</v>
      </c>
      <c r="C436" s="221" t="s">
        <v>596</v>
      </c>
    </row>
    <row r="437" spans="1:3">
      <c r="A437" s="288" t="s">
        <v>861</v>
      </c>
      <c r="B437" s="221" t="s">
        <v>596</v>
      </c>
      <c r="C437" s="221" t="s">
        <v>596</v>
      </c>
    </row>
    <row r="438" spans="1:3">
      <c r="A438" s="288" t="s">
        <v>862</v>
      </c>
      <c r="B438" s="221" t="s">
        <v>596</v>
      </c>
      <c r="C438" s="221" t="s">
        <v>596</v>
      </c>
    </row>
    <row r="439" spans="1:3">
      <c r="A439" s="288" t="s">
        <v>863</v>
      </c>
      <c r="B439" s="221" t="s">
        <v>596</v>
      </c>
      <c r="C439" s="221" t="s">
        <v>596</v>
      </c>
    </row>
    <row r="440" spans="1:3">
      <c r="A440" s="288" t="s">
        <v>864</v>
      </c>
      <c r="B440" s="221" t="s">
        <v>596</v>
      </c>
      <c r="C440" s="221" t="s">
        <v>596</v>
      </c>
    </row>
    <row r="441" spans="1:3">
      <c r="A441" s="288" t="s">
        <v>865</v>
      </c>
      <c r="B441" s="221" t="s">
        <v>202</v>
      </c>
      <c r="C441" s="221" t="s">
        <v>596</v>
      </c>
    </row>
    <row r="442" spans="1:3">
      <c r="A442" s="288" t="s">
        <v>866</v>
      </c>
      <c r="B442" s="221" t="s">
        <v>596</v>
      </c>
      <c r="C442" s="221" t="s">
        <v>596</v>
      </c>
    </row>
    <row r="443" spans="1:3">
      <c r="A443" s="288" t="s">
        <v>867</v>
      </c>
      <c r="B443" s="221" t="s">
        <v>596</v>
      </c>
      <c r="C443" s="221" t="s">
        <v>596</v>
      </c>
    </row>
    <row r="444" spans="1:3">
      <c r="A444" s="288" t="s">
        <v>868</v>
      </c>
      <c r="B444" s="221" t="s">
        <v>596</v>
      </c>
      <c r="C444" s="221" t="s">
        <v>596</v>
      </c>
    </row>
    <row r="445" spans="1:3">
      <c r="A445" s="288" t="s">
        <v>869</v>
      </c>
      <c r="B445" s="221" t="s">
        <v>202</v>
      </c>
      <c r="C445" s="221" t="s">
        <v>596</v>
      </c>
    </row>
    <row r="446" spans="1:3">
      <c r="A446" s="288" t="s">
        <v>870</v>
      </c>
      <c r="B446" s="221" t="s">
        <v>596</v>
      </c>
      <c r="C446" s="221" t="s">
        <v>596</v>
      </c>
    </row>
    <row r="447" spans="1:3">
      <c r="A447" s="288" t="s">
        <v>871</v>
      </c>
      <c r="B447" s="221" t="s">
        <v>596</v>
      </c>
      <c r="C447" s="221" t="s">
        <v>596</v>
      </c>
    </row>
    <row r="448" spans="1:3">
      <c r="A448" s="288" t="s">
        <v>872</v>
      </c>
      <c r="B448" s="221" t="s">
        <v>596</v>
      </c>
      <c r="C448" s="221" t="s">
        <v>596</v>
      </c>
    </row>
    <row r="449" spans="1:3">
      <c r="A449" s="288" t="s">
        <v>873</v>
      </c>
      <c r="B449" s="221" t="s">
        <v>596</v>
      </c>
      <c r="C449" s="221" t="s">
        <v>596</v>
      </c>
    </row>
    <row r="450" spans="1:3">
      <c r="A450" s="288" t="s">
        <v>874</v>
      </c>
      <c r="B450" s="221" t="s">
        <v>596</v>
      </c>
      <c r="C450" s="221" t="s">
        <v>596</v>
      </c>
    </row>
    <row r="451" spans="1:3">
      <c r="A451" s="288" t="s">
        <v>875</v>
      </c>
      <c r="B451" s="221" t="s">
        <v>596</v>
      </c>
      <c r="C451" s="221" t="s">
        <v>596</v>
      </c>
    </row>
    <row r="452" spans="1:3">
      <c r="A452" s="288" t="s">
        <v>876</v>
      </c>
      <c r="B452" s="221" t="s">
        <v>596</v>
      </c>
      <c r="C452" s="221" t="s">
        <v>596</v>
      </c>
    </row>
    <row r="453" spans="1:3">
      <c r="A453" s="288" t="s">
        <v>877</v>
      </c>
      <c r="B453" s="221" t="s">
        <v>202</v>
      </c>
      <c r="C453" s="221" t="s">
        <v>596</v>
      </c>
    </row>
    <row r="454" spans="1:3">
      <c r="A454" s="288" t="s">
        <v>878</v>
      </c>
      <c r="B454" s="221" t="s">
        <v>596</v>
      </c>
      <c r="C454" s="221" t="s">
        <v>596</v>
      </c>
    </row>
    <row r="455" spans="1:3">
      <c r="A455" s="288" t="s">
        <v>879</v>
      </c>
      <c r="B455" s="221" t="s">
        <v>596</v>
      </c>
      <c r="C455" s="221" t="s">
        <v>596</v>
      </c>
    </row>
    <row r="456" spans="1:3">
      <c r="A456" s="288" t="s">
        <v>880</v>
      </c>
      <c r="B456" s="221" t="s">
        <v>596</v>
      </c>
      <c r="C456" s="221" t="s">
        <v>596</v>
      </c>
    </row>
    <row r="457" spans="1:3">
      <c r="A457" s="288" t="s">
        <v>881</v>
      </c>
      <c r="B457" s="221" t="s">
        <v>596</v>
      </c>
      <c r="C457" s="221" t="s">
        <v>596</v>
      </c>
    </row>
    <row r="458" spans="1:3">
      <c r="A458" s="288" t="s">
        <v>882</v>
      </c>
      <c r="B458" s="221" t="s">
        <v>596</v>
      </c>
      <c r="C458" s="221" t="s">
        <v>596</v>
      </c>
    </row>
    <row r="459" spans="1:3">
      <c r="A459" s="288" t="s">
        <v>883</v>
      </c>
      <c r="B459" s="221" t="s">
        <v>596</v>
      </c>
      <c r="C459" s="221" t="s">
        <v>596</v>
      </c>
    </row>
    <row r="460" spans="1:3">
      <c r="A460" s="288" t="s">
        <v>884</v>
      </c>
      <c r="B460" s="221" t="s">
        <v>596</v>
      </c>
      <c r="C460" s="221" t="s">
        <v>596</v>
      </c>
    </row>
    <row r="461" spans="1:3">
      <c r="A461" s="288" t="s">
        <v>885</v>
      </c>
      <c r="B461" s="221" t="s">
        <v>596</v>
      </c>
      <c r="C461" s="221" t="s">
        <v>596</v>
      </c>
    </row>
    <row r="462" spans="1:3">
      <c r="A462" s="288" t="s">
        <v>886</v>
      </c>
      <c r="B462" s="221" t="s">
        <v>596</v>
      </c>
      <c r="C462" s="221" t="s">
        <v>596</v>
      </c>
    </row>
    <row r="463" spans="1:3">
      <c r="A463" s="288" t="s">
        <v>887</v>
      </c>
      <c r="B463" s="221" t="s">
        <v>596</v>
      </c>
      <c r="C463" s="221" t="s">
        <v>596</v>
      </c>
    </row>
    <row r="464" spans="1:3">
      <c r="A464" s="288" t="s">
        <v>888</v>
      </c>
      <c r="B464" s="221" t="s">
        <v>596</v>
      </c>
      <c r="C464" s="221" t="s">
        <v>596</v>
      </c>
    </row>
    <row r="465" spans="1:3">
      <c r="A465" s="288" t="s">
        <v>889</v>
      </c>
      <c r="B465" s="221" t="s">
        <v>596</v>
      </c>
      <c r="C465" s="221" t="s">
        <v>596</v>
      </c>
    </row>
    <row r="466" spans="1:3">
      <c r="A466" s="288" t="s">
        <v>890</v>
      </c>
      <c r="B466" s="221" t="s">
        <v>596</v>
      </c>
      <c r="C466" s="221" t="s">
        <v>596</v>
      </c>
    </row>
    <row r="467" spans="1:3">
      <c r="A467" s="288" t="s">
        <v>891</v>
      </c>
      <c r="B467" s="221" t="s">
        <v>596</v>
      </c>
      <c r="C467" s="221" t="s">
        <v>596</v>
      </c>
    </row>
    <row r="468" spans="1:3">
      <c r="A468" s="288" t="s">
        <v>892</v>
      </c>
      <c r="B468" s="221" t="s">
        <v>596</v>
      </c>
      <c r="C468" s="221" t="s">
        <v>596</v>
      </c>
    </row>
    <row r="469" spans="1:3">
      <c r="A469" s="288" t="s">
        <v>893</v>
      </c>
      <c r="B469" s="221" t="s">
        <v>596</v>
      </c>
      <c r="C469" s="221" t="s">
        <v>596</v>
      </c>
    </row>
    <row r="470" spans="1:3">
      <c r="A470" s="288" t="s">
        <v>894</v>
      </c>
      <c r="B470" s="221" t="s">
        <v>596</v>
      </c>
      <c r="C470" s="221" t="s">
        <v>596</v>
      </c>
    </row>
    <row r="471" spans="1:3">
      <c r="A471" s="288" t="s">
        <v>895</v>
      </c>
      <c r="B471" s="221" t="s">
        <v>596</v>
      </c>
      <c r="C471" s="221" t="s">
        <v>596</v>
      </c>
    </row>
    <row r="472" spans="1:3">
      <c r="A472" s="288" t="s">
        <v>896</v>
      </c>
      <c r="B472" s="221" t="s">
        <v>596</v>
      </c>
      <c r="C472" s="221" t="s">
        <v>596</v>
      </c>
    </row>
    <row r="473" spans="1:3">
      <c r="A473" s="289" t="s">
        <v>897</v>
      </c>
      <c r="B473" s="221" t="s">
        <v>596</v>
      </c>
      <c r="C473" s="221" t="s">
        <v>596</v>
      </c>
    </row>
    <row r="474" spans="1:3">
      <c r="A474" s="287" t="s">
        <v>898</v>
      </c>
      <c r="B474" s="221" t="s">
        <v>596</v>
      </c>
      <c r="C474" s="221" t="s">
        <v>596</v>
      </c>
    </row>
    <row r="475" spans="1:3">
      <c r="A475" s="288" t="s">
        <v>899</v>
      </c>
      <c r="B475" s="221" t="s">
        <v>596</v>
      </c>
      <c r="C475" s="221" t="s">
        <v>596</v>
      </c>
    </row>
    <row r="476" spans="1:3">
      <c r="A476" s="288" t="s">
        <v>900</v>
      </c>
      <c r="B476" s="221" t="s">
        <v>596</v>
      </c>
      <c r="C476" s="221" t="s">
        <v>596</v>
      </c>
    </row>
    <row r="477" spans="1:3">
      <c r="A477" s="288" t="s">
        <v>901</v>
      </c>
      <c r="B477" s="221" t="s">
        <v>596</v>
      </c>
      <c r="C477" s="221" t="s">
        <v>596</v>
      </c>
    </row>
    <row r="478" spans="1:3">
      <c r="A478" s="288" t="s">
        <v>902</v>
      </c>
      <c r="B478" s="221" t="s">
        <v>596</v>
      </c>
      <c r="C478" s="221" t="s">
        <v>596</v>
      </c>
    </row>
    <row r="479" spans="1:3">
      <c r="A479" s="288" t="s">
        <v>903</v>
      </c>
      <c r="B479" s="221" t="s">
        <v>596</v>
      </c>
      <c r="C479" s="221" t="s">
        <v>596</v>
      </c>
    </row>
    <row r="480" spans="1:3">
      <c r="A480" s="289" t="s">
        <v>904</v>
      </c>
      <c r="B480" s="221" t="s">
        <v>596</v>
      </c>
      <c r="C480" s="221" t="s">
        <v>596</v>
      </c>
    </row>
    <row r="481" spans="1:3">
      <c r="A481" s="287" t="s">
        <v>905</v>
      </c>
      <c r="B481" s="221" t="s">
        <v>596</v>
      </c>
      <c r="C481" s="221" t="s">
        <v>596</v>
      </c>
    </row>
    <row r="482" spans="1:3">
      <c r="A482" s="288" t="s">
        <v>534</v>
      </c>
      <c r="B482" s="221" t="s">
        <v>642</v>
      </c>
      <c r="C482" s="221" t="s">
        <v>202</v>
      </c>
    </row>
    <row r="483" spans="1:3">
      <c r="A483" s="288" t="s">
        <v>536</v>
      </c>
      <c r="B483" s="221" t="s">
        <v>596</v>
      </c>
      <c r="C483" s="221" t="s">
        <v>632</v>
      </c>
    </row>
    <row r="484" spans="1:3">
      <c r="A484" s="288" t="s">
        <v>538</v>
      </c>
      <c r="B484" s="221" t="s">
        <v>632</v>
      </c>
      <c r="C484" s="221" t="s">
        <v>642</v>
      </c>
    </row>
    <row r="485" spans="1:3">
      <c r="A485" s="288" t="s">
        <v>540</v>
      </c>
      <c r="B485" s="221" t="s">
        <v>596</v>
      </c>
      <c r="C485" s="221" t="s">
        <v>632</v>
      </c>
    </row>
    <row r="486" spans="1:3">
      <c r="A486" s="288" t="s">
        <v>542</v>
      </c>
      <c r="B486" s="221" t="s">
        <v>202</v>
      </c>
      <c r="C486" s="221" t="s">
        <v>202</v>
      </c>
    </row>
    <row r="487" spans="1:3">
      <c r="A487" s="290" t="s">
        <v>906</v>
      </c>
      <c r="B487" s="221" t="s">
        <v>596</v>
      </c>
      <c r="C487" s="221" t="s">
        <v>596</v>
      </c>
    </row>
    <row r="488" spans="1:3">
      <c r="A488" s="291" t="s">
        <v>519</v>
      </c>
      <c r="B488" s="221" t="s">
        <v>202</v>
      </c>
      <c r="C488" s="221" t="s">
        <v>596</v>
      </c>
    </row>
    <row r="489" spans="1:3">
      <c r="A489" s="291" t="s">
        <v>521</v>
      </c>
      <c r="B489" s="221" t="s">
        <v>632</v>
      </c>
      <c r="C489" s="221" t="s">
        <v>202</v>
      </c>
    </row>
    <row r="490" spans="1:3">
      <c r="A490" s="291" t="s">
        <v>523</v>
      </c>
      <c r="B490" s="221" t="s">
        <v>596</v>
      </c>
      <c r="C490" s="221" t="s">
        <v>596</v>
      </c>
    </row>
    <row r="491" spans="1:3">
      <c r="A491" s="291" t="s">
        <v>525</v>
      </c>
      <c r="B491" s="221" t="s">
        <v>202</v>
      </c>
      <c r="C491" s="221" t="s">
        <v>632</v>
      </c>
    </row>
    <row r="492" spans="1:3">
      <c r="A492" s="291" t="s">
        <v>527</v>
      </c>
      <c r="B492" s="221" t="s">
        <v>596</v>
      </c>
      <c r="C492" s="221" t="s">
        <v>596</v>
      </c>
    </row>
    <row r="493" spans="1:3">
      <c r="A493" s="292" t="s">
        <v>907</v>
      </c>
      <c r="B493" s="221" t="s">
        <v>596</v>
      </c>
      <c r="C493" s="221" t="s">
        <v>596</v>
      </c>
    </row>
    <row r="494" spans="1:3">
      <c r="A494" s="289" t="s">
        <v>908</v>
      </c>
      <c r="B494" s="221" t="s">
        <v>596</v>
      </c>
      <c r="C494" s="221" t="s">
        <v>596</v>
      </c>
    </row>
    <row r="495" spans="1:3">
      <c r="A495" s="287" t="s">
        <v>909</v>
      </c>
      <c r="B495" s="221" t="s">
        <v>596</v>
      </c>
      <c r="C495" s="221" t="s">
        <v>596</v>
      </c>
    </row>
    <row r="496" spans="1:3">
      <c r="A496" s="288" t="s">
        <v>909</v>
      </c>
      <c r="B496" s="221" t="s">
        <v>596</v>
      </c>
      <c r="C496" s="221" t="s">
        <v>596</v>
      </c>
    </row>
    <row r="497" spans="1:3">
      <c r="A497" s="288" t="s">
        <v>910</v>
      </c>
      <c r="B497" s="221" t="s">
        <v>596</v>
      </c>
      <c r="C497" s="221" t="s">
        <v>596</v>
      </c>
    </row>
    <row r="498" spans="1:3">
      <c r="A498" s="288" t="s">
        <v>911</v>
      </c>
      <c r="B498" s="221" t="s">
        <v>596</v>
      </c>
      <c r="C498" s="221" t="s">
        <v>596</v>
      </c>
    </row>
    <row r="499" spans="1:3">
      <c r="A499" s="288" t="s">
        <v>912</v>
      </c>
      <c r="B499" s="221" t="s">
        <v>596</v>
      </c>
      <c r="C499" s="221" t="s">
        <v>596</v>
      </c>
    </row>
    <row r="500" spans="1:3">
      <c r="A500" s="288" t="s">
        <v>913</v>
      </c>
      <c r="B500" s="221" t="s">
        <v>202</v>
      </c>
      <c r="C500" s="221" t="s">
        <v>596</v>
      </c>
    </row>
    <row r="501" spans="1:3">
      <c r="A501" s="288" t="s">
        <v>914</v>
      </c>
      <c r="B501" s="221" t="s">
        <v>596</v>
      </c>
      <c r="C501" s="221" t="s">
        <v>596</v>
      </c>
    </row>
    <row r="502" spans="1:3">
      <c r="A502" s="288" t="s">
        <v>915</v>
      </c>
      <c r="B502" s="221" t="s">
        <v>596</v>
      </c>
      <c r="C502" s="221" t="s">
        <v>596</v>
      </c>
    </row>
    <row r="503" spans="1:3">
      <c r="A503" s="288" t="s">
        <v>916</v>
      </c>
      <c r="B503" s="221" t="s">
        <v>596</v>
      </c>
      <c r="C503" s="221" t="s">
        <v>596</v>
      </c>
    </row>
    <row r="504" spans="1:3">
      <c r="A504" s="288" t="s">
        <v>917</v>
      </c>
      <c r="B504" s="221" t="s">
        <v>596</v>
      </c>
      <c r="C504" s="221" t="s">
        <v>596</v>
      </c>
    </row>
    <row r="505" spans="1:3">
      <c r="A505" s="288" t="s">
        <v>918</v>
      </c>
      <c r="B505" s="221" t="s">
        <v>596</v>
      </c>
      <c r="C505" s="221" t="s">
        <v>596</v>
      </c>
    </row>
    <row r="506" spans="1:3">
      <c r="A506" s="288" t="s">
        <v>919</v>
      </c>
      <c r="B506" s="221" t="s">
        <v>202</v>
      </c>
      <c r="C506" s="221" t="s">
        <v>596</v>
      </c>
    </row>
    <row r="507" spans="1:3">
      <c r="A507" s="288" t="s">
        <v>920</v>
      </c>
      <c r="B507" s="221" t="s">
        <v>596</v>
      </c>
      <c r="C507" s="221" t="s">
        <v>596</v>
      </c>
    </row>
    <row r="508" spans="1:3">
      <c r="A508" s="288" t="s">
        <v>921</v>
      </c>
      <c r="B508" s="221" t="s">
        <v>202</v>
      </c>
      <c r="C508" s="221" t="s">
        <v>596</v>
      </c>
    </row>
    <row r="509" spans="1:3">
      <c r="A509" s="288" t="s">
        <v>922</v>
      </c>
      <c r="B509" s="221" t="s">
        <v>202</v>
      </c>
      <c r="C509" s="221" t="s">
        <v>596</v>
      </c>
    </row>
    <row r="510" spans="1:3">
      <c r="A510" s="288" t="s">
        <v>923</v>
      </c>
      <c r="B510" s="221" t="s">
        <v>596</v>
      </c>
      <c r="C510" s="221" t="s">
        <v>596</v>
      </c>
    </row>
    <row r="511" spans="1:3">
      <c r="A511" s="288" t="s">
        <v>924</v>
      </c>
      <c r="B511" s="221" t="s">
        <v>202</v>
      </c>
      <c r="C511" s="221" t="s">
        <v>596</v>
      </c>
    </row>
    <row r="512" spans="1:3">
      <c r="A512" s="288" t="s">
        <v>925</v>
      </c>
      <c r="B512" s="221" t="s">
        <v>202</v>
      </c>
      <c r="C512" s="221" t="s">
        <v>596</v>
      </c>
    </row>
    <row r="513" spans="1:3">
      <c r="A513" s="288" t="s">
        <v>926</v>
      </c>
      <c r="B513" s="221" t="s">
        <v>596</v>
      </c>
      <c r="C513" s="221" t="s">
        <v>596</v>
      </c>
    </row>
    <row r="514" spans="1:3">
      <c r="A514" s="288" t="s">
        <v>927</v>
      </c>
      <c r="B514" s="221" t="s">
        <v>596</v>
      </c>
      <c r="C514" s="221" t="s">
        <v>596</v>
      </c>
    </row>
    <row r="515" spans="1:3">
      <c r="A515" s="288" t="s">
        <v>928</v>
      </c>
      <c r="B515" s="221" t="s">
        <v>596</v>
      </c>
      <c r="C515" s="221" t="s">
        <v>596</v>
      </c>
    </row>
    <row r="516" spans="1:3">
      <c r="A516" s="288" t="s">
        <v>929</v>
      </c>
      <c r="B516" s="221" t="s">
        <v>596</v>
      </c>
      <c r="C516" s="221" t="s">
        <v>596</v>
      </c>
    </row>
    <row r="517" spans="1:3">
      <c r="A517" s="288" t="s">
        <v>930</v>
      </c>
      <c r="B517" s="221" t="s">
        <v>202</v>
      </c>
      <c r="C517" s="221" t="s">
        <v>596</v>
      </c>
    </row>
    <row r="518" spans="1:3">
      <c r="A518" s="288" t="s">
        <v>931</v>
      </c>
      <c r="B518" s="221" t="s">
        <v>202</v>
      </c>
      <c r="C518" s="221" t="s">
        <v>596</v>
      </c>
    </row>
    <row r="519" spans="1:3">
      <c r="A519" s="288" t="s">
        <v>932</v>
      </c>
      <c r="B519" s="221" t="s">
        <v>596</v>
      </c>
      <c r="C519" s="221" t="s">
        <v>596</v>
      </c>
    </row>
    <row r="520" spans="1:3">
      <c r="A520" s="288" t="s">
        <v>933</v>
      </c>
      <c r="B520" s="221" t="s">
        <v>202</v>
      </c>
      <c r="C520" s="221" t="s">
        <v>596</v>
      </c>
    </row>
    <row r="521" spans="1:3">
      <c r="A521" s="288" t="s">
        <v>934</v>
      </c>
      <c r="B521" s="221" t="s">
        <v>596</v>
      </c>
      <c r="C521" s="221" t="s">
        <v>596</v>
      </c>
    </row>
    <row r="522" spans="1:3">
      <c r="A522" s="288" t="s">
        <v>935</v>
      </c>
      <c r="B522" s="221" t="s">
        <v>202</v>
      </c>
      <c r="C522" s="221" t="s">
        <v>596</v>
      </c>
    </row>
    <row r="523" spans="1:3">
      <c r="A523" s="288" t="s">
        <v>936</v>
      </c>
      <c r="B523" s="221" t="s">
        <v>596</v>
      </c>
      <c r="C523" s="221" t="s">
        <v>596</v>
      </c>
    </row>
    <row r="524" spans="1:3">
      <c r="A524" s="288" t="s">
        <v>937</v>
      </c>
      <c r="B524" s="221" t="s">
        <v>596</v>
      </c>
      <c r="C524" s="221" t="s">
        <v>596</v>
      </c>
    </row>
    <row r="525" spans="1:3">
      <c r="A525" s="288" t="s">
        <v>938</v>
      </c>
      <c r="B525" s="221" t="s">
        <v>596</v>
      </c>
      <c r="C525" s="221" t="s">
        <v>596</v>
      </c>
    </row>
    <row r="526" spans="1:3">
      <c r="A526" s="288" t="s">
        <v>939</v>
      </c>
      <c r="B526" s="221" t="s">
        <v>202</v>
      </c>
      <c r="C526" s="221" t="s">
        <v>596</v>
      </c>
    </row>
    <row r="527" spans="1:3">
      <c r="A527" s="288" t="s">
        <v>940</v>
      </c>
      <c r="B527" s="221" t="s">
        <v>202</v>
      </c>
      <c r="C527" s="221" t="s">
        <v>596</v>
      </c>
    </row>
    <row r="528" spans="1:3">
      <c r="A528" s="288" t="s">
        <v>941</v>
      </c>
      <c r="B528" s="221" t="s">
        <v>202</v>
      </c>
      <c r="C528" s="221" t="s">
        <v>596</v>
      </c>
    </row>
    <row r="529" spans="1:3">
      <c r="A529" s="288" t="s">
        <v>942</v>
      </c>
      <c r="B529" s="221" t="s">
        <v>202</v>
      </c>
      <c r="C529" s="221" t="s">
        <v>596</v>
      </c>
    </row>
    <row r="530" spans="1:3">
      <c r="A530" s="288" t="s">
        <v>943</v>
      </c>
      <c r="B530" s="221" t="s">
        <v>596</v>
      </c>
      <c r="C530" s="221" t="s">
        <v>596</v>
      </c>
    </row>
    <row r="531" spans="1:3">
      <c r="A531" s="288" t="s">
        <v>944</v>
      </c>
      <c r="B531" s="221" t="s">
        <v>596</v>
      </c>
      <c r="C531" s="221" t="s">
        <v>596</v>
      </c>
    </row>
    <row r="532" spans="1:3">
      <c r="A532" s="288" t="s">
        <v>945</v>
      </c>
      <c r="B532" s="221" t="s">
        <v>596</v>
      </c>
      <c r="C532" s="221" t="s">
        <v>596</v>
      </c>
    </row>
    <row r="533" spans="1:3">
      <c r="A533" s="288" t="s">
        <v>946</v>
      </c>
      <c r="B533" s="221" t="s">
        <v>596</v>
      </c>
      <c r="C533" s="221" t="s">
        <v>596</v>
      </c>
    </row>
    <row r="534" spans="1:3">
      <c r="A534" s="288" t="s">
        <v>947</v>
      </c>
      <c r="B534" s="221" t="s">
        <v>632</v>
      </c>
      <c r="C534" s="221" t="s">
        <v>596</v>
      </c>
    </row>
    <row r="535" spans="1:3">
      <c r="A535" s="288" t="s">
        <v>948</v>
      </c>
      <c r="B535" s="221" t="s">
        <v>596</v>
      </c>
      <c r="C535" s="221" t="s">
        <v>596</v>
      </c>
    </row>
    <row r="536" spans="1:3">
      <c r="A536" s="288" t="s">
        <v>949</v>
      </c>
      <c r="B536" s="221" t="s">
        <v>632</v>
      </c>
      <c r="C536" s="221" t="s">
        <v>596</v>
      </c>
    </row>
    <row r="537" spans="1:3">
      <c r="A537" s="288" t="s">
        <v>950</v>
      </c>
      <c r="B537" s="221" t="s">
        <v>202</v>
      </c>
      <c r="C537" s="221" t="s">
        <v>596</v>
      </c>
    </row>
    <row r="538" spans="1:3">
      <c r="A538" s="288" t="s">
        <v>951</v>
      </c>
      <c r="B538" s="221" t="s">
        <v>632</v>
      </c>
      <c r="C538" s="221" t="s">
        <v>596</v>
      </c>
    </row>
    <row r="539" spans="1:3">
      <c r="A539" s="288" t="s">
        <v>952</v>
      </c>
      <c r="B539" s="221" t="s">
        <v>642</v>
      </c>
      <c r="C539" s="221" t="s">
        <v>596</v>
      </c>
    </row>
    <row r="540" spans="1:3">
      <c r="A540" s="288" t="s">
        <v>953</v>
      </c>
      <c r="B540" s="221" t="s">
        <v>596</v>
      </c>
      <c r="C540" s="221" t="s">
        <v>596</v>
      </c>
    </row>
    <row r="541" spans="1:3">
      <c r="A541" s="288" t="s">
        <v>954</v>
      </c>
      <c r="B541" s="221" t="s">
        <v>202</v>
      </c>
      <c r="C541" s="221" t="s">
        <v>596</v>
      </c>
    </row>
    <row r="542" spans="1:3">
      <c r="A542" s="288" t="s">
        <v>955</v>
      </c>
      <c r="B542" s="221" t="s">
        <v>596</v>
      </c>
      <c r="C542" s="221" t="s">
        <v>596</v>
      </c>
    </row>
    <row r="543" spans="1:3">
      <c r="A543" s="288" t="s">
        <v>956</v>
      </c>
      <c r="B543" s="221" t="s">
        <v>202</v>
      </c>
      <c r="C543" s="221" t="s">
        <v>596</v>
      </c>
    </row>
    <row r="544" spans="1:3">
      <c r="A544" s="288" t="s">
        <v>957</v>
      </c>
      <c r="B544" s="221" t="s">
        <v>632</v>
      </c>
      <c r="C544" s="221" t="s">
        <v>596</v>
      </c>
    </row>
    <row r="545" spans="1:3">
      <c r="A545" s="288" t="s">
        <v>958</v>
      </c>
      <c r="B545" s="221" t="s">
        <v>596</v>
      </c>
      <c r="C545" s="221" t="s">
        <v>596</v>
      </c>
    </row>
    <row r="546" spans="1:3">
      <c r="A546" s="288" t="s">
        <v>959</v>
      </c>
      <c r="B546" s="221" t="s">
        <v>596</v>
      </c>
      <c r="C546" s="221" t="s">
        <v>596</v>
      </c>
    </row>
    <row r="547" spans="1:3">
      <c r="A547" s="288" t="s">
        <v>960</v>
      </c>
      <c r="B547" s="221" t="s">
        <v>596</v>
      </c>
      <c r="C547" s="221" t="s">
        <v>596</v>
      </c>
    </row>
    <row r="548" spans="1:3">
      <c r="A548" s="288" t="s">
        <v>961</v>
      </c>
      <c r="B548" s="221" t="s">
        <v>202</v>
      </c>
      <c r="C548" s="221" t="s">
        <v>596</v>
      </c>
    </row>
    <row r="549" spans="1:3">
      <c r="A549" s="288" t="s">
        <v>962</v>
      </c>
      <c r="B549" s="221" t="s">
        <v>642</v>
      </c>
      <c r="C549" s="221" t="s">
        <v>596</v>
      </c>
    </row>
    <row r="550" spans="1:3">
      <c r="A550" s="288" t="s">
        <v>963</v>
      </c>
      <c r="B550" s="221" t="s">
        <v>202</v>
      </c>
      <c r="C550" s="221" t="s">
        <v>596</v>
      </c>
    </row>
    <row r="551" spans="1:3">
      <c r="A551" s="288" t="s">
        <v>964</v>
      </c>
      <c r="B551" s="221" t="s">
        <v>202</v>
      </c>
      <c r="C551" s="221" t="s">
        <v>596</v>
      </c>
    </row>
    <row r="552" spans="1:3">
      <c r="A552" s="288" t="s">
        <v>965</v>
      </c>
      <c r="B552" s="221" t="s">
        <v>596</v>
      </c>
      <c r="C552" s="221" t="s">
        <v>596</v>
      </c>
    </row>
    <row r="553" spans="1:3">
      <c r="A553" s="288" t="s">
        <v>966</v>
      </c>
      <c r="B553" s="221" t="s">
        <v>596</v>
      </c>
      <c r="C553" s="221" t="s">
        <v>596</v>
      </c>
    </row>
    <row r="554" spans="1:3">
      <c r="A554" s="288" t="s">
        <v>967</v>
      </c>
      <c r="B554" s="221" t="s">
        <v>596</v>
      </c>
      <c r="C554" s="221" t="s">
        <v>596</v>
      </c>
    </row>
    <row r="555" spans="1:3">
      <c r="A555" s="288" t="s">
        <v>968</v>
      </c>
      <c r="B555" s="221" t="s">
        <v>596</v>
      </c>
      <c r="C555" s="221" t="s">
        <v>596</v>
      </c>
    </row>
    <row r="556" spans="1:3">
      <c r="A556" s="288" t="s">
        <v>969</v>
      </c>
      <c r="B556" s="221" t="s">
        <v>596</v>
      </c>
      <c r="C556" s="221" t="s">
        <v>596</v>
      </c>
    </row>
    <row r="557" spans="1:3">
      <c r="A557" s="288" t="s">
        <v>970</v>
      </c>
      <c r="B557" s="221" t="s">
        <v>202</v>
      </c>
      <c r="C557" s="221" t="s">
        <v>596</v>
      </c>
    </row>
    <row r="558" spans="1:3">
      <c r="A558" s="288" t="s">
        <v>971</v>
      </c>
      <c r="B558" s="221" t="s">
        <v>596</v>
      </c>
      <c r="C558" s="221" t="s">
        <v>596</v>
      </c>
    </row>
    <row r="559" spans="1:3">
      <c r="A559" s="288" t="s">
        <v>972</v>
      </c>
      <c r="B559" s="221" t="s">
        <v>596</v>
      </c>
      <c r="C559" s="221" t="s">
        <v>596</v>
      </c>
    </row>
    <row r="560" spans="1:3">
      <c r="A560" s="288" t="s">
        <v>973</v>
      </c>
      <c r="B560" s="221" t="s">
        <v>596</v>
      </c>
      <c r="C560" s="221" t="s">
        <v>596</v>
      </c>
    </row>
    <row r="561" spans="1:3">
      <c r="A561" s="288" t="s">
        <v>974</v>
      </c>
      <c r="B561" s="221" t="s">
        <v>202</v>
      </c>
      <c r="C561" s="221" t="s">
        <v>596</v>
      </c>
    </row>
    <row r="562" spans="1:3">
      <c r="A562" s="288" t="s">
        <v>975</v>
      </c>
      <c r="B562" s="221" t="s">
        <v>202</v>
      </c>
      <c r="C562" s="221" t="s">
        <v>596</v>
      </c>
    </row>
    <row r="563" spans="1:3">
      <c r="A563" s="288" t="s">
        <v>976</v>
      </c>
      <c r="B563" s="221" t="s">
        <v>642</v>
      </c>
      <c r="C563" s="221" t="s">
        <v>596</v>
      </c>
    </row>
    <row r="564" spans="1:3">
      <c r="A564" s="288" t="s">
        <v>977</v>
      </c>
      <c r="B564" s="221" t="s">
        <v>632</v>
      </c>
      <c r="C564" s="221" t="s">
        <v>596</v>
      </c>
    </row>
    <row r="565" spans="1:3">
      <c r="A565" s="288" t="s">
        <v>978</v>
      </c>
      <c r="B565" s="221" t="s">
        <v>596</v>
      </c>
      <c r="C565" s="221" t="s">
        <v>596</v>
      </c>
    </row>
    <row r="566" spans="1:3">
      <c r="A566" s="288" t="s">
        <v>979</v>
      </c>
      <c r="B566" s="221" t="s">
        <v>202</v>
      </c>
      <c r="C566" s="221" t="s">
        <v>596</v>
      </c>
    </row>
    <row r="567" spans="1:3">
      <c r="A567" s="288" t="s">
        <v>980</v>
      </c>
      <c r="B567" s="221" t="s">
        <v>202</v>
      </c>
      <c r="C567" s="221" t="s">
        <v>596</v>
      </c>
    </row>
    <row r="568" spans="1:3">
      <c r="A568" s="288" t="s">
        <v>981</v>
      </c>
      <c r="B568" s="221" t="s">
        <v>202</v>
      </c>
      <c r="C568" s="221" t="s">
        <v>596</v>
      </c>
    </row>
    <row r="569" spans="1:3">
      <c r="A569" s="288" t="s">
        <v>982</v>
      </c>
      <c r="B569" s="221" t="s">
        <v>596</v>
      </c>
      <c r="C569" s="221" t="s">
        <v>596</v>
      </c>
    </row>
    <row r="570" spans="1:3">
      <c r="A570" s="288" t="s">
        <v>983</v>
      </c>
      <c r="B570" s="221" t="s">
        <v>596</v>
      </c>
      <c r="C570" s="221" t="s">
        <v>596</v>
      </c>
    </row>
    <row r="571" spans="1:3">
      <c r="A571" s="288" t="s">
        <v>984</v>
      </c>
      <c r="B571" s="221" t="s">
        <v>596</v>
      </c>
      <c r="C571" s="221" t="s">
        <v>596</v>
      </c>
    </row>
    <row r="572" spans="1:3">
      <c r="A572" s="288" t="s">
        <v>985</v>
      </c>
      <c r="B572" s="221" t="s">
        <v>202</v>
      </c>
      <c r="C572" s="221" t="s">
        <v>596</v>
      </c>
    </row>
    <row r="573" spans="1:3">
      <c r="A573" s="288" t="s">
        <v>986</v>
      </c>
      <c r="B573" s="221" t="s">
        <v>202</v>
      </c>
      <c r="C573" s="221" t="s">
        <v>596</v>
      </c>
    </row>
    <row r="574" spans="1:3">
      <c r="A574" s="288" t="s">
        <v>987</v>
      </c>
      <c r="B574" s="221" t="s">
        <v>596</v>
      </c>
      <c r="C574" s="221" t="s">
        <v>596</v>
      </c>
    </row>
    <row r="575" spans="1:3">
      <c r="A575" s="288" t="s">
        <v>988</v>
      </c>
      <c r="B575" s="221" t="s">
        <v>596</v>
      </c>
      <c r="C575" s="221" t="s">
        <v>596</v>
      </c>
    </row>
    <row r="576" spans="1:3">
      <c r="A576" s="288" t="s">
        <v>989</v>
      </c>
      <c r="B576" s="221" t="s">
        <v>596</v>
      </c>
      <c r="C576" s="221" t="s">
        <v>596</v>
      </c>
    </row>
    <row r="577" spans="1:3">
      <c r="A577" s="288" t="s">
        <v>990</v>
      </c>
      <c r="B577" s="221" t="s">
        <v>596</v>
      </c>
      <c r="C577" s="221" t="s">
        <v>596</v>
      </c>
    </row>
    <row r="578" spans="1:3">
      <c r="A578" s="288" t="s">
        <v>991</v>
      </c>
      <c r="B578" s="221" t="s">
        <v>596</v>
      </c>
      <c r="C578" s="221" t="s">
        <v>596</v>
      </c>
    </row>
    <row r="579" spans="1:3">
      <c r="A579" s="288" t="s">
        <v>992</v>
      </c>
      <c r="B579" s="221" t="s">
        <v>596</v>
      </c>
      <c r="C579" s="221" t="s">
        <v>596</v>
      </c>
    </row>
    <row r="580" spans="1:3">
      <c r="A580" s="288" t="s">
        <v>993</v>
      </c>
      <c r="B580" s="221" t="s">
        <v>202</v>
      </c>
      <c r="C580" s="221" t="s">
        <v>596</v>
      </c>
    </row>
    <row r="581" spans="1:3">
      <c r="A581" s="288" t="s">
        <v>994</v>
      </c>
      <c r="B581" s="221" t="s">
        <v>596</v>
      </c>
      <c r="C581" s="221" t="s">
        <v>596</v>
      </c>
    </row>
    <row r="582" spans="1:3">
      <c r="A582" s="288" t="s">
        <v>995</v>
      </c>
      <c r="B582" s="221" t="s">
        <v>596</v>
      </c>
      <c r="C582" s="221" t="s">
        <v>596</v>
      </c>
    </row>
    <row r="583" spans="1:3">
      <c r="A583" s="288" t="s">
        <v>996</v>
      </c>
      <c r="B583" s="221" t="s">
        <v>596</v>
      </c>
      <c r="C583" s="221" t="s">
        <v>596</v>
      </c>
    </row>
    <row r="584" spans="1:3">
      <c r="A584" s="288" t="s">
        <v>997</v>
      </c>
      <c r="B584" s="221" t="s">
        <v>596</v>
      </c>
      <c r="C584" s="221" t="s">
        <v>596</v>
      </c>
    </row>
    <row r="585" spans="1:3">
      <c r="A585" s="288" t="s">
        <v>998</v>
      </c>
      <c r="B585" s="221" t="s">
        <v>596</v>
      </c>
      <c r="C585" s="221" t="s">
        <v>596</v>
      </c>
    </row>
    <row r="586" spans="1:3">
      <c r="A586" s="288" t="s">
        <v>999</v>
      </c>
      <c r="B586" s="221" t="s">
        <v>596</v>
      </c>
      <c r="C586" s="221" t="s">
        <v>596</v>
      </c>
    </row>
    <row r="587" spans="1:3">
      <c r="A587" s="288" t="s">
        <v>1000</v>
      </c>
      <c r="B587" s="221" t="s">
        <v>596</v>
      </c>
      <c r="C587" s="221" t="s">
        <v>596</v>
      </c>
    </row>
    <row r="588" spans="1:3">
      <c r="A588" s="288" t="s">
        <v>1001</v>
      </c>
      <c r="B588" s="221" t="s">
        <v>202</v>
      </c>
      <c r="C588" s="221" t="s">
        <v>596</v>
      </c>
    </row>
    <row r="589" spans="1:3">
      <c r="A589" s="288" t="s">
        <v>1002</v>
      </c>
      <c r="B589" s="221" t="s">
        <v>596</v>
      </c>
      <c r="C589" s="221" t="s">
        <v>596</v>
      </c>
    </row>
    <row r="590" spans="1:3">
      <c r="A590" s="288" t="s">
        <v>1003</v>
      </c>
      <c r="B590" s="221" t="s">
        <v>202</v>
      </c>
      <c r="C590" s="221" t="s">
        <v>596</v>
      </c>
    </row>
    <row r="591" spans="1:3">
      <c r="A591" s="288" t="s">
        <v>1004</v>
      </c>
      <c r="B591" s="221" t="s">
        <v>202</v>
      </c>
      <c r="C591" s="221" t="s">
        <v>596</v>
      </c>
    </row>
    <row r="592" spans="1:3">
      <c r="A592" s="288" t="s">
        <v>1005</v>
      </c>
      <c r="B592" s="221" t="s">
        <v>596</v>
      </c>
      <c r="C592" s="221" t="s">
        <v>596</v>
      </c>
    </row>
    <row r="593" spans="1:3">
      <c r="A593" s="288" t="s">
        <v>1006</v>
      </c>
      <c r="B593" s="221" t="s">
        <v>596</v>
      </c>
      <c r="C593" s="221" t="s">
        <v>596</v>
      </c>
    </row>
    <row r="594" spans="1:3">
      <c r="A594" s="288" t="s">
        <v>1007</v>
      </c>
      <c r="B594" s="221" t="s">
        <v>202</v>
      </c>
      <c r="C594" s="221" t="s">
        <v>596</v>
      </c>
    </row>
    <row r="595" spans="1:3">
      <c r="A595" s="288" t="s">
        <v>1008</v>
      </c>
      <c r="B595" s="221" t="s">
        <v>202</v>
      </c>
      <c r="C595" s="221" t="s">
        <v>596</v>
      </c>
    </row>
    <row r="596" spans="1:3">
      <c r="A596" s="288" t="s">
        <v>1009</v>
      </c>
      <c r="B596" s="221" t="s">
        <v>202</v>
      </c>
      <c r="C596" s="221" t="s">
        <v>596</v>
      </c>
    </row>
    <row r="597" spans="1:3">
      <c r="A597" s="288" t="s">
        <v>1010</v>
      </c>
      <c r="B597" s="221" t="s">
        <v>596</v>
      </c>
      <c r="C597" s="221" t="s">
        <v>596</v>
      </c>
    </row>
    <row r="598" spans="1:3">
      <c r="A598" s="288" t="s">
        <v>1011</v>
      </c>
      <c r="B598" s="221" t="s">
        <v>642</v>
      </c>
      <c r="C598" s="221" t="s">
        <v>596</v>
      </c>
    </row>
    <row r="599" spans="1:3">
      <c r="A599" s="288" t="s">
        <v>1012</v>
      </c>
      <c r="B599" s="221" t="s">
        <v>596</v>
      </c>
      <c r="C599" s="221" t="s">
        <v>596</v>
      </c>
    </row>
    <row r="600" spans="1:3">
      <c r="A600" s="288" t="s">
        <v>1013</v>
      </c>
      <c r="B600" s="221" t="s">
        <v>596</v>
      </c>
      <c r="C600" s="221" t="s">
        <v>596</v>
      </c>
    </row>
    <row r="601" spans="1:3">
      <c r="A601" s="288" t="s">
        <v>1014</v>
      </c>
      <c r="B601" s="221" t="s">
        <v>596</v>
      </c>
      <c r="C601" s="221" t="s">
        <v>596</v>
      </c>
    </row>
    <row r="602" spans="1:3">
      <c r="A602" s="288" t="s">
        <v>1015</v>
      </c>
      <c r="B602" s="221" t="s">
        <v>202</v>
      </c>
      <c r="C602" s="221" t="s">
        <v>596</v>
      </c>
    </row>
    <row r="603" spans="1:3">
      <c r="A603" s="288" t="s">
        <v>1016</v>
      </c>
      <c r="B603" s="221" t="s">
        <v>596</v>
      </c>
      <c r="C603" s="221" t="s">
        <v>596</v>
      </c>
    </row>
    <row r="604" spans="1:3">
      <c r="A604" s="288" t="s">
        <v>1017</v>
      </c>
      <c r="B604" s="221" t="s">
        <v>202</v>
      </c>
      <c r="C604" s="221" t="s">
        <v>596</v>
      </c>
    </row>
    <row r="605" spans="1:3">
      <c r="A605" s="288" t="s">
        <v>1018</v>
      </c>
      <c r="B605" s="221" t="s">
        <v>202</v>
      </c>
      <c r="C605" s="221" t="s">
        <v>596</v>
      </c>
    </row>
    <row r="606" spans="1:3">
      <c r="A606" s="288" t="s">
        <v>1019</v>
      </c>
      <c r="B606" s="221" t="s">
        <v>596</v>
      </c>
      <c r="C606" s="221" t="s">
        <v>596</v>
      </c>
    </row>
    <row r="607" spans="1:3">
      <c r="A607" s="288" t="s">
        <v>1020</v>
      </c>
      <c r="B607" s="221" t="s">
        <v>202</v>
      </c>
      <c r="C607" s="221" t="s">
        <v>596</v>
      </c>
    </row>
    <row r="608" spans="1:3">
      <c r="A608" s="288" t="s">
        <v>1021</v>
      </c>
      <c r="B608" s="221" t="s">
        <v>642</v>
      </c>
      <c r="C608" s="221" t="s">
        <v>596</v>
      </c>
    </row>
    <row r="609" spans="1:3">
      <c r="A609" s="288" t="s">
        <v>1022</v>
      </c>
      <c r="B609" s="221" t="s">
        <v>642</v>
      </c>
      <c r="C609" s="221" t="s">
        <v>596</v>
      </c>
    </row>
    <row r="610" spans="1:3">
      <c r="A610" s="288" t="s">
        <v>1023</v>
      </c>
      <c r="B610" s="221" t="s">
        <v>202</v>
      </c>
      <c r="C610" s="221" t="s">
        <v>596</v>
      </c>
    </row>
    <row r="611" spans="1:3">
      <c r="A611" s="288" t="s">
        <v>1024</v>
      </c>
      <c r="B611" s="221" t="s">
        <v>202</v>
      </c>
      <c r="C611" s="221" t="s">
        <v>596</v>
      </c>
    </row>
    <row r="612" spans="1:3">
      <c r="A612" s="288" t="s">
        <v>1025</v>
      </c>
      <c r="B612" s="221" t="s">
        <v>596</v>
      </c>
      <c r="C612" s="221" t="s">
        <v>596</v>
      </c>
    </row>
    <row r="613" spans="1:3">
      <c r="A613" s="288" t="s">
        <v>1026</v>
      </c>
      <c r="B613" s="221" t="s">
        <v>596</v>
      </c>
      <c r="C613" s="221" t="s">
        <v>596</v>
      </c>
    </row>
    <row r="614" spans="1:3">
      <c r="A614" s="288" t="s">
        <v>1027</v>
      </c>
      <c r="B614" s="221" t="s">
        <v>202</v>
      </c>
      <c r="C614" s="221" t="s">
        <v>596</v>
      </c>
    </row>
    <row r="615" spans="1:3">
      <c r="A615" s="288" t="s">
        <v>1028</v>
      </c>
      <c r="B615" s="221" t="s">
        <v>596</v>
      </c>
      <c r="C615" s="221" t="s">
        <v>596</v>
      </c>
    </row>
    <row r="616" spans="1:3">
      <c r="A616" s="288" t="s">
        <v>1029</v>
      </c>
      <c r="B616" s="221" t="s">
        <v>596</v>
      </c>
      <c r="C616" s="221" t="s">
        <v>596</v>
      </c>
    </row>
    <row r="617" spans="1:3">
      <c r="A617" s="288" t="s">
        <v>1030</v>
      </c>
      <c r="B617" s="221" t="s">
        <v>596</v>
      </c>
      <c r="C617" s="221" t="s">
        <v>596</v>
      </c>
    </row>
    <row r="618" spans="1:3">
      <c r="A618" s="288" t="s">
        <v>1031</v>
      </c>
      <c r="B618" s="221" t="s">
        <v>596</v>
      </c>
      <c r="C618" s="221" t="s">
        <v>596</v>
      </c>
    </row>
    <row r="619" spans="1:3">
      <c r="A619" s="288" t="s">
        <v>1032</v>
      </c>
      <c r="B619" s="221" t="s">
        <v>596</v>
      </c>
      <c r="C619" s="221" t="s">
        <v>596</v>
      </c>
    </row>
    <row r="620" spans="1:3">
      <c r="A620" s="288" t="s">
        <v>1033</v>
      </c>
      <c r="B620" s="221" t="s">
        <v>596</v>
      </c>
      <c r="C620" s="221" t="s">
        <v>596</v>
      </c>
    </row>
    <row r="621" spans="1:3">
      <c r="A621" s="288" t="s">
        <v>1034</v>
      </c>
      <c r="B621" s="221" t="s">
        <v>202</v>
      </c>
      <c r="C621" s="221" t="s">
        <v>596</v>
      </c>
    </row>
    <row r="622" spans="1:3">
      <c r="A622" s="288" t="s">
        <v>1035</v>
      </c>
      <c r="B622" s="221" t="s">
        <v>596</v>
      </c>
      <c r="C622" s="221" t="s">
        <v>596</v>
      </c>
    </row>
    <row r="623" spans="1:3">
      <c r="A623" s="288" t="s">
        <v>1036</v>
      </c>
      <c r="B623" s="221" t="s">
        <v>596</v>
      </c>
      <c r="C623" s="221" t="s">
        <v>596</v>
      </c>
    </row>
    <row r="624" spans="1:3">
      <c r="A624" s="288" t="s">
        <v>1037</v>
      </c>
      <c r="B624" s="221" t="s">
        <v>202</v>
      </c>
      <c r="C624" s="221" t="s">
        <v>596</v>
      </c>
    </row>
    <row r="625" spans="1:3">
      <c r="A625" s="288" t="s">
        <v>1038</v>
      </c>
      <c r="B625" s="221" t="s">
        <v>596</v>
      </c>
      <c r="C625" s="221" t="s">
        <v>596</v>
      </c>
    </row>
    <row r="626" spans="1:3">
      <c r="A626" s="288" t="s">
        <v>1039</v>
      </c>
      <c r="B626" s="221" t="s">
        <v>596</v>
      </c>
      <c r="C626" s="221" t="s">
        <v>596</v>
      </c>
    </row>
    <row r="627" spans="1:3">
      <c r="A627" s="288" t="s">
        <v>1040</v>
      </c>
      <c r="B627" s="221" t="s">
        <v>596</v>
      </c>
      <c r="C627" s="221" t="s">
        <v>596</v>
      </c>
    </row>
    <row r="628" spans="1:3">
      <c r="A628" s="288" t="s">
        <v>1041</v>
      </c>
      <c r="B628" s="221" t="s">
        <v>596</v>
      </c>
      <c r="C628" s="221" t="s">
        <v>596</v>
      </c>
    </row>
    <row r="629" spans="1:3">
      <c r="A629" s="288" t="s">
        <v>1042</v>
      </c>
      <c r="B629" s="221" t="s">
        <v>596</v>
      </c>
      <c r="C629" s="221" t="s">
        <v>596</v>
      </c>
    </row>
    <row r="630" spans="1:3">
      <c r="A630" s="288" t="s">
        <v>1043</v>
      </c>
      <c r="B630" s="221" t="s">
        <v>202</v>
      </c>
      <c r="C630" s="221" t="s">
        <v>596</v>
      </c>
    </row>
    <row r="631" spans="1:3">
      <c r="A631" s="288" t="s">
        <v>1044</v>
      </c>
      <c r="B631" s="221" t="s">
        <v>596</v>
      </c>
      <c r="C631" s="221" t="s">
        <v>596</v>
      </c>
    </row>
    <row r="632" spans="1:3">
      <c r="A632" s="288" t="s">
        <v>1045</v>
      </c>
      <c r="B632" s="221" t="s">
        <v>596</v>
      </c>
      <c r="C632" s="221" t="s">
        <v>596</v>
      </c>
    </row>
    <row r="633" spans="1:3">
      <c r="A633" s="288" t="s">
        <v>1046</v>
      </c>
      <c r="B633" s="221" t="s">
        <v>596</v>
      </c>
      <c r="C633" s="221" t="s">
        <v>596</v>
      </c>
    </row>
    <row r="634" spans="1:3">
      <c r="A634" s="288" t="s">
        <v>1047</v>
      </c>
      <c r="B634" s="221" t="s">
        <v>596</v>
      </c>
      <c r="C634" s="221" t="s">
        <v>596</v>
      </c>
    </row>
    <row r="635" spans="1:3">
      <c r="A635" s="288" t="s">
        <v>1048</v>
      </c>
      <c r="B635" s="221" t="s">
        <v>596</v>
      </c>
      <c r="C635" s="221" t="s">
        <v>596</v>
      </c>
    </row>
    <row r="636" spans="1:3">
      <c r="A636" s="288" t="s">
        <v>1049</v>
      </c>
      <c r="B636" s="221" t="s">
        <v>202</v>
      </c>
      <c r="C636" s="221" t="s">
        <v>596</v>
      </c>
    </row>
    <row r="637" spans="1:3">
      <c r="A637" s="288" t="s">
        <v>1050</v>
      </c>
      <c r="B637" s="221" t="s">
        <v>202</v>
      </c>
      <c r="C637" s="221" t="s">
        <v>596</v>
      </c>
    </row>
    <row r="638" spans="1:3">
      <c r="A638" s="288" t="s">
        <v>1051</v>
      </c>
      <c r="B638" s="221" t="s">
        <v>202</v>
      </c>
      <c r="C638" s="221" t="s">
        <v>596</v>
      </c>
    </row>
    <row r="639" spans="1:3">
      <c r="A639" s="288" t="s">
        <v>1052</v>
      </c>
      <c r="B639" s="221" t="s">
        <v>202</v>
      </c>
      <c r="C639" s="221" t="s">
        <v>596</v>
      </c>
    </row>
    <row r="640" spans="1:3">
      <c r="A640" s="288" t="s">
        <v>1053</v>
      </c>
      <c r="B640" s="221" t="s">
        <v>202</v>
      </c>
      <c r="C640" s="221" t="s">
        <v>596</v>
      </c>
    </row>
    <row r="641" spans="1:3">
      <c r="A641" s="288" t="s">
        <v>1054</v>
      </c>
      <c r="B641" s="221" t="s">
        <v>202</v>
      </c>
      <c r="C641" s="221" t="s">
        <v>596</v>
      </c>
    </row>
    <row r="642" spans="1:3">
      <c r="A642" s="288" t="s">
        <v>1055</v>
      </c>
      <c r="B642" s="221" t="s">
        <v>202</v>
      </c>
      <c r="C642" s="221" t="s">
        <v>596</v>
      </c>
    </row>
    <row r="643" spans="1:3">
      <c r="A643" s="288" t="s">
        <v>1056</v>
      </c>
      <c r="B643" s="221" t="s">
        <v>202</v>
      </c>
      <c r="C643" s="221" t="s">
        <v>596</v>
      </c>
    </row>
    <row r="644" spans="1:3">
      <c r="A644" s="288" t="s">
        <v>1057</v>
      </c>
      <c r="B644" s="221" t="s">
        <v>596</v>
      </c>
      <c r="C644" s="221" t="s">
        <v>596</v>
      </c>
    </row>
    <row r="645" spans="1:3">
      <c r="A645" s="288" t="s">
        <v>1058</v>
      </c>
      <c r="B645" s="221" t="s">
        <v>596</v>
      </c>
      <c r="C645" s="221" t="s">
        <v>596</v>
      </c>
    </row>
    <row r="646" spans="1:3">
      <c r="A646" s="288" t="s">
        <v>1059</v>
      </c>
      <c r="B646" s="221" t="s">
        <v>596</v>
      </c>
      <c r="C646" s="221" t="s">
        <v>596</v>
      </c>
    </row>
    <row r="647" spans="1:3">
      <c r="A647" s="288" t="s">
        <v>1060</v>
      </c>
      <c r="B647" s="221" t="s">
        <v>202</v>
      </c>
      <c r="C647" s="221" t="s">
        <v>596</v>
      </c>
    </row>
    <row r="648" spans="1:3">
      <c r="A648" s="288" t="s">
        <v>1061</v>
      </c>
      <c r="B648" s="221" t="s">
        <v>596</v>
      </c>
      <c r="C648" s="221" t="s">
        <v>596</v>
      </c>
    </row>
    <row r="649" spans="1:3">
      <c r="A649" s="288" t="s">
        <v>1062</v>
      </c>
      <c r="B649" s="221" t="s">
        <v>596</v>
      </c>
      <c r="C649" s="221" t="s">
        <v>596</v>
      </c>
    </row>
    <row r="650" spans="1:3">
      <c r="A650" s="288" t="s">
        <v>1063</v>
      </c>
      <c r="B650" s="221" t="s">
        <v>596</v>
      </c>
      <c r="C650" s="221" t="s">
        <v>596</v>
      </c>
    </row>
    <row r="651" spans="1:3">
      <c r="A651" s="288" t="s">
        <v>1064</v>
      </c>
      <c r="B651" s="221" t="s">
        <v>596</v>
      </c>
      <c r="C651" s="221" t="s">
        <v>596</v>
      </c>
    </row>
    <row r="652" spans="1:3">
      <c r="A652" s="288" t="s">
        <v>1065</v>
      </c>
      <c r="B652" s="221" t="s">
        <v>596</v>
      </c>
      <c r="C652" s="221" t="s">
        <v>596</v>
      </c>
    </row>
    <row r="653" spans="1:3">
      <c r="A653" s="288" t="s">
        <v>1066</v>
      </c>
      <c r="B653" s="221" t="s">
        <v>596</v>
      </c>
      <c r="C653" s="221" t="s">
        <v>596</v>
      </c>
    </row>
    <row r="654" spans="1:3">
      <c r="A654" s="288" t="s">
        <v>1067</v>
      </c>
      <c r="B654" s="221" t="s">
        <v>596</v>
      </c>
      <c r="C654" s="221" t="s">
        <v>596</v>
      </c>
    </row>
    <row r="655" spans="1:3">
      <c r="A655" s="288" t="s">
        <v>1068</v>
      </c>
      <c r="B655" s="221" t="s">
        <v>596</v>
      </c>
      <c r="C655" s="221" t="s">
        <v>596</v>
      </c>
    </row>
    <row r="656" spans="1:3">
      <c r="A656" s="288" t="s">
        <v>1069</v>
      </c>
      <c r="B656" s="221" t="s">
        <v>202</v>
      </c>
      <c r="C656" s="221" t="s">
        <v>596</v>
      </c>
    </row>
    <row r="657" spans="1:3">
      <c r="A657" s="288" t="s">
        <v>1070</v>
      </c>
      <c r="B657" s="221" t="s">
        <v>596</v>
      </c>
      <c r="C657" s="221" t="s">
        <v>596</v>
      </c>
    </row>
    <row r="658" spans="1:3">
      <c r="A658" s="288" t="s">
        <v>1071</v>
      </c>
      <c r="B658" s="221" t="s">
        <v>202</v>
      </c>
      <c r="C658" s="221" t="s">
        <v>596</v>
      </c>
    </row>
    <row r="659" spans="1:3">
      <c r="A659" s="288" t="s">
        <v>1072</v>
      </c>
      <c r="B659" s="221" t="s">
        <v>202</v>
      </c>
      <c r="C659" s="221" t="s">
        <v>596</v>
      </c>
    </row>
    <row r="660" spans="1:3">
      <c r="A660" s="288" t="s">
        <v>1073</v>
      </c>
      <c r="B660" s="221" t="s">
        <v>596</v>
      </c>
      <c r="C660" s="221" t="s">
        <v>596</v>
      </c>
    </row>
    <row r="661" spans="1:3">
      <c r="A661" s="288" t="s">
        <v>1074</v>
      </c>
      <c r="B661" s="221" t="s">
        <v>596</v>
      </c>
      <c r="C661" s="221" t="s">
        <v>596</v>
      </c>
    </row>
    <row r="662" spans="1:3">
      <c r="A662" s="288" t="s">
        <v>1075</v>
      </c>
      <c r="B662" s="221" t="s">
        <v>202</v>
      </c>
      <c r="C662" s="221" t="s">
        <v>596</v>
      </c>
    </row>
    <row r="663" spans="1:3">
      <c r="A663" s="288" t="s">
        <v>1076</v>
      </c>
      <c r="B663" s="221" t="s">
        <v>202</v>
      </c>
      <c r="C663" s="221" t="s">
        <v>596</v>
      </c>
    </row>
    <row r="664" spans="1:3">
      <c r="A664" s="288" t="s">
        <v>1077</v>
      </c>
      <c r="B664" s="221" t="s">
        <v>202</v>
      </c>
      <c r="C664" s="221" t="s">
        <v>596</v>
      </c>
    </row>
    <row r="665" spans="1:3">
      <c r="A665" s="288" t="s">
        <v>1078</v>
      </c>
      <c r="B665" s="221" t="s">
        <v>596</v>
      </c>
      <c r="C665" s="221" t="s">
        <v>596</v>
      </c>
    </row>
    <row r="666" spans="1:3">
      <c r="A666" s="288" t="s">
        <v>1079</v>
      </c>
      <c r="B666" s="221" t="s">
        <v>596</v>
      </c>
      <c r="C666" s="221" t="s">
        <v>596</v>
      </c>
    </row>
    <row r="667" spans="1:3">
      <c r="A667" s="288" t="s">
        <v>1080</v>
      </c>
      <c r="B667" s="221" t="s">
        <v>202</v>
      </c>
      <c r="C667" s="221" t="s">
        <v>596</v>
      </c>
    </row>
    <row r="668" spans="1:3">
      <c r="A668" s="288" t="s">
        <v>1081</v>
      </c>
      <c r="B668" s="221" t="s">
        <v>202</v>
      </c>
      <c r="C668" s="221" t="s">
        <v>596</v>
      </c>
    </row>
    <row r="669" spans="1:3">
      <c r="A669" s="288" t="s">
        <v>1082</v>
      </c>
      <c r="B669" s="221" t="s">
        <v>596</v>
      </c>
      <c r="C669" s="221" t="s">
        <v>596</v>
      </c>
    </row>
    <row r="670" spans="1:3">
      <c r="A670" s="288" t="s">
        <v>1083</v>
      </c>
      <c r="B670" s="221" t="s">
        <v>202</v>
      </c>
      <c r="C670" s="221" t="s">
        <v>596</v>
      </c>
    </row>
    <row r="671" spans="1:3">
      <c r="A671" s="288" t="s">
        <v>1084</v>
      </c>
      <c r="B671" s="221" t="s">
        <v>202</v>
      </c>
      <c r="C671" s="221" t="s">
        <v>596</v>
      </c>
    </row>
    <row r="672" spans="1:3">
      <c r="A672" s="288" t="s">
        <v>1085</v>
      </c>
      <c r="B672" s="221" t="s">
        <v>596</v>
      </c>
      <c r="C672" s="221" t="s">
        <v>596</v>
      </c>
    </row>
    <row r="673" spans="1:3">
      <c r="A673" s="288" t="s">
        <v>1086</v>
      </c>
      <c r="B673" s="221" t="s">
        <v>202</v>
      </c>
      <c r="C673" s="221" t="s">
        <v>596</v>
      </c>
    </row>
    <row r="674" spans="1:3">
      <c r="A674" s="288" t="s">
        <v>1087</v>
      </c>
      <c r="B674" s="221" t="s">
        <v>596</v>
      </c>
      <c r="C674" s="221" t="s">
        <v>596</v>
      </c>
    </row>
    <row r="675" spans="1:3">
      <c r="A675" s="288" t="s">
        <v>1088</v>
      </c>
      <c r="B675" s="221" t="s">
        <v>596</v>
      </c>
      <c r="C675" s="221" t="s">
        <v>596</v>
      </c>
    </row>
    <row r="676" spans="1:3">
      <c r="A676" s="288" t="s">
        <v>1089</v>
      </c>
      <c r="B676" s="221" t="s">
        <v>596</v>
      </c>
      <c r="C676" s="221" t="s">
        <v>596</v>
      </c>
    </row>
    <row r="677" spans="1:3">
      <c r="A677" s="288" t="s">
        <v>1090</v>
      </c>
      <c r="B677" s="221" t="s">
        <v>596</v>
      </c>
      <c r="C677" s="221" t="s">
        <v>596</v>
      </c>
    </row>
    <row r="678" spans="1:3">
      <c r="A678" s="288" t="s">
        <v>1091</v>
      </c>
      <c r="B678" s="221" t="s">
        <v>596</v>
      </c>
      <c r="C678" s="221" t="s">
        <v>596</v>
      </c>
    </row>
    <row r="679" spans="1:3">
      <c r="A679" s="288" t="s">
        <v>1092</v>
      </c>
      <c r="B679" s="221" t="s">
        <v>596</v>
      </c>
      <c r="C679" s="221" t="s">
        <v>596</v>
      </c>
    </row>
    <row r="680" spans="1:3">
      <c r="A680" s="288" t="s">
        <v>1093</v>
      </c>
      <c r="B680" s="221" t="s">
        <v>596</v>
      </c>
      <c r="C680" s="221" t="s">
        <v>596</v>
      </c>
    </row>
    <row r="681" spans="1:3">
      <c r="A681" s="288" t="s">
        <v>1094</v>
      </c>
      <c r="B681" s="221" t="s">
        <v>596</v>
      </c>
      <c r="C681" s="221" t="s">
        <v>596</v>
      </c>
    </row>
    <row r="682" spans="1:3">
      <c r="A682" s="288" t="s">
        <v>1095</v>
      </c>
      <c r="B682" s="221" t="s">
        <v>596</v>
      </c>
      <c r="C682" s="221" t="s">
        <v>596</v>
      </c>
    </row>
    <row r="683" spans="1:3">
      <c r="A683" s="288" t="s">
        <v>1096</v>
      </c>
      <c r="B683" s="221" t="s">
        <v>202</v>
      </c>
      <c r="C683" s="221" t="s">
        <v>596</v>
      </c>
    </row>
    <row r="684" spans="1:3">
      <c r="A684" s="288" t="s">
        <v>1097</v>
      </c>
      <c r="B684" s="221" t="s">
        <v>202</v>
      </c>
      <c r="C684" s="221" t="s">
        <v>596</v>
      </c>
    </row>
    <row r="685" spans="1:3">
      <c r="A685" s="288" t="s">
        <v>1098</v>
      </c>
      <c r="B685" s="221" t="s">
        <v>596</v>
      </c>
      <c r="C685" s="221" t="s">
        <v>596</v>
      </c>
    </row>
    <row r="686" spans="1:3">
      <c r="A686" s="288" t="s">
        <v>1099</v>
      </c>
      <c r="B686" s="221" t="s">
        <v>596</v>
      </c>
      <c r="C686" s="221" t="s">
        <v>596</v>
      </c>
    </row>
    <row r="687" spans="1:3">
      <c r="A687" s="288" t="s">
        <v>1100</v>
      </c>
      <c r="B687" s="221" t="s">
        <v>202</v>
      </c>
      <c r="C687" s="221" t="s">
        <v>596</v>
      </c>
    </row>
    <row r="688" spans="1:3">
      <c r="A688" s="288" t="s">
        <v>1101</v>
      </c>
      <c r="B688" s="221" t="s">
        <v>596</v>
      </c>
      <c r="C688" s="221" t="s">
        <v>596</v>
      </c>
    </row>
    <row r="689" spans="1:3">
      <c r="A689" s="288" t="s">
        <v>1102</v>
      </c>
      <c r="B689" s="221" t="s">
        <v>596</v>
      </c>
      <c r="C689" s="221" t="s">
        <v>596</v>
      </c>
    </row>
    <row r="690" spans="1:3">
      <c r="A690" s="288" t="s">
        <v>1103</v>
      </c>
      <c r="B690" s="221" t="s">
        <v>596</v>
      </c>
      <c r="C690" s="221" t="s">
        <v>596</v>
      </c>
    </row>
    <row r="691" spans="1:3">
      <c r="A691" s="288" t="s">
        <v>1104</v>
      </c>
      <c r="B691" s="221" t="s">
        <v>202</v>
      </c>
      <c r="C691" s="221" t="s">
        <v>596</v>
      </c>
    </row>
    <row r="692" spans="1:3">
      <c r="A692" s="288" t="s">
        <v>1105</v>
      </c>
      <c r="B692" s="221" t="s">
        <v>596</v>
      </c>
      <c r="C692" s="221" t="s">
        <v>596</v>
      </c>
    </row>
    <row r="693" spans="1:3">
      <c r="A693" s="288" t="s">
        <v>1106</v>
      </c>
      <c r="B693" s="221" t="s">
        <v>596</v>
      </c>
      <c r="C693" s="221" t="s">
        <v>596</v>
      </c>
    </row>
    <row r="694" spans="1:3">
      <c r="A694" s="288" t="s">
        <v>1107</v>
      </c>
      <c r="B694" s="221" t="s">
        <v>596</v>
      </c>
      <c r="C694" s="221" t="s">
        <v>596</v>
      </c>
    </row>
    <row r="695" spans="1:3">
      <c r="A695" s="288" t="s">
        <v>1108</v>
      </c>
      <c r="B695" s="221" t="s">
        <v>596</v>
      </c>
      <c r="C695" s="221" t="s">
        <v>596</v>
      </c>
    </row>
    <row r="696" spans="1:3">
      <c r="A696" s="288" t="s">
        <v>1109</v>
      </c>
      <c r="B696" s="221" t="s">
        <v>202</v>
      </c>
      <c r="C696" s="221" t="s">
        <v>596</v>
      </c>
    </row>
    <row r="697" spans="1:3">
      <c r="A697" s="288" t="s">
        <v>1110</v>
      </c>
      <c r="B697" s="221" t="s">
        <v>202</v>
      </c>
      <c r="C697" s="221" t="s">
        <v>596</v>
      </c>
    </row>
    <row r="698" spans="1:3">
      <c r="A698" s="288" t="s">
        <v>1111</v>
      </c>
      <c r="B698" s="221" t="s">
        <v>202</v>
      </c>
      <c r="C698" s="221" t="s">
        <v>596</v>
      </c>
    </row>
    <row r="699" spans="1:3">
      <c r="A699" s="288" t="s">
        <v>1112</v>
      </c>
      <c r="B699" s="221" t="s">
        <v>202</v>
      </c>
      <c r="C699" s="221" t="s">
        <v>596</v>
      </c>
    </row>
    <row r="700" spans="1:3">
      <c r="A700" s="288" t="s">
        <v>1113</v>
      </c>
      <c r="B700" s="221" t="s">
        <v>596</v>
      </c>
      <c r="C700" s="221" t="s">
        <v>596</v>
      </c>
    </row>
    <row r="701" spans="1:3">
      <c r="A701" s="288" t="s">
        <v>1114</v>
      </c>
      <c r="B701" s="221" t="s">
        <v>596</v>
      </c>
      <c r="C701" s="221" t="s">
        <v>596</v>
      </c>
    </row>
    <row r="702" spans="1:3">
      <c r="A702" s="288" t="s">
        <v>1115</v>
      </c>
      <c r="B702" s="221" t="s">
        <v>596</v>
      </c>
      <c r="C702" s="221" t="s">
        <v>596</v>
      </c>
    </row>
    <row r="703" spans="1:3">
      <c r="A703" s="288" t="s">
        <v>1116</v>
      </c>
      <c r="B703" s="221" t="s">
        <v>596</v>
      </c>
      <c r="C703" s="221" t="s">
        <v>596</v>
      </c>
    </row>
    <row r="704" spans="1:3">
      <c r="A704" s="288" t="s">
        <v>1117</v>
      </c>
      <c r="B704" s="221" t="s">
        <v>596</v>
      </c>
      <c r="C704" s="221" t="s">
        <v>596</v>
      </c>
    </row>
    <row r="705" spans="1:3">
      <c r="A705" s="288" t="s">
        <v>1118</v>
      </c>
      <c r="B705" s="221" t="s">
        <v>596</v>
      </c>
      <c r="C705" s="221" t="s">
        <v>596</v>
      </c>
    </row>
    <row r="706" spans="1:3">
      <c r="A706" s="288" t="s">
        <v>1119</v>
      </c>
      <c r="B706" s="221" t="s">
        <v>632</v>
      </c>
      <c r="C706" s="221" t="s">
        <v>596</v>
      </c>
    </row>
    <row r="707" spans="1:3">
      <c r="A707" s="288" t="s">
        <v>1120</v>
      </c>
      <c r="B707" s="221" t="s">
        <v>596</v>
      </c>
      <c r="C707" s="221" t="s">
        <v>596</v>
      </c>
    </row>
    <row r="708" spans="1:3">
      <c r="A708" s="288" t="s">
        <v>1121</v>
      </c>
      <c r="B708" s="221" t="s">
        <v>596</v>
      </c>
      <c r="C708" s="221" t="s">
        <v>596</v>
      </c>
    </row>
    <row r="709" spans="1:3">
      <c r="A709" s="288" t="s">
        <v>1122</v>
      </c>
      <c r="B709" s="221" t="s">
        <v>202</v>
      </c>
      <c r="C709" s="221" t="s">
        <v>596</v>
      </c>
    </row>
    <row r="710" spans="1:3">
      <c r="A710" s="288" t="s">
        <v>1123</v>
      </c>
      <c r="B710" s="221" t="s">
        <v>632</v>
      </c>
      <c r="C710" s="221" t="s">
        <v>596</v>
      </c>
    </row>
    <row r="711" spans="1:3">
      <c r="A711" s="288" t="s">
        <v>1124</v>
      </c>
      <c r="B711" s="221" t="s">
        <v>596</v>
      </c>
      <c r="C711" s="221" t="s">
        <v>596</v>
      </c>
    </row>
    <row r="712" spans="1:3">
      <c r="A712" s="288" t="s">
        <v>1125</v>
      </c>
      <c r="B712" s="221" t="s">
        <v>596</v>
      </c>
      <c r="C712" s="221" t="s">
        <v>596</v>
      </c>
    </row>
    <row r="713" spans="1:3">
      <c r="A713" s="288" t="s">
        <v>1126</v>
      </c>
      <c r="B713" s="221" t="s">
        <v>596</v>
      </c>
      <c r="C713" s="221" t="s">
        <v>596</v>
      </c>
    </row>
    <row r="714" spans="1:3">
      <c r="A714" s="288" t="s">
        <v>1127</v>
      </c>
      <c r="B714" s="221" t="s">
        <v>596</v>
      </c>
      <c r="C714" s="221" t="s">
        <v>596</v>
      </c>
    </row>
    <row r="715" spans="1:3">
      <c r="A715" s="288" t="s">
        <v>1128</v>
      </c>
      <c r="B715" s="221" t="s">
        <v>596</v>
      </c>
      <c r="C715" s="221" t="s">
        <v>596</v>
      </c>
    </row>
    <row r="716" spans="1:3">
      <c r="A716" s="288" t="s">
        <v>1129</v>
      </c>
      <c r="B716" s="221" t="s">
        <v>596</v>
      </c>
      <c r="C716" s="221" t="s">
        <v>596</v>
      </c>
    </row>
    <row r="717" spans="1:3">
      <c r="A717" s="288" t="s">
        <v>1130</v>
      </c>
      <c r="B717" s="221" t="s">
        <v>596</v>
      </c>
      <c r="C717" s="221" t="s">
        <v>596</v>
      </c>
    </row>
    <row r="718" spans="1:3">
      <c r="A718" s="288" t="s">
        <v>1131</v>
      </c>
      <c r="B718" s="221" t="s">
        <v>596</v>
      </c>
      <c r="C718" s="221" t="s">
        <v>596</v>
      </c>
    </row>
    <row r="719" spans="1:3">
      <c r="A719" s="288" t="s">
        <v>1132</v>
      </c>
      <c r="B719" s="221" t="s">
        <v>202</v>
      </c>
      <c r="C719" s="221" t="s">
        <v>596</v>
      </c>
    </row>
    <row r="720" spans="1:3">
      <c r="A720" s="288" t="s">
        <v>1133</v>
      </c>
      <c r="B720" s="221" t="s">
        <v>596</v>
      </c>
      <c r="C720" s="221" t="s">
        <v>596</v>
      </c>
    </row>
    <row r="721" spans="1:3">
      <c r="A721" s="288" t="s">
        <v>1134</v>
      </c>
      <c r="B721" s="221" t="s">
        <v>596</v>
      </c>
      <c r="C721" s="221" t="s">
        <v>596</v>
      </c>
    </row>
    <row r="722" spans="1:3">
      <c r="A722" s="288" t="s">
        <v>1135</v>
      </c>
      <c r="B722" s="221" t="s">
        <v>202</v>
      </c>
      <c r="C722" s="221" t="s">
        <v>596</v>
      </c>
    </row>
    <row r="723" spans="1:3">
      <c r="A723" s="288" t="s">
        <v>1136</v>
      </c>
      <c r="B723" s="221" t="s">
        <v>202</v>
      </c>
      <c r="C723" s="221" t="s">
        <v>596</v>
      </c>
    </row>
    <row r="724" spans="1:3">
      <c r="A724" s="288" t="s">
        <v>1137</v>
      </c>
      <c r="B724" s="221" t="s">
        <v>596</v>
      </c>
      <c r="C724" s="221" t="s">
        <v>596</v>
      </c>
    </row>
    <row r="725" spans="1:3">
      <c r="A725" s="289" t="s">
        <v>1138</v>
      </c>
      <c r="B725" s="221" t="s">
        <v>596</v>
      </c>
      <c r="C725" s="221" t="s">
        <v>596</v>
      </c>
    </row>
    <row r="726" spans="1:3">
      <c r="A726" s="287" t="s">
        <v>1139</v>
      </c>
      <c r="B726" s="221" t="s">
        <v>596</v>
      </c>
      <c r="C726" s="221" t="s">
        <v>596</v>
      </c>
    </row>
    <row r="727" spans="1:3">
      <c r="A727" s="288" t="s">
        <v>1139</v>
      </c>
      <c r="B727" s="221" t="s">
        <v>596</v>
      </c>
      <c r="C727" s="221" t="s">
        <v>596</v>
      </c>
    </row>
    <row r="728" spans="1:3">
      <c r="A728" s="288" t="s">
        <v>1140</v>
      </c>
      <c r="B728" s="221" t="s">
        <v>596</v>
      </c>
      <c r="C728" s="221" t="s">
        <v>596</v>
      </c>
    </row>
    <row r="729" spans="1:3">
      <c r="A729" s="288" t="s">
        <v>1141</v>
      </c>
      <c r="B729" s="221" t="s">
        <v>202</v>
      </c>
      <c r="C729" s="221" t="s">
        <v>596</v>
      </c>
    </row>
    <row r="730" spans="1:3">
      <c r="A730" s="288" t="s">
        <v>1142</v>
      </c>
      <c r="B730" s="221" t="s">
        <v>596</v>
      </c>
      <c r="C730" s="221" t="s">
        <v>596</v>
      </c>
    </row>
    <row r="731" spans="1:3">
      <c r="A731" s="288" t="s">
        <v>1143</v>
      </c>
      <c r="B731" s="221" t="s">
        <v>596</v>
      </c>
      <c r="C731" s="221" t="s">
        <v>596</v>
      </c>
    </row>
    <row r="732" spans="1:3">
      <c r="A732" s="288" t="s">
        <v>1144</v>
      </c>
      <c r="B732" s="221" t="s">
        <v>596</v>
      </c>
      <c r="C732" s="221" t="s">
        <v>596</v>
      </c>
    </row>
    <row r="733" spans="1:3">
      <c r="A733" s="288" t="s">
        <v>1145</v>
      </c>
      <c r="B733" s="221" t="s">
        <v>596</v>
      </c>
      <c r="C733" s="221" t="s">
        <v>596</v>
      </c>
    </row>
    <row r="734" spans="1:3">
      <c r="A734" s="288" t="s">
        <v>1146</v>
      </c>
      <c r="B734" s="221" t="s">
        <v>596</v>
      </c>
      <c r="C734" s="221" t="s">
        <v>596</v>
      </c>
    </row>
    <row r="735" spans="1:3">
      <c r="A735" s="288" t="s">
        <v>1147</v>
      </c>
      <c r="B735" s="221" t="s">
        <v>596</v>
      </c>
      <c r="C735" s="221" t="s">
        <v>596</v>
      </c>
    </row>
    <row r="736" spans="1:3">
      <c r="A736" s="288" t="s">
        <v>1148</v>
      </c>
      <c r="B736" s="221" t="s">
        <v>596</v>
      </c>
      <c r="C736" s="221" t="s">
        <v>596</v>
      </c>
    </row>
    <row r="737" spans="1:3">
      <c r="A737" s="288" t="s">
        <v>1149</v>
      </c>
      <c r="B737" s="221" t="s">
        <v>632</v>
      </c>
      <c r="C737" s="221" t="s">
        <v>596</v>
      </c>
    </row>
    <row r="738" spans="1:3">
      <c r="A738" s="288" t="s">
        <v>1150</v>
      </c>
      <c r="B738" s="221" t="s">
        <v>596</v>
      </c>
      <c r="C738" s="221" t="s">
        <v>596</v>
      </c>
    </row>
    <row r="739" spans="1:3">
      <c r="A739" s="288" t="s">
        <v>1151</v>
      </c>
      <c r="B739" s="221" t="s">
        <v>596</v>
      </c>
      <c r="C739" s="221" t="s">
        <v>596</v>
      </c>
    </row>
    <row r="740" spans="1:3">
      <c r="A740" s="288" t="s">
        <v>1152</v>
      </c>
      <c r="B740" s="221" t="s">
        <v>596</v>
      </c>
      <c r="C740" s="221" t="s">
        <v>596</v>
      </c>
    </row>
    <row r="741" spans="1:3">
      <c r="A741" s="288" t="s">
        <v>1153</v>
      </c>
      <c r="B741" s="221" t="s">
        <v>596</v>
      </c>
      <c r="C741" s="221" t="s">
        <v>596</v>
      </c>
    </row>
    <row r="742" spans="1:3">
      <c r="A742" s="288" t="s">
        <v>1154</v>
      </c>
      <c r="B742" s="221" t="s">
        <v>596</v>
      </c>
      <c r="C742" s="221" t="s">
        <v>596</v>
      </c>
    </row>
    <row r="743" spans="1:3">
      <c r="A743" s="288" t="s">
        <v>1155</v>
      </c>
      <c r="B743" s="221" t="s">
        <v>596</v>
      </c>
      <c r="C743" s="221" t="s">
        <v>596</v>
      </c>
    </row>
    <row r="744" spans="1:3">
      <c r="A744" s="288" t="s">
        <v>1156</v>
      </c>
      <c r="B744" s="221" t="s">
        <v>596</v>
      </c>
      <c r="C744" s="221" t="s">
        <v>596</v>
      </c>
    </row>
    <row r="745" spans="1:3">
      <c r="A745" s="288" t="s">
        <v>1157</v>
      </c>
      <c r="B745" s="221" t="s">
        <v>596</v>
      </c>
      <c r="C745" s="221" t="s">
        <v>596</v>
      </c>
    </row>
    <row r="746" spans="1:3">
      <c r="A746" s="288" t="s">
        <v>1158</v>
      </c>
      <c r="B746" s="221" t="s">
        <v>596</v>
      </c>
      <c r="C746" s="221" t="s">
        <v>596</v>
      </c>
    </row>
    <row r="747" spans="1:3">
      <c r="A747" s="288" t="s">
        <v>1159</v>
      </c>
      <c r="B747" s="221" t="s">
        <v>596</v>
      </c>
      <c r="C747" s="221" t="s">
        <v>596</v>
      </c>
    </row>
    <row r="748" spans="1:3">
      <c r="A748" s="288" t="s">
        <v>1160</v>
      </c>
      <c r="B748" s="221" t="s">
        <v>596</v>
      </c>
      <c r="C748" s="221" t="s">
        <v>596</v>
      </c>
    </row>
    <row r="749" spans="1:3">
      <c r="A749" s="288" t="s">
        <v>1161</v>
      </c>
      <c r="B749" s="221" t="s">
        <v>596</v>
      </c>
      <c r="C749" s="221" t="s">
        <v>596</v>
      </c>
    </row>
    <row r="750" spans="1:3">
      <c r="A750" s="288" t="s">
        <v>1162</v>
      </c>
      <c r="B750" s="221" t="s">
        <v>596</v>
      </c>
      <c r="C750" s="221" t="s">
        <v>596</v>
      </c>
    </row>
    <row r="751" spans="1:3">
      <c r="A751" s="288" t="s">
        <v>1163</v>
      </c>
      <c r="B751" s="221" t="s">
        <v>596</v>
      </c>
      <c r="C751" s="221" t="s">
        <v>596</v>
      </c>
    </row>
    <row r="752" spans="1:3">
      <c r="A752" s="288" t="s">
        <v>1164</v>
      </c>
      <c r="B752" s="221" t="s">
        <v>596</v>
      </c>
      <c r="C752" s="221" t="s">
        <v>596</v>
      </c>
    </row>
    <row r="753" spans="1:3">
      <c r="A753" s="288" t="s">
        <v>1165</v>
      </c>
      <c r="B753" s="221" t="s">
        <v>596</v>
      </c>
      <c r="C753" s="221" t="s">
        <v>596</v>
      </c>
    </row>
    <row r="754" spans="1:3">
      <c r="A754" s="288" t="s">
        <v>1166</v>
      </c>
      <c r="B754" s="221" t="s">
        <v>596</v>
      </c>
      <c r="C754" s="221" t="s">
        <v>632</v>
      </c>
    </row>
    <row r="755" spans="1:3">
      <c r="A755" s="288" t="s">
        <v>1167</v>
      </c>
      <c r="B755" s="221" t="s">
        <v>596</v>
      </c>
      <c r="C755" s="221" t="s">
        <v>596</v>
      </c>
    </row>
    <row r="756" spans="1:3">
      <c r="A756" s="288" t="s">
        <v>1168</v>
      </c>
      <c r="B756" s="221" t="s">
        <v>596</v>
      </c>
      <c r="C756" s="221" t="s">
        <v>596</v>
      </c>
    </row>
    <row r="757" spans="1:3">
      <c r="A757" s="288" t="s">
        <v>1169</v>
      </c>
      <c r="B757" s="221" t="s">
        <v>596</v>
      </c>
      <c r="C757" s="221" t="s">
        <v>596</v>
      </c>
    </row>
    <row r="758" spans="1:3">
      <c r="A758" s="288" t="s">
        <v>1170</v>
      </c>
      <c r="B758" s="221" t="s">
        <v>596</v>
      </c>
      <c r="C758" s="221" t="s">
        <v>596</v>
      </c>
    </row>
    <row r="759" spans="1:3">
      <c r="A759" s="288" t="s">
        <v>1171</v>
      </c>
      <c r="B759" s="221" t="s">
        <v>596</v>
      </c>
      <c r="C759" s="221" t="s">
        <v>596</v>
      </c>
    </row>
    <row r="760" spans="1:3">
      <c r="A760" s="288" t="s">
        <v>1172</v>
      </c>
      <c r="B760" s="221" t="s">
        <v>596</v>
      </c>
      <c r="C760" s="221" t="s">
        <v>642</v>
      </c>
    </row>
    <row r="761" spans="1:3">
      <c r="A761" s="288" t="s">
        <v>1173</v>
      </c>
      <c r="B761" s="221" t="s">
        <v>596</v>
      </c>
      <c r="C761" s="221" t="s">
        <v>632</v>
      </c>
    </row>
    <row r="762" spans="1:3">
      <c r="A762" s="288" t="s">
        <v>1174</v>
      </c>
      <c r="B762" s="221" t="s">
        <v>596</v>
      </c>
      <c r="C762" s="221" t="s">
        <v>202</v>
      </c>
    </row>
    <row r="763" spans="1:3">
      <c r="A763" s="288" t="s">
        <v>1175</v>
      </c>
      <c r="B763" s="221" t="s">
        <v>596</v>
      </c>
      <c r="C763" s="221" t="s">
        <v>596</v>
      </c>
    </row>
    <row r="764" spans="1:3">
      <c r="A764" s="288" t="s">
        <v>1176</v>
      </c>
      <c r="B764" s="221" t="s">
        <v>596</v>
      </c>
      <c r="C764" s="221" t="s">
        <v>596</v>
      </c>
    </row>
    <row r="765" spans="1:3">
      <c r="A765" s="288" t="s">
        <v>1177</v>
      </c>
      <c r="B765" s="221" t="s">
        <v>596</v>
      </c>
      <c r="C765" s="221" t="s">
        <v>596</v>
      </c>
    </row>
    <row r="766" spans="1:3">
      <c r="A766" s="288" t="s">
        <v>1178</v>
      </c>
      <c r="B766" s="221" t="s">
        <v>596</v>
      </c>
      <c r="C766" s="221" t="s">
        <v>596</v>
      </c>
    </row>
    <row r="767" spans="1:3">
      <c r="A767" s="288" t="s">
        <v>1179</v>
      </c>
      <c r="B767" s="221" t="s">
        <v>596</v>
      </c>
      <c r="C767" s="221" t="s">
        <v>596</v>
      </c>
    </row>
    <row r="768" spans="1:3">
      <c r="A768" s="288" t="s">
        <v>1180</v>
      </c>
      <c r="B768" s="221" t="s">
        <v>632</v>
      </c>
      <c r="C768" s="221" t="s">
        <v>596</v>
      </c>
    </row>
    <row r="769" spans="1:3">
      <c r="A769" s="288" t="s">
        <v>1181</v>
      </c>
      <c r="B769" s="221" t="s">
        <v>632</v>
      </c>
      <c r="C769" s="221" t="s">
        <v>596</v>
      </c>
    </row>
    <row r="770" spans="1:3">
      <c r="A770" s="288" t="s">
        <v>1182</v>
      </c>
      <c r="B770" s="221" t="s">
        <v>596</v>
      </c>
      <c r="C770" s="221" t="s">
        <v>596</v>
      </c>
    </row>
    <row r="771" spans="1:3">
      <c r="A771" s="288" t="s">
        <v>1183</v>
      </c>
      <c r="B771" s="221" t="s">
        <v>596</v>
      </c>
      <c r="C771" s="221" t="s">
        <v>632</v>
      </c>
    </row>
    <row r="772" spans="1:3">
      <c r="A772" s="288" t="s">
        <v>1184</v>
      </c>
      <c r="B772" s="221" t="s">
        <v>596</v>
      </c>
      <c r="C772" s="221" t="s">
        <v>642</v>
      </c>
    </row>
    <row r="773" spans="1:3">
      <c r="A773" s="288" t="s">
        <v>1185</v>
      </c>
      <c r="B773" s="221" t="s">
        <v>596</v>
      </c>
      <c r="C773" s="221" t="s">
        <v>596</v>
      </c>
    </row>
    <row r="774" spans="1:3">
      <c r="A774" s="288" t="s">
        <v>1186</v>
      </c>
      <c r="B774" s="221" t="s">
        <v>632</v>
      </c>
      <c r="C774" s="221" t="s">
        <v>632</v>
      </c>
    </row>
    <row r="775" spans="1:3">
      <c r="A775" s="288" t="s">
        <v>1187</v>
      </c>
      <c r="B775" s="221" t="s">
        <v>596</v>
      </c>
      <c r="C775" s="221" t="s">
        <v>596</v>
      </c>
    </row>
    <row r="776" spans="1:3">
      <c r="A776" s="289" t="s">
        <v>1188</v>
      </c>
      <c r="B776" s="221" t="s">
        <v>596</v>
      </c>
      <c r="C776" s="221" t="s">
        <v>596</v>
      </c>
    </row>
    <row r="777" spans="1:3">
      <c r="A777" s="287" t="s">
        <v>1189</v>
      </c>
      <c r="B777" s="221" t="s">
        <v>596</v>
      </c>
      <c r="C777" s="221" t="s">
        <v>596</v>
      </c>
    </row>
    <row r="778" spans="1:3">
      <c r="A778" s="288" t="s">
        <v>1190</v>
      </c>
      <c r="B778" s="221" t="s">
        <v>596</v>
      </c>
      <c r="C778" s="221" t="s">
        <v>596</v>
      </c>
    </row>
    <row r="779" spans="1:3">
      <c r="A779" s="289" t="s">
        <v>1191</v>
      </c>
      <c r="B779" s="221" t="s">
        <v>596</v>
      </c>
      <c r="C779" s="221" t="s">
        <v>596</v>
      </c>
    </row>
    <row r="780" spans="1:3">
      <c r="A780" s="287" t="s">
        <v>1192</v>
      </c>
      <c r="B780" s="221" t="s">
        <v>596</v>
      </c>
      <c r="C780" s="221" t="s">
        <v>596</v>
      </c>
    </row>
    <row r="781" spans="1:3">
      <c r="A781" s="288" t="s">
        <v>1192</v>
      </c>
      <c r="B781" s="221" t="s">
        <v>596</v>
      </c>
      <c r="C781" s="221" t="s">
        <v>596</v>
      </c>
    </row>
    <row r="782" spans="1:3">
      <c r="A782" s="288" t="s">
        <v>96</v>
      </c>
      <c r="B782" s="221" t="s">
        <v>596</v>
      </c>
      <c r="C782" s="221" t="s">
        <v>596</v>
      </c>
    </row>
    <row r="783" spans="1:3">
      <c r="A783" s="288" t="s">
        <v>1193</v>
      </c>
      <c r="B783" s="221" t="s">
        <v>596</v>
      </c>
      <c r="C783" s="221" t="s">
        <v>596</v>
      </c>
    </row>
    <row r="784" spans="1:3">
      <c r="A784" s="288" t="s">
        <v>1194</v>
      </c>
      <c r="B784" s="221" t="s">
        <v>632</v>
      </c>
      <c r="C784" s="221" t="s">
        <v>596</v>
      </c>
    </row>
    <row r="785" spans="1:3">
      <c r="A785" s="288" t="s">
        <v>98</v>
      </c>
      <c r="B785" s="221" t="s">
        <v>202</v>
      </c>
      <c r="C785" s="221" t="s">
        <v>596</v>
      </c>
    </row>
    <row r="786" spans="1:3">
      <c r="A786" s="289" t="s">
        <v>1195</v>
      </c>
      <c r="B786" s="221" t="s">
        <v>596</v>
      </c>
      <c r="C786" s="221" t="s">
        <v>596</v>
      </c>
    </row>
    <row r="787" spans="1:3">
      <c r="A787" s="287" t="s">
        <v>1196</v>
      </c>
      <c r="B787" s="221" t="s">
        <v>596</v>
      </c>
      <c r="C787" s="221" t="s">
        <v>596</v>
      </c>
    </row>
    <row r="788" spans="1:3">
      <c r="A788" s="288" t="s">
        <v>69</v>
      </c>
      <c r="B788" s="221" t="s">
        <v>202</v>
      </c>
      <c r="C788" s="221" t="s">
        <v>202</v>
      </c>
    </row>
    <row r="789" spans="1:3">
      <c r="A789" s="288" t="s">
        <v>70</v>
      </c>
      <c r="B789" s="221" t="s">
        <v>202</v>
      </c>
      <c r="C789" s="221" t="s">
        <v>202</v>
      </c>
    </row>
    <row r="790" spans="1:3">
      <c r="A790" s="288" t="s">
        <v>72</v>
      </c>
      <c r="B790" s="221" t="s">
        <v>596</v>
      </c>
      <c r="C790" s="221" t="s">
        <v>202</v>
      </c>
    </row>
    <row r="791" spans="1:3">
      <c r="A791" s="288" t="s">
        <v>1197</v>
      </c>
      <c r="B791" s="221" t="s">
        <v>596</v>
      </c>
      <c r="C791" s="221" t="s">
        <v>596</v>
      </c>
    </row>
    <row r="792" spans="1:3">
      <c r="A792" s="288" t="s">
        <v>74</v>
      </c>
      <c r="B792" s="221" t="s">
        <v>202</v>
      </c>
      <c r="C792" s="221" t="s">
        <v>202</v>
      </c>
    </row>
    <row r="793" spans="1:3">
      <c r="A793" s="288" t="s">
        <v>76</v>
      </c>
      <c r="B793" s="221" t="s">
        <v>202</v>
      </c>
      <c r="C793" s="221" t="s">
        <v>202</v>
      </c>
    </row>
    <row r="794" spans="1:3">
      <c r="A794" s="288" t="s">
        <v>78</v>
      </c>
      <c r="B794" s="221" t="s">
        <v>202</v>
      </c>
      <c r="C794" s="221" t="s">
        <v>202</v>
      </c>
    </row>
    <row r="795" spans="1:3">
      <c r="A795" s="288" t="s">
        <v>80</v>
      </c>
      <c r="B795" s="221" t="s">
        <v>596</v>
      </c>
      <c r="C795" s="221" t="s">
        <v>596</v>
      </c>
    </row>
    <row r="796" spans="1:3">
      <c r="A796" s="288" t="s">
        <v>68</v>
      </c>
      <c r="B796" s="221" t="s">
        <v>202</v>
      </c>
      <c r="C796" s="221" t="s">
        <v>202</v>
      </c>
    </row>
    <row r="797" spans="1:3">
      <c r="A797" s="288" t="s">
        <v>82</v>
      </c>
      <c r="B797" s="221" t="s">
        <v>202</v>
      </c>
      <c r="C797" s="221" t="s">
        <v>202</v>
      </c>
    </row>
    <row r="798" spans="1:3">
      <c r="A798" s="288" t="s">
        <v>84</v>
      </c>
      <c r="B798" s="221" t="s">
        <v>202</v>
      </c>
      <c r="C798" s="221" t="s">
        <v>596</v>
      </c>
    </row>
    <row r="799" spans="1:3">
      <c r="A799" s="288" t="s">
        <v>1198</v>
      </c>
      <c r="B799" s="221" t="s">
        <v>596</v>
      </c>
      <c r="C799" s="221" t="s">
        <v>596</v>
      </c>
    </row>
    <row r="800" spans="1:3">
      <c r="A800" s="288" t="s">
        <v>86</v>
      </c>
      <c r="B800" s="221" t="s">
        <v>202</v>
      </c>
      <c r="C800" s="221" t="s">
        <v>596</v>
      </c>
    </row>
    <row r="801" spans="1:3">
      <c r="A801" s="288" t="s">
        <v>1199</v>
      </c>
      <c r="B801" s="221" t="s">
        <v>596</v>
      </c>
      <c r="C801" s="221" t="s">
        <v>596</v>
      </c>
    </row>
    <row r="802" spans="1:3">
      <c r="A802" s="288" t="s">
        <v>88</v>
      </c>
      <c r="B802" s="221" t="s">
        <v>202</v>
      </c>
      <c r="C802" s="221" t="s">
        <v>202</v>
      </c>
    </row>
    <row r="803" spans="1:3">
      <c r="A803" s="288" t="s">
        <v>90</v>
      </c>
      <c r="B803" s="221" t="s">
        <v>202</v>
      </c>
      <c r="C803" s="221" t="s">
        <v>202</v>
      </c>
    </row>
    <row r="804" spans="1:3">
      <c r="A804" s="288" t="s">
        <v>92</v>
      </c>
      <c r="B804" s="221" t="s">
        <v>202</v>
      </c>
      <c r="C804" s="221" t="s">
        <v>596</v>
      </c>
    </row>
    <row r="805" spans="1:3">
      <c r="A805" s="288" t="s">
        <v>1200</v>
      </c>
      <c r="B805" s="221" t="s">
        <v>202</v>
      </c>
      <c r="C805" s="221" t="s">
        <v>202</v>
      </c>
    </row>
    <row r="806" spans="1:3">
      <c r="A806" s="289" t="s">
        <v>1201</v>
      </c>
      <c r="B806" s="221" t="s">
        <v>596</v>
      </c>
      <c r="C806" s="221" t="s">
        <v>596</v>
      </c>
    </row>
    <row r="807" spans="1:3">
      <c r="A807" s="286" t="s">
        <v>1202</v>
      </c>
      <c r="B807" s="221" t="s">
        <v>596</v>
      </c>
      <c r="C807" s="221" t="s">
        <v>596</v>
      </c>
    </row>
    <row r="808" spans="1:3">
      <c r="A808" s="286" t="s">
        <v>1203</v>
      </c>
      <c r="B808" s="221" t="s">
        <v>202</v>
      </c>
      <c r="C808" s="221" t="s">
        <v>596</v>
      </c>
    </row>
    <row r="809" spans="1:3">
      <c r="A809" s="293" t="s">
        <v>1204</v>
      </c>
      <c r="B809" s="221" t="s">
        <v>596</v>
      </c>
      <c r="C809" s="221" t="s">
        <v>596</v>
      </c>
    </row>
    <row r="810" spans="1:3">
      <c r="A810" s="294" t="s">
        <v>1205</v>
      </c>
      <c r="B810" s="221" t="s">
        <v>202</v>
      </c>
      <c r="C810" s="221" t="s">
        <v>202</v>
      </c>
    </row>
    <row r="811" spans="1:3">
      <c r="A811" s="287" t="s">
        <v>1206</v>
      </c>
      <c r="B811" s="221" t="s">
        <v>596</v>
      </c>
      <c r="C811" s="221" t="s">
        <v>596</v>
      </c>
    </row>
    <row r="812" spans="1:3">
      <c r="A812" s="288" t="s">
        <v>1207</v>
      </c>
      <c r="B812" s="221" t="s">
        <v>596</v>
      </c>
      <c r="C812" s="221" t="s">
        <v>596</v>
      </c>
    </row>
    <row r="813" spans="1:3">
      <c r="A813" s="288" t="s">
        <v>1208</v>
      </c>
      <c r="B813" s="221" t="s">
        <v>596</v>
      </c>
      <c r="C813" s="221" t="s">
        <v>596</v>
      </c>
    </row>
    <row r="814" spans="1:3">
      <c r="A814" s="288" t="s">
        <v>1209</v>
      </c>
      <c r="B814" s="221" t="s">
        <v>596</v>
      </c>
      <c r="C814" s="221" t="s">
        <v>596</v>
      </c>
    </row>
    <row r="815" spans="1:3">
      <c r="A815" s="288" t="s">
        <v>1210</v>
      </c>
      <c r="B815" s="221" t="s">
        <v>596</v>
      </c>
      <c r="C815" s="221" t="s">
        <v>596</v>
      </c>
    </row>
    <row r="816" spans="1:3">
      <c r="A816" s="288" t="s">
        <v>1211</v>
      </c>
      <c r="B816" s="221" t="s">
        <v>596</v>
      </c>
      <c r="C816" s="221" t="s">
        <v>596</v>
      </c>
    </row>
    <row r="817" spans="1:3">
      <c r="A817" s="289" t="s">
        <v>1212</v>
      </c>
      <c r="B817" s="221" t="s">
        <v>596</v>
      </c>
      <c r="C817" s="221" t="s">
        <v>596</v>
      </c>
    </row>
    <row r="818" spans="1:3">
      <c r="A818" s="287" t="s">
        <v>479</v>
      </c>
      <c r="B818" s="221" t="s">
        <v>596</v>
      </c>
      <c r="C818" s="221" t="s">
        <v>596</v>
      </c>
    </row>
    <row r="819" spans="1:3">
      <c r="A819" s="288" t="s">
        <v>479</v>
      </c>
      <c r="B819" s="221" t="s">
        <v>596</v>
      </c>
      <c r="C819" s="221" t="s">
        <v>596</v>
      </c>
    </row>
    <row r="820" spans="1:3">
      <c r="A820" s="288" t="s">
        <v>482</v>
      </c>
      <c r="B820" s="221" t="s">
        <v>202</v>
      </c>
      <c r="C820" s="221" t="s">
        <v>202</v>
      </c>
    </row>
    <row r="821" spans="1:3">
      <c r="A821" s="288" t="s">
        <v>484</v>
      </c>
      <c r="B821" s="221" t="s">
        <v>202</v>
      </c>
      <c r="C821" s="221" t="s">
        <v>202</v>
      </c>
    </row>
    <row r="822" spans="1:3">
      <c r="A822" s="288" t="s">
        <v>480</v>
      </c>
      <c r="B822" s="221" t="s">
        <v>202</v>
      </c>
      <c r="C822" s="221" t="s">
        <v>202</v>
      </c>
    </row>
    <row r="823" spans="1:3">
      <c r="A823" s="288" t="s">
        <v>486</v>
      </c>
      <c r="B823" s="221" t="s">
        <v>202</v>
      </c>
      <c r="C823" s="221" t="s">
        <v>202</v>
      </c>
    </row>
    <row r="824" spans="1:3">
      <c r="A824" s="288" t="s">
        <v>1213</v>
      </c>
      <c r="B824" s="221" t="s">
        <v>202</v>
      </c>
      <c r="C824" s="221" t="s">
        <v>596</v>
      </c>
    </row>
    <row r="825" spans="1:3">
      <c r="A825" s="288" t="s">
        <v>1214</v>
      </c>
      <c r="B825" s="221" t="s">
        <v>632</v>
      </c>
      <c r="C825" s="221" t="s">
        <v>596</v>
      </c>
    </row>
    <row r="826" spans="1:3">
      <c r="A826" s="288" t="s">
        <v>1215</v>
      </c>
      <c r="B826" s="221" t="s">
        <v>202</v>
      </c>
      <c r="C826" s="221" t="s">
        <v>596</v>
      </c>
    </row>
    <row r="827" spans="1:3">
      <c r="A827" s="288" t="s">
        <v>1216</v>
      </c>
      <c r="B827" s="221" t="s">
        <v>642</v>
      </c>
      <c r="C827" s="221" t="s">
        <v>596</v>
      </c>
    </row>
    <row r="828" spans="1:3">
      <c r="A828" s="289" t="s">
        <v>1217</v>
      </c>
      <c r="B828" s="221" t="s">
        <v>596</v>
      </c>
      <c r="C828" s="221" t="s">
        <v>596</v>
      </c>
    </row>
    <row r="829" spans="1:3">
      <c r="A829" s="287" t="s">
        <v>1218</v>
      </c>
      <c r="B829" s="221" t="s">
        <v>596</v>
      </c>
      <c r="C829" s="221" t="s">
        <v>596</v>
      </c>
    </row>
    <row r="830" spans="1:3">
      <c r="A830" s="288" t="s">
        <v>1219</v>
      </c>
      <c r="B830" s="221" t="s">
        <v>596</v>
      </c>
      <c r="C830" s="221" t="s">
        <v>596</v>
      </c>
    </row>
    <row r="831" spans="1:3">
      <c r="A831" s="288" t="s">
        <v>1220</v>
      </c>
      <c r="B831" s="221" t="s">
        <v>596</v>
      </c>
      <c r="C831" s="221" t="s">
        <v>596</v>
      </c>
    </row>
    <row r="832" spans="1:3">
      <c r="A832" s="288" t="s">
        <v>1221</v>
      </c>
      <c r="B832" s="221" t="s">
        <v>596</v>
      </c>
      <c r="C832" s="221" t="s">
        <v>596</v>
      </c>
    </row>
    <row r="833" spans="1:3">
      <c r="A833" s="288" t="s">
        <v>1222</v>
      </c>
      <c r="B833" s="221" t="s">
        <v>596</v>
      </c>
      <c r="C833" s="221" t="s">
        <v>596</v>
      </c>
    </row>
    <row r="834" spans="1:3">
      <c r="A834" s="288" t="s">
        <v>1223</v>
      </c>
      <c r="B834" s="221" t="s">
        <v>596</v>
      </c>
      <c r="C834" s="221" t="s">
        <v>596</v>
      </c>
    </row>
    <row r="835" spans="1:3">
      <c r="A835" s="288" t="s">
        <v>1224</v>
      </c>
      <c r="B835" s="221" t="s">
        <v>202</v>
      </c>
      <c r="C835" s="221" t="s">
        <v>202</v>
      </c>
    </row>
    <row r="836" spans="1:3">
      <c r="A836" s="288" t="s">
        <v>1225</v>
      </c>
      <c r="B836" s="221" t="s">
        <v>202</v>
      </c>
      <c r="C836" s="221" t="s">
        <v>202</v>
      </c>
    </row>
    <row r="837" spans="1:3">
      <c r="A837" s="288" t="s">
        <v>1226</v>
      </c>
      <c r="B837" s="221" t="s">
        <v>596</v>
      </c>
      <c r="C837" s="221" t="s">
        <v>642</v>
      </c>
    </row>
    <row r="838" spans="1:3">
      <c r="A838" s="288" t="s">
        <v>1227</v>
      </c>
      <c r="B838" s="221" t="s">
        <v>202</v>
      </c>
      <c r="C838" s="221" t="s">
        <v>202</v>
      </c>
    </row>
    <row r="839" spans="1:3">
      <c r="A839" s="289" t="s">
        <v>1228</v>
      </c>
      <c r="B839" s="221" t="s">
        <v>596</v>
      </c>
      <c r="C839" s="221" t="s">
        <v>596</v>
      </c>
    </row>
    <row r="840" spans="1:3">
      <c r="A840" s="287" t="s">
        <v>435</v>
      </c>
      <c r="B840" s="221" t="s">
        <v>596</v>
      </c>
      <c r="C840" s="221" t="s">
        <v>596</v>
      </c>
    </row>
    <row r="841" spans="1:3">
      <c r="A841" s="288" t="s">
        <v>435</v>
      </c>
      <c r="B841" s="221" t="s">
        <v>596</v>
      </c>
      <c r="C841" s="221" t="s">
        <v>596</v>
      </c>
    </row>
    <row r="842" spans="1:3">
      <c r="A842" s="288" t="s">
        <v>437</v>
      </c>
      <c r="B842" s="221" t="s">
        <v>596</v>
      </c>
      <c r="C842" s="221" t="s">
        <v>596</v>
      </c>
    </row>
    <row r="843" spans="1:3">
      <c r="A843" s="288" t="s">
        <v>438</v>
      </c>
      <c r="B843" s="221" t="s">
        <v>202</v>
      </c>
      <c r="C843" s="221" t="s">
        <v>202</v>
      </c>
    </row>
    <row r="844" spans="1:3">
      <c r="A844" s="288" t="s">
        <v>1229</v>
      </c>
      <c r="B844" s="221" t="s">
        <v>596</v>
      </c>
      <c r="C844" s="221" t="s">
        <v>596</v>
      </c>
    </row>
    <row r="845" spans="1:3">
      <c r="A845" s="288" t="s">
        <v>441</v>
      </c>
      <c r="B845" s="221" t="s">
        <v>642</v>
      </c>
      <c r="C845" s="221" t="s">
        <v>202</v>
      </c>
    </row>
    <row r="846" spans="1:3">
      <c r="A846" s="288" t="s">
        <v>443</v>
      </c>
      <c r="B846" s="221" t="s">
        <v>202</v>
      </c>
      <c r="C846" s="221" t="s">
        <v>202</v>
      </c>
    </row>
    <row r="847" spans="1:3">
      <c r="A847" s="288" t="s">
        <v>1230</v>
      </c>
      <c r="B847" s="221" t="s">
        <v>596</v>
      </c>
      <c r="C847" s="221" t="s">
        <v>596</v>
      </c>
    </row>
    <row r="848" spans="1:3">
      <c r="A848" s="288" t="s">
        <v>436</v>
      </c>
      <c r="B848" s="221" t="s">
        <v>202</v>
      </c>
      <c r="C848" s="221" t="s">
        <v>202</v>
      </c>
    </row>
    <row r="849" spans="1:3">
      <c r="A849" s="288" t="s">
        <v>1231</v>
      </c>
      <c r="B849" s="221" t="s">
        <v>596</v>
      </c>
      <c r="C849" s="221" t="s">
        <v>596</v>
      </c>
    </row>
    <row r="850" spans="1:3">
      <c r="A850" s="288" t="s">
        <v>446</v>
      </c>
      <c r="B850" s="221" t="s">
        <v>202</v>
      </c>
      <c r="C850" s="221" t="s">
        <v>202</v>
      </c>
    </row>
    <row r="851" spans="1:3">
      <c r="A851" s="288" t="s">
        <v>1232</v>
      </c>
      <c r="B851" s="221" t="s">
        <v>202</v>
      </c>
      <c r="C851" s="221" t="s">
        <v>202</v>
      </c>
    </row>
    <row r="852" spans="1:3">
      <c r="A852" s="288" t="s">
        <v>1233</v>
      </c>
      <c r="B852" s="221" t="s">
        <v>202</v>
      </c>
      <c r="C852" s="221" t="s">
        <v>202</v>
      </c>
    </row>
    <row r="853" spans="1:3">
      <c r="A853" s="288" t="s">
        <v>1234</v>
      </c>
      <c r="B853" s="221" t="s">
        <v>202</v>
      </c>
      <c r="C853" s="221" t="s">
        <v>596</v>
      </c>
    </row>
    <row r="854" spans="1:3">
      <c r="A854" s="288" t="s">
        <v>1235</v>
      </c>
      <c r="B854" s="221" t="s">
        <v>202</v>
      </c>
      <c r="C854" s="221" t="s">
        <v>202</v>
      </c>
    </row>
    <row r="855" spans="1:3">
      <c r="A855" s="288" t="s">
        <v>1236</v>
      </c>
      <c r="B855" s="221" t="s">
        <v>202</v>
      </c>
      <c r="C855" s="221" t="s">
        <v>202</v>
      </c>
    </row>
    <row r="856" spans="1:3">
      <c r="A856" s="288" t="s">
        <v>1237</v>
      </c>
      <c r="B856" s="221" t="s">
        <v>202</v>
      </c>
      <c r="C856" s="221" t="s">
        <v>202</v>
      </c>
    </row>
    <row r="857" spans="1:3">
      <c r="A857" s="289" t="s">
        <v>1238</v>
      </c>
      <c r="B857" s="221" t="s">
        <v>596</v>
      </c>
      <c r="C857" s="221" t="s">
        <v>596</v>
      </c>
    </row>
    <row r="858" spans="1:3">
      <c r="A858" s="287" t="s">
        <v>1239</v>
      </c>
      <c r="B858" s="221" t="s">
        <v>596</v>
      </c>
      <c r="C858" s="221" t="s">
        <v>596</v>
      </c>
    </row>
    <row r="859" spans="1:3">
      <c r="A859" s="288" t="s">
        <v>1240</v>
      </c>
      <c r="B859" s="221" t="s">
        <v>596</v>
      </c>
      <c r="C859" s="221" t="s">
        <v>596</v>
      </c>
    </row>
    <row r="860" spans="1:3">
      <c r="A860" s="288" t="s">
        <v>1241</v>
      </c>
      <c r="B860" s="221" t="s">
        <v>596</v>
      </c>
      <c r="C860" s="221" t="s">
        <v>596</v>
      </c>
    </row>
    <row r="861" spans="1:3">
      <c r="A861" s="288" t="s">
        <v>1242</v>
      </c>
      <c r="B861" s="221" t="s">
        <v>596</v>
      </c>
      <c r="C861" s="221" t="s">
        <v>596</v>
      </c>
    </row>
    <row r="862" spans="1:3">
      <c r="A862" s="288" t="s">
        <v>1243</v>
      </c>
      <c r="B862" s="221" t="s">
        <v>596</v>
      </c>
      <c r="C862" s="221" t="s">
        <v>596</v>
      </c>
    </row>
    <row r="863" spans="1:3">
      <c r="A863" s="288" t="s">
        <v>1244</v>
      </c>
      <c r="B863" s="221" t="s">
        <v>596</v>
      </c>
      <c r="C863" s="221" t="s">
        <v>596</v>
      </c>
    </row>
    <row r="864" spans="1:3">
      <c r="A864" s="288" t="s">
        <v>1245</v>
      </c>
      <c r="B864" s="221" t="s">
        <v>596</v>
      </c>
      <c r="C864" s="221" t="s">
        <v>596</v>
      </c>
    </row>
    <row r="865" spans="1:3">
      <c r="A865" s="289" t="s">
        <v>1246</v>
      </c>
      <c r="B865" s="221" t="s">
        <v>596</v>
      </c>
      <c r="C865" s="221" t="s">
        <v>596</v>
      </c>
    </row>
    <row r="866" spans="1:3">
      <c r="A866" s="287" t="s">
        <v>1247</v>
      </c>
      <c r="B866" s="221" t="s">
        <v>596</v>
      </c>
      <c r="C866" s="221" t="s">
        <v>596</v>
      </c>
    </row>
    <row r="867" spans="1:3">
      <c r="A867" s="288" t="s">
        <v>1248</v>
      </c>
      <c r="B867" s="221" t="s">
        <v>596</v>
      </c>
      <c r="C867" s="221" t="s">
        <v>596</v>
      </c>
    </row>
    <row r="868" spans="1:3">
      <c r="A868" s="288" t="s">
        <v>1249</v>
      </c>
      <c r="B868" s="221" t="s">
        <v>596</v>
      </c>
      <c r="C868" s="221" t="s">
        <v>596</v>
      </c>
    </row>
    <row r="869" spans="1:3">
      <c r="A869" s="288" t="s">
        <v>1250</v>
      </c>
      <c r="B869" s="221" t="s">
        <v>596</v>
      </c>
      <c r="C869" s="221" t="s">
        <v>596</v>
      </c>
    </row>
    <row r="870" spans="1:3">
      <c r="A870" s="288" t="s">
        <v>1251</v>
      </c>
      <c r="B870" s="221" t="s">
        <v>596</v>
      </c>
      <c r="C870" s="221" t="s">
        <v>596</v>
      </c>
    </row>
    <row r="871" spans="1:3">
      <c r="A871" s="288" t="s">
        <v>1252</v>
      </c>
      <c r="B871" s="221" t="s">
        <v>596</v>
      </c>
      <c r="C871" s="221" t="s">
        <v>596</v>
      </c>
    </row>
    <row r="872" spans="1:3">
      <c r="A872" s="288" t="s">
        <v>1253</v>
      </c>
      <c r="B872" s="221" t="s">
        <v>596</v>
      </c>
      <c r="C872" s="221" t="s">
        <v>596</v>
      </c>
    </row>
    <row r="873" spans="1:3">
      <c r="A873" s="288" t="s">
        <v>1254</v>
      </c>
      <c r="B873" s="221" t="s">
        <v>596</v>
      </c>
      <c r="C873" s="221" t="s">
        <v>596</v>
      </c>
    </row>
    <row r="874" spans="1:3">
      <c r="A874" s="288" t="s">
        <v>1255</v>
      </c>
      <c r="B874" s="221" t="s">
        <v>596</v>
      </c>
      <c r="C874" s="221" t="s">
        <v>596</v>
      </c>
    </row>
    <row r="875" spans="1:3">
      <c r="A875" s="288" t="s">
        <v>1256</v>
      </c>
      <c r="B875" s="221" t="s">
        <v>596</v>
      </c>
      <c r="C875" s="221" t="s">
        <v>596</v>
      </c>
    </row>
    <row r="876" spans="1:3">
      <c r="A876" s="288" t="s">
        <v>1257</v>
      </c>
      <c r="B876" s="221" t="s">
        <v>596</v>
      </c>
      <c r="C876" s="221" t="s">
        <v>596</v>
      </c>
    </row>
    <row r="877" spans="1:3">
      <c r="A877" s="288" t="s">
        <v>1258</v>
      </c>
      <c r="B877" s="221" t="s">
        <v>596</v>
      </c>
      <c r="C877" s="221" t="s">
        <v>596</v>
      </c>
    </row>
    <row r="878" spans="1:3">
      <c r="A878" s="288" t="s">
        <v>1259</v>
      </c>
      <c r="B878" s="221" t="s">
        <v>596</v>
      </c>
      <c r="C878" s="221" t="s">
        <v>596</v>
      </c>
    </row>
    <row r="879" spans="1:3">
      <c r="A879" s="289" t="s">
        <v>1260</v>
      </c>
      <c r="B879" s="221" t="s">
        <v>596</v>
      </c>
      <c r="C879" s="221" t="s">
        <v>596</v>
      </c>
    </row>
    <row r="880" spans="1:3">
      <c r="A880" s="287" t="s">
        <v>1261</v>
      </c>
      <c r="B880" s="221" t="s">
        <v>596</v>
      </c>
      <c r="C880" s="221" t="s">
        <v>596</v>
      </c>
    </row>
    <row r="881" spans="1:3">
      <c r="A881" s="288" t="s">
        <v>1262</v>
      </c>
      <c r="B881" s="221" t="s">
        <v>596</v>
      </c>
      <c r="C881" s="221" t="s">
        <v>596</v>
      </c>
    </row>
    <row r="882" spans="1:3">
      <c r="A882" s="288" t="s">
        <v>1263</v>
      </c>
      <c r="B882" s="221" t="s">
        <v>632</v>
      </c>
      <c r="C882" s="221" t="s">
        <v>596</v>
      </c>
    </row>
    <row r="883" spans="1:3">
      <c r="A883" s="288" t="s">
        <v>1264</v>
      </c>
      <c r="B883" s="221" t="s">
        <v>596</v>
      </c>
      <c r="C883" s="221" t="s">
        <v>596</v>
      </c>
    </row>
    <row r="884" spans="1:3">
      <c r="A884" s="288" t="s">
        <v>1265</v>
      </c>
      <c r="B884" s="221" t="s">
        <v>596</v>
      </c>
      <c r="C884" s="221" t="s">
        <v>596</v>
      </c>
    </row>
    <row r="885" spans="1:3">
      <c r="A885" s="288" t="s">
        <v>1266</v>
      </c>
      <c r="B885" s="221" t="s">
        <v>596</v>
      </c>
      <c r="C885" s="221" t="s">
        <v>596</v>
      </c>
    </row>
    <row r="886" spans="1:3">
      <c r="A886" s="288" t="s">
        <v>1267</v>
      </c>
      <c r="B886" s="221" t="s">
        <v>596</v>
      </c>
      <c r="C886" s="221" t="s">
        <v>596</v>
      </c>
    </row>
    <row r="887" spans="1:3">
      <c r="A887" s="288" t="s">
        <v>1268</v>
      </c>
      <c r="B887" s="221" t="s">
        <v>596</v>
      </c>
      <c r="C887" s="221" t="s">
        <v>596</v>
      </c>
    </row>
    <row r="888" spans="1:3">
      <c r="A888" s="288" t="s">
        <v>1269</v>
      </c>
      <c r="B888" s="221" t="s">
        <v>596</v>
      </c>
      <c r="C888" s="221" t="s">
        <v>596</v>
      </c>
    </row>
    <row r="889" spans="1:3">
      <c r="A889" s="288" t="s">
        <v>1270</v>
      </c>
      <c r="B889" s="221" t="s">
        <v>596</v>
      </c>
      <c r="C889" s="221" t="s">
        <v>596</v>
      </c>
    </row>
    <row r="890" spans="1:3">
      <c r="A890" s="288" t="s">
        <v>1271</v>
      </c>
      <c r="B890" s="221" t="s">
        <v>596</v>
      </c>
      <c r="C890" s="221" t="s">
        <v>596</v>
      </c>
    </row>
    <row r="891" spans="1:3">
      <c r="A891" s="289" t="s">
        <v>1272</v>
      </c>
      <c r="B891" s="221" t="s">
        <v>596</v>
      </c>
      <c r="C891" s="221" t="s">
        <v>596</v>
      </c>
    </row>
    <row r="892" spans="1:3">
      <c r="A892" s="287" t="s">
        <v>1273</v>
      </c>
      <c r="B892" s="221" t="s">
        <v>596</v>
      </c>
      <c r="C892" s="221" t="s">
        <v>596</v>
      </c>
    </row>
    <row r="893" spans="1:3">
      <c r="A893" s="288" t="s">
        <v>1274</v>
      </c>
      <c r="B893" s="221" t="s">
        <v>596</v>
      </c>
      <c r="C893" s="221" t="s">
        <v>596</v>
      </c>
    </row>
    <row r="894" spans="1:3">
      <c r="A894" s="288" t="s">
        <v>1275</v>
      </c>
      <c r="B894" s="221" t="s">
        <v>596</v>
      </c>
      <c r="C894" s="221" t="s">
        <v>596</v>
      </c>
    </row>
    <row r="895" spans="1:3">
      <c r="A895" s="288" t="s">
        <v>1276</v>
      </c>
      <c r="B895" s="221" t="s">
        <v>596</v>
      </c>
      <c r="C895" s="221" t="s">
        <v>596</v>
      </c>
    </row>
    <row r="896" spans="1:3">
      <c r="A896" s="288" t="s">
        <v>1277</v>
      </c>
      <c r="B896" s="221" t="s">
        <v>596</v>
      </c>
      <c r="C896" s="221" t="s">
        <v>596</v>
      </c>
    </row>
    <row r="897" spans="1:3">
      <c r="A897" s="288" t="s">
        <v>1278</v>
      </c>
      <c r="B897" s="221" t="s">
        <v>596</v>
      </c>
      <c r="C897" s="221" t="s">
        <v>596</v>
      </c>
    </row>
    <row r="898" spans="1:3">
      <c r="A898" s="288" t="s">
        <v>1279</v>
      </c>
      <c r="B898" s="221" t="s">
        <v>596</v>
      </c>
      <c r="C898" s="221" t="s">
        <v>596</v>
      </c>
    </row>
    <row r="899" spans="1:3">
      <c r="A899" s="288" t="s">
        <v>1280</v>
      </c>
      <c r="B899" s="221" t="s">
        <v>596</v>
      </c>
      <c r="C899" s="221" t="s">
        <v>596</v>
      </c>
    </row>
    <row r="900" spans="1:3">
      <c r="A900" s="288" t="s">
        <v>1281</v>
      </c>
      <c r="B900" s="221" t="s">
        <v>202</v>
      </c>
      <c r="C900" s="221" t="s">
        <v>596</v>
      </c>
    </row>
    <row r="901" spans="1:3">
      <c r="A901" s="288" t="s">
        <v>1282</v>
      </c>
      <c r="B901" s="221" t="s">
        <v>596</v>
      </c>
      <c r="C901" s="221" t="s">
        <v>596</v>
      </c>
    </row>
    <row r="902" spans="1:3">
      <c r="A902" s="288" t="s">
        <v>1283</v>
      </c>
      <c r="B902" s="221" t="s">
        <v>596</v>
      </c>
      <c r="C902" s="221" t="s">
        <v>596</v>
      </c>
    </row>
    <row r="903" spans="1:3">
      <c r="A903" s="288" t="s">
        <v>1284</v>
      </c>
      <c r="B903" s="221" t="s">
        <v>596</v>
      </c>
      <c r="C903" s="221" t="s">
        <v>596</v>
      </c>
    </row>
    <row r="904" spans="1:3">
      <c r="A904" s="288" t="s">
        <v>1285</v>
      </c>
      <c r="B904" s="221" t="s">
        <v>596</v>
      </c>
      <c r="C904" s="221" t="s">
        <v>596</v>
      </c>
    </row>
    <row r="905" spans="1:3">
      <c r="A905" s="289" t="s">
        <v>1286</v>
      </c>
      <c r="B905" s="221" t="s">
        <v>596</v>
      </c>
      <c r="C905" s="221" t="s">
        <v>596</v>
      </c>
    </row>
    <row r="906" spans="1:3">
      <c r="A906" s="287" t="s">
        <v>450</v>
      </c>
      <c r="B906" s="221" t="s">
        <v>596</v>
      </c>
      <c r="C906" s="221" t="s">
        <v>596</v>
      </c>
    </row>
    <row r="907" spans="1:3">
      <c r="A907" s="288" t="s">
        <v>450</v>
      </c>
      <c r="B907" s="221" t="s">
        <v>596</v>
      </c>
      <c r="C907" s="221" t="s">
        <v>596</v>
      </c>
    </row>
    <row r="908" spans="1:3">
      <c r="A908" s="288" t="s">
        <v>452</v>
      </c>
      <c r="B908" s="221" t="s">
        <v>632</v>
      </c>
      <c r="C908" s="221" t="s">
        <v>202</v>
      </c>
    </row>
    <row r="909" spans="1:3">
      <c r="A909" s="288" t="s">
        <v>453</v>
      </c>
      <c r="B909" s="221" t="s">
        <v>632</v>
      </c>
      <c r="C909" s="221" t="s">
        <v>202</v>
      </c>
    </row>
    <row r="910" spans="1:3">
      <c r="A910" s="288" t="s">
        <v>1287</v>
      </c>
      <c r="B910" s="221" t="s">
        <v>596</v>
      </c>
      <c r="C910" s="221" t="s">
        <v>596</v>
      </c>
    </row>
    <row r="911" spans="1:3">
      <c r="A911" s="288" t="s">
        <v>456</v>
      </c>
      <c r="B911" s="221" t="s">
        <v>596</v>
      </c>
      <c r="C911" s="221" t="s">
        <v>596</v>
      </c>
    </row>
    <row r="912" spans="1:3">
      <c r="A912" s="288" t="s">
        <v>458</v>
      </c>
      <c r="B912" s="221" t="s">
        <v>202</v>
      </c>
      <c r="C912" s="221" t="s">
        <v>202</v>
      </c>
    </row>
    <row r="913" spans="1:3">
      <c r="A913" s="288" t="s">
        <v>1288</v>
      </c>
      <c r="B913" s="221" t="s">
        <v>596</v>
      </c>
      <c r="C913" s="221" t="s">
        <v>596</v>
      </c>
    </row>
    <row r="914" spans="1:3">
      <c r="A914" s="288" t="s">
        <v>451</v>
      </c>
      <c r="B914" s="221" t="s">
        <v>642</v>
      </c>
      <c r="C914" s="221" t="s">
        <v>202</v>
      </c>
    </row>
    <row r="915" spans="1:3">
      <c r="A915" s="288" t="s">
        <v>1289</v>
      </c>
      <c r="B915" s="221" t="s">
        <v>596</v>
      </c>
      <c r="C915" s="221" t="s">
        <v>596</v>
      </c>
    </row>
    <row r="916" spans="1:3">
      <c r="A916" s="288" t="s">
        <v>461</v>
      </c>
      <c r="B916" s="221" t="s">
        <v>202</v>
      </c>
      <c r="C916" s="221" t="s">
        <v>202</v>
      </c>
    </row>
    <row r="917" spans="1:3">
      <c r="A917" s="288" t="s">
        <v>1290</v>
      </c>
      <c r="B917" s="221" t="s">
        <v>202</v>
      </c>
      <c r="C917" s="221" t="s">
        <v>202</v>
      </c>
    </row>
    <row r="918" spans="1:3">
      <c r="A918" s="288" t="s">
        <v>1291</v>
      </c>
      <c r="B918" s="221" t="s">
        <v>202</v>
      </c>
      <c r="C918" s="221" t="s">
        <v>202</v>
      </c>
    </row>
    <row r="919" spans="1:3">
      <c r="A919" s="288" t="s">
        <v>1292</v>
      </c>
      <c r="B919" s="221" t="s">
        <v>202</v>
      </c>
      <c r="C919" s="221" t="s">
        <v>202</v>
      </c>
    </row>
    <row r="920" spans="1:3">
      <c r="A920" s="288" t="s">
        <v>1293</v>
      </c>
      <c r="B920" s="221" t="s">
        <v>202</v>
      </c>
      <c r="C920" s="221" t="s">
        <v>202</v>
      </c>
    </row>
    <row r="921" spans="1:3">
      <c r="A921" s="288" t="s">
        <v>1294</v>
      </c>
      <c r="B921" s="221" t="s">
        <v>202</v>
      </c>
      <c r="C921" s="221" t="s">
        <v>202</v>
      </c>
    </row>
    <row r="922" spans="1:3">
      <c r="A922" s="288" t="s">
        <v>1295</v>
      </c>
      <c r="B922" s="221" t="s">
        <v>202</v>
      </c>
      <c r="C922" s="221" t="s">
        <v>202</v>
      </c>
    </row>
    <row r="923" spans="1:3">
      <c r="A923" s="288" t="s">
        <v>1296</v>
      </c>
      <c r="B923" s="221" t="s">
        <v>202</v>
      </c>
      <c r="C923" s="221" t="s">
        <v>202</v>
      </c>
    </row>
    <row r="924" spans="1:3">
      <c r="A924" s="289" t="s">
        <v>1297</v>
      </c>
      <c r="B924" s="221" t="s">
        <v>596</v>
      </c>
      <c r="C924" s="221" t="s">
        <v>596</v>
      </c>
    </row>
    <row r="925" spans="1:3">
      <c r="A925" s="287" t="s">
        <v>465</v>
      </c>
      <c r="B925" s="221" t="s">
        <v>596</v>
      </c>
      <c r="C925" s="221" t="s">
        <v>596</v>
      </c>
    </row>
    <row r="926" spans="1:3">
      <c r="A926" s="288" t="s">
        <v>465</v>
      </c>
      <c r="B926" s="221" t="s">
        <v>596</v>
      </c>
      <c r="C926" s="221" t="s">
        <v>596</v>
      </c>
    </row>
    <row r="927" spans="1:3">
      <c r="A927" s="288" t="s">
        <v>466</v>
      </c>
      <c r="B927" s="221" t="s">
        <v>202</v>
      </c>
      <c r="C927" s="221" t="s">
        <v>202</v>
      </c>
    </row>
    <row r="928" spans="1:3">
      <c r="A928" s="288" t="s">
        <v>469</v>
      </c>
      <c r="B928" s="221" t="s">
        <v>202</v>
      </c>
      <c r="C928" s="221" t="s">
        <v>202</v>
      </c>
    </row>
    <row r="929" spans="1:3">
      <c r="A929" s="288" t="s">
        <v>472</v>
      </c>
      <c r="B929" s="221" t="s">
        <v>202</v>
      </c>
      <c r="C929" s="221" t="s">
        <v>202</v>
      </c>
    </row>
    <row r="930" spans="1:3">
      <c r="A930" s="288" t="s">
        <v>475</v>
      </c>
      <c r="B930" s="221" t="s">
        <v>202</v>
      </c>
      <c r="C930" s="221" t="s">
        <v>202</v>
      </c>
    </row>
    <row r="931" spans="1:3">
      <c r="A931" s="288" t="s">
        <v>1298</v>
      </c>
      <c r="B931" s="221" t="s">
        <v>596</v>
      </c>
      <c r="C931" s="221" t="s">
        <v>596</v>
      </c>
    </row>
    <row r="932" spans="1:3">
      <c r="A932" s="288" t="s">
        <v>1299</v>
      </c>
      <c r="B932" s="221" t="s">
        <v>202</v>
      </c>
      <c r="C932" s="221" t="s">
        <v>596</v>
      </c>
    </row>
    <row r="933" spans="1:3">
      <c r="A933" s="288" t="s">
        <v>1300</v>
      </c>
      <c r="B933" s="221" t="s">
        <v>202</v>
      </c>
      <c r="C933" s="221" t="s">
        <v>596</v>
      </c>
    </row>
    <row r="934" spans="1:3">
      <c r="A934" s="288" t="s">
        <v>1301</v>
      </c>
      <c r="B934" s="221" t="s">
        <v>202</v>
      </c>
      <c r="C934" s="221" t="s">
        <v>596</v>
      </c>
    </row>
    <row r="935" spans="1:3">
      <c r="A935" s="288" t="s">
        <v>1302</v>
      </c>
      <c r="B935" s="221" t="s">
        <v>202</v>
      </c>
      <c r="C935" s="221" t="s">
        <v>596</v>
      </c>
    </row>
    <row r="936" spans="1:3">
      <c r="A936" s="288" t="s">
        <v>1303</v>
      </c>
      <c r="B936" s="221" t="s">
        <v>202</v>
      </c>
      <c r="C936" s="221" t="s">
        <v>596</v>
      </c>
    </row>
    <row r="937" spans="1:3">
      <c r="A937" s="289" t="s">
        <v>1304</v>
      </c>
      <c r="B937" s="221" t="s">
        <v>596</v>
      </c>
      <c r="C937" s="221" t="s">
        <v>596</v>
      </c>
    </row>
    <row r="938" spans="1:3">
      <c r="A938" s="293" t="s">
        <v>1305</v>
      </c>
      <c r="B938" s="221" t="s">
        <v>596</v>
      </c>
      <c r="C938" s="221" t="s">
        <v>596</v>
      </c>
    </row>
    <row r="939" spans="1:3">
      <c r="A939" s="294" t="s">
        <v>1306</v>
      </c>
      <c r="B939" s="221" t="s">
        <v>202</v>
      </c>
      <c r="C939" s="221" t="s">
        <v>202</v>
      </c>
    </row>
    <row r="940" spans="1:3">
      <c r="A940" s="286" t="s">
        <v>1307</v>
      </c>
      <c r="B940" s="221" t="s">
        <v>596</v>
      </c>
      <c r="C940" s="221" t="s">
        <v>596</v>
      </c>
    </row>
    <row r="941" spans="1:3">
      <c r="A941" s="287" t="s">
        <v>1308</v>
      </c>
      <c r="B941" s="221" t="s">
        <v>596</v>
      </c>
      <c r="C941" s="221" t="s">
        <v>596</v>
      </c>
    </row>
    <row r="942" spans="1:3">
      <c r="A942" s="288" t="s">
        <v>1308</v>
      </c>
      <c r="B942" s="221" t="s">
        <v>596</v>
      </c>
      <c r="C942" s="221" t="s">
        <v>596</v>
      </c>
    </row>
    <row r="943" spans="1:3">
      <c r="A943" s="288" t="s">
        <v>1309</v>
      </c>
      <c r="B943" s="221" t="s">
        <v>596</v>
      </c>
      <c r="C943" s="221" t="s">
        <v>596</v>
      </c>
    </row>
    <row r="944" spans="1:3">
      <c r="A944" s="288" t="s">
        <v>548</v>
      </c>
      <c r="B944" s="221" t="s">
        <v>202</v>
      </c>
      <c r="C944" s="221" t="s">
        <v>202</v>
      </c>
    </row>
    <row r="945" spans="1:3">
      <c r="A945" s="288" t="s">
        <v>550</v>
      </c>
      <c r="B945" s="221" t="s">
        <v>202</v>
      </c>
      <c r="C945" s="221" t="s">
        <v>596</v>
      </c>
    </row>
    <row r="946" spans="1:3">
      <c r="A946" s="289" t="s">
        <v>1310</v>
      </c>
      <c r="B946" s="221" t="s">
        <v>596</v>
      </c>
      <c r="C946" s="221" t="s">
        <v>596</v>
      </c>
    </row>
    <row r="947" spans="1:3">
      <c r="A947" s="286" t="s">
        <v>1311</v>
      </c>
      <c r="B947" s="221" t="s">
        <v>596</v>
      </c>
      <c r="C947" s="221" t="s">
        <v>596</v>
      </c>
    </row>
    <row r="948" spans="1:3">
      <c r="A948" s="287" t="s">
        <v>1312</v>
      </c>
      <c r="B948" s="221" t="s">
        <v>596</v>
      </c>
      <c r="C948" s="221" t="s">
        <v>596</v>
      </c>
    </row>
    <row r="949" spans="1:3">
      <c r="A949" s="288" t="s">
        <v>1312</v>
      </c>
      <c r="B949" s="221" t="s">
        <v>596</v>
      </c>
      <c r="C949" s="221" t="s">
        <v>596</v>
      </c>
    </row>
    <row r="950" spans="1:3">
      <c r="A950" s="288" t="s">
        <v>558</v>
      </c>
      <c r="B950" s="221" t="s">
        <v>596</v>
      </c>
      <c r="C950" s="221" t="s">
        <v>632</v>
      </c>
    </row>
    <row r="951" spans="1:3">
      <c r="A951" s="288" t="s">
        <v>1313</v>
      </c>
      <c r="B951" s="221" t="s">
        <v>596</v>
      </c>
      <c r="C951" s="221" t="s">
        <v>596</v>
      </c>
    </row>
    <row r="952" spans="1:3">
      <c r="A952" s="288" t="s">
        <v>1314</v>
      </c>
      <c r="B952" s="221" t="s">
        <v>596</v>
      </c>
      <c r="C952" s="221" t="s">
        <v>596</v>
      </c>
    </row>
    <row r="953" spans="1:3">
      <c r="A953" s="288" t="s">
        <v>1315</v>
      </c>
      <c r="B953" s="221" t="s">
        <v>596</v>
      </c>
      <c r="C953" s="221" t="s">
        <v>596</v>
      </c>
    </row>
    <row r="954" spans="1:3">
      <c r="A954" s="288" t="s">
        <v>560</v>
      </c>
      <c r="B954" s="221" t="s">
        <v>202</v>
      </c>
      <c r="C954" s="221" t="s">
        <v>596</v>
      </c>
    </row>
    <row r="955" spans="1:3">
      <c r="A955" s="288" t="s">
        <v>562</v>
      </c>
      <c r="B955" s="221" t="s">
        <v>202</v>
      </c>
      <c r="C955" s="221" t="s">
        <v>596</v>
      </c>
    </row>
    <row r="956" spans="1:3">
      <c r="A956" s="288" t="s">
        <v>561</v>
      </c>
      <c r="B956" s="221" t="s">
        <v>202</v>
      </c>
      <c r="C956" s="221" t="s">
        <v>596</v>
      </c>
    </row>
    <row r="957" spans="1:3">
      <c r="A957" s="289" t="s">
        <v>1316</v>
      </c>
      <c r="B957" s="221" t="s">
        <v>596</v>
      </c>
      <c r="C957" s="221" t="s">
        <v>596</v>
      </c>
    </row>
    <row r="958" spans="1:3">
      <c r="A958" s="287" t="s">
        <v>566</v>
      </c>
      <c r="B958" s="221" t="s">
        <v>596</v>
      </c>
      <c r="C958" s="221" t="s">
        <v>596</v>
      </c>
    </row>
    <row r="959" spans="1:3">
      <c r="A959" s="288" t="s">
        <v>566</v>
      </c>
      <c r="B959" s="221" t="s">
        <v>596</v>
      </c>
      <c r="C959" s="221" t="s">
        <v>596</v>
      </c>
    </row>
    <row r="960" spans="1:3">
      <c r="A960" s="288" t="s">
        <v>567</v>
      </c>
      <c r="B960" s="221" t="s">
        <v>202</v>
      </c>
      <c r="C960" s="221" t="s">
        <v>596</v>
      </c>
    </row>
    <row r="961" spans="1:3">
      <c r="A961" s="288" t="s">
        <v>570</v>
      </c>
      <c r="B961" s="221" t="s">
        <v>202</v>
      </c>
      <c r="C961" s="221" t="s">
        <v>596</v>
      </c>
    </row>
    <row r="962" spans="1:3">
      <c r="A962" s="288" t="s">
        <v>573</v>
      </c>
      <c r="B962" s="221" t="s">
        <v>202</v>
      </c>
      <c r="C962" s="221" t="s">
        <v>596</v>
      </c>
    </row>
    <row r="963" spans="1:3">
      <c r="A963" s="288" t="s">
        <v>576</v>
      </c>
      <c r="B963" s="221" t="s">
        <v>202</v>
      </c>
      <c r="C963" s="221" t="s">
        <v>596</v>
      </c>
    </row>
    <row r="964" spans="1:3">
      <c r="A964" s="288" t="s">
        <v>1317</v>
      </c>
      <c r="B964" s="221" t="s">
        <v>596</v>
      </c>
      <c r="C964" s="221" t="s">
        <v>596</v>
      </c>
    </row>
    <row r="965" spans="1:3">
      <c r="A965" s="289" t="s">
        <v>1318</v>
      </c>
      <c r="B965" s="221" t="s">
        <v>596</v>
      </c>
      <c r="C965" s="221" t="s">
        <v>596</v>
      </c>
    </row>
    <row r="966" spans="1:3">
      <c r="A966" s="287" t="s">
        <v>1319</v>
      </c>
      <c r="B966" s="221" t="s">
        <v>596</v>
      </c>
      <c r="C966" s="221" t="s">
        <v>596</v>
      </c>
    </row>
    <row r="967" spans="1:3">
      <c r="A967" s="288" t="s">
        <v>1319</v>
      </c>
      <c r="B967" s="221" t="s">
        <v>596</v>
      </c>
      <c r="C967" s="221" t="s">
        <v>596</v>
      </c>
    </row>
    <row r="968" spans="1:3">
      <c r="A968" s="288" t="s">
        <v>547</v>
      </c>
      <c r="B968" s="221" t="s">
        <v>596</v>
      </c>
      <c r="C968" s="221" t="s">
        <v>596</v>
      </c>
    </row>
    <row r="969" spans="1:3">
      <c r="A969" s="288" t="s">
        <v>545</v>
      </c>
      <c r="B969" s="221" t="s">
        <v>596</v>
      </c>
      <c r="C969" s="221" t="s">
        <v>596</v>
      </c>
    </row>
    <row r="970" spans="1:3">
      <c r="A970" s="288" t="s">
        <v>546</v>
      </c>
      <c r="B970" s="221" t="s">
        <v>632</v>
      </c>
      <c r="C970" s="221" t="s">
        <v>596</v>
      </c>
    </row>
    <row r="971" spans="1:3">
      <c r="A971" s="289" t="s">
        <v>1320</v>
      </c>
      <c r="B971" s="221" t="s">
        <v>596</v>
      </c>
      <c r="C971" s="221" t="s">
        <v>596</v>
      </c>
    </row>
    <row r="972" spans="1:3">
      <c r="A972" s="287" t="s">
        <v>1321</v>
      </c>
      <c r="B972" s="221" t="s">
        <v>596</v>
      </c>
      <c r="C972" s="221" t="s">
        <v>596</v>
      </c>
    </row>
    <row r="973" spans="1:3">
      <c r="A973" s="288" t="s">
        <v>1322</v>
      </c>
      <c r="B973" s="221" t="s">
        <v>596</v>
      </c>
      <c r="C973" s="221" t="s">
        <v>596</v>
      </c>
    </row>
    <row r="974" spans="1:3">
      <c r="A974" s="288" t="s">
        <v>512</v>
      </c>
      <c r="B974" s="221" t="s">
        <v>596</v>
      </c>
      <c r="C974" s="221" t="s">
        <v>202</v>
      </c>
    </row>
    <row r="975" spans="1:3">
      <c r="A975" s="288" t="s">
        <v>1323</v>
      </c>
      <c r="B975" s="221" t="s">
        <v>596</v>
      </c>
      <c r="C975" s="221" t="s">
        <v>596</v>
      </c>
    </row>
    <row r="976" spans="1:3">
      <c r="A976" s="288" t="s">
        <v>514</v>
      </c>
      <c r="B976" s="221" t="s">
        <v>596</v>
      </c>
      <c r="C976" s="221" t="s">
        <v>596</v>
      </c>
    </row>
    <row r="977" spans="1:3">
      <c r="A977" s="288" t="s">
        <v>516</v>
      </c>
      <c r="B977" s="221" t="s">
        <v>596</v>
      </c>
      <c r="C977" s="221" t="s">
        <v>596</v>
      </c>
    </row>
    <row r="978" spans="1:3">
      <c r="A978" s="288" t="s">
        <v>1324</v>
      </c>
      <c r="B978" s="221" t="s">
        <v>202</v>
      </c>
      <c r="C978" s="221" t="s">
        <v>596</v>
      </c>
    </row>
    <row r="979" spans="1:3">
      <c r="A979" s="288" t="s">
        <v>1325</v>
      </c>
      <c r="B979" s="221" t="s">
        <v>596</v>
      </c>
      <c r="C979" s="221" t="s">
        <v>596</v>
      </c>
    </row>
    <row r="980" spans="1:3">
      <c r="A980" s="288" t="s">
        <v>1326</v>
      </c>
      <c r="B980" s="221" t="s">
        <v>596</v>
      </c>
      <c r="C980" s="221" t="s">
        <v>596</v>
      </c>
    </row>
    <row r="981" spans="1:3">
      <c r="A981" s="289" t="s">
        <v>1327</v>
      </c>
      <c r="B981" s="221" t="s">
        <v>596</v>
      </c>
      <c r="C981" s="221" t="s">
        <v>596</v>
      </c>
    </row>
    <row r="982" spans="1:3">
      <c r="A982" s="287" t="s">
        <v>1328</v>
      </c>
      <c r="B982" s="221" t="s">
        <v>596</v>
      </c>
      <c r="C982" s="221" t="s">
        <v>596</v>
      </c>
    </row>
    <row r="983" spans="1:3">
      <c r="A983" s="288" t="s">
        <v>1328</v>
      </c>
      <c r="B983" s="221" t="s">
        <v>596</v>
      </c>
      <c r="C983" s="221" t="s">
        <v>596</v>
      </c>
    </row>
    <row r="984" spans="1:3">
      <c r="A984" s="288" t="s">
        <v>511</v>
      </c>
      <c r="B984" s="221" t="s">
        <v>202</v>
      </c>
      <c r="C984" s="221" t="s">
        <v>202</v>
      </c>
    </row>
    <row r="985" spans="1:3">
      <c r="A985" s="288" t="s">
        <v>510</v>
      </c>
      <c r="B985" s="221" t="s">
        <v>202</v>
      </c>
      <c r="C985" s="221" t="s">
        <v>202</v>
      </c>
    </row>
    <row r="986" spans="1:3">
      <c r="A986" s="288" t="s">
        <v>509</v>
      </c>
      <c r="B986" s="221" t="s">
        <v>202</v>
      </c>
      <c r="C986" s="221" t="s">
        <v>202</v>
      </c>
    </row>
    <row r="987" spans="1:3">
      <c r="A987" s="289" t="s">
        <v>1329</v>
      </c>
      <c r="B987" s="221" t="s">
        <v>596</v>
      </c>
      <c r="C987" s="221" t="s">
        <v>596</v>
      </c>
    </row>
    <row r="988" spans="1:3">
      <c r="A988" s="287" t="s">
        <v>580</v>
      </c>
      <c r="B988" s="221" t="s">
        <v>596</v>
      </c>
      <c r="C988" s="221" t="s">
        <v>596</v>
      </c>
    </row>
    <row r="989" spans="1:3">
      <c r="A989" s="288" t="s">
        <v>580</v>
      </c>
      <c r="B989" s="221" t="s">
        <v>596</v>
      </c>
      <c r="C989" s="221" t="s">
        <v>596</v>
      </c>
    </row>
    <row r="990" spans="1:3">
      <c r="A990" s="288" t="s">
        <v>581</v>
      </c>
      <c r="B990" s="221" t="s">
        <v>202</v>
      </c>
      <c r="C990" s="221" t="s">
        <v>202</v>
      </c>
    </row>
    <row r="991" spans="1:3">
      <c r="A991" s="289" t="s">
        <v>1330</v>
      </c>
      <c r="B991" s="221" t="s">
        <v>596</v>
      </c>
      <c r="C991" s="221" t="s">
        <v>596</v>
      </c>
    </row>
    <row r="992" spans="1:3">
      <c r="A992" s="293" t="s">
        <v>1331</v>
      </c>
      <c r="B992" s="221" t="s">
        <v>596</v>
      </c>
      <c r="C992" s="221" t="s">
        <v>596</v>
      </c>
    </row>
    <row r="993" spans="1:3">
      <c r="A993" s="294" t="s">
        <v>1332</v>
      </c>
      <c r="B993" s="221" t="s">
        <v>202</v>
      </c>
      <c r="C993" s="221" t="s">
        <v>202</v>
      </c>
    </row>
    <row r="994" spans="1:3">
      <c r="A994" s="286" t="s">
        <v>1333</v>
      </c>
      <c r="B994" s="221" t="s">
        <v>596</v>
      </c>
      <c r="C994" s="221" t="s">
        <v>596</v>
      </c>
    </row>
    <row r="995" spans="1:3">
      <c r="A995" s="287" t="s">
        <v>1334</v>
      </c>
      <c r="B995" s="221" t="s">
        <v>596</v>
      </c>
      <c r="C995" s="221" t="s">
        <v>596</v>
      </c>
    </row>
    <row r="996" spans="1:3">
      <c r="A996" s="288" t="s">
        <v>1335</v>
      </c>
      <c r="B996" s="221" t="s">
        <v>596</v>
      </c>
      <c r="C996" s="221" t="s">
        <v>596</v>
      </c>
    </row>
    <row r="997" spans="1:3">
      <c r="A997" s="288" t="s">
        <v>1336</v>
      </c>
      <c r="B997" s="221" t="s">
        <v>596</v>
      </c>
      <c r="C997" s="221" t="s">
        <v>596</v>
      </c>
    </row>
    <row r="998" spans="1:3">
      <c r="A998" s="288" t="s">
        <v>1337</v>
      </c>
      <c r="B998" s="221" t="s">
        <v>596</v>
      </c>
      <c r="C998" s="221" t="s">
        <v>596</v>
      </c>
    </row>
    <row r="999" spans="1:3">
      <c r="A999" s="288" t="s">
        <v>1338</v>
      </c>
      <c r="B999" s="221" t="s">
        <v>596</v>
      </c>
      <c r="C999" s="221" t="s">
        <v>596</v>
      </c>
    </row>
    <row r="1000" spans="1:3">
      <c r="A1000" s="288" t="s">
        <v>1339</v>
      </c>
      <c r="B1000" s="221" t="s">
        <v>596</v>
      </c>
      <c r="C1000" s="221" t="s">
        <v>596</v>
      </c>
    </row>
    <row r="1001" spans="1:3">
      <c r="A1001" s="288" t="s">
        <v>1340</v>
      </c>
      <c r="B1001" s="221" t="s">
        <v>596</v>
      </c>
      <c r="C1001" s="221" t="s">
        <v>596</v>
      </c>
    </row>
    <row r="1002" spans="1:3">
      <c r="A1002" s="288" t="s">
        <v>1341</v>
      </c>
      <c r="B1002" s="221" t="s">
        <v>596</v>
      </c>
      <c r="C1002" s="221" t="s">
        <v>596</v>
      </c>
    </row>
    <row r="1003" spans="1:3">
      <c r="A1003" s="288" t="s">
        <v>1342</v>
      </c>
      <c r="B1003" s="221" t="s">
        <v>596</v>
      </c>
      <c r="C1003" s="221" t="s">
        <v>596</v>
      </c>
    </row>
    <row r="1004" spans="1:3">
      <c r="A1004" s="288" t="s">
        <v>1343</v>
      </c>
      <c r="B1004" s="221" t="s">
        <v>596</v>
      </c>
      <c r="C1004" s="221" t="s">
        <v>596</v>
      </c>
    </row>
    <row r="1005" spans="1:3">
      <c r="A1005" s="288" t="s">
        <v>1344</v>
      </c>
      <c r="B1005" s="221" t="s">
        <v>596</v>
      </c>
      <c r="C1005" s="221" t="s">
        <v>596</v>
      </c>
    </row>
    <row r="1006" spans="1:3">
      <c r="A1006" s="288" t="s">
        <v>1345</v>
      </c>
      <c r="B1006" s="221" t="s">
        <v>596</v>
      </c>
      <c r="C1006" s="221" t="s">
        <v>596</v>
      </c>
    </row>
    <row r="1007" spans="1:3">
      <c r="A1007" s="288" t="s">
        <v>1346</v>
      </c>
      <c r="B1007" s="221" t="s">
        <v>596</v>
      </c>
      <c r="C1007" s="221" t="s">
        <v>596</v>
      </c>
    </row>
    <row r="1008" spans="1:3">
      <c r="A1008" s="288" t="s">
        <v>1347</v>
      </c>
      <c r="B1008" s="221" t="s">
        <v>596</v>
      </c>
      <c r="C1008" s="221" t="s">
        <v>596</v>
      </c>
    </row>
    <row r="1009" spans="1:3">
      <c r="A1009" s="289" t="s">
        <v>1348</v>
      </c>
      <c r="B1009" s="221" t="s">
        <v>596</v>
      </c>
      <c r="C1009" s="221" t="s">
        <v>596</v>
      </c>
    </row>
    <row r="1010" spans="1:3">
      <c r="A1010" s="287" t="s">
        <v>1349</v>
      </c>
      <c r="B1010" s="221" t="s">
        <v>596</v>
      </c>
      <c r="C1010" s="221" t="s">
        <v>596</v>
      </c>
    </row>
    <row r="1011" spans="1:3">
      <c r="A1011" s="288" t="s">
        <v>1350</v>
      </c>
      <c r="B1011" s="221" t="s">
        <v>596</v>
      </c>
      <c r="C1011" s="221" t="s">
        <v>596</v>
      </c>
    </row>
    <row r="1012" spans="1:3">
      <c r="A1012" s="288" t="s">
        <v>1351</v>
      </c>
      <c r="B1012" s="221" t="s">
        <v>596</v>
      </c>
      <c r="C1012" s="221" t="s">
        <v>596</v>
      </c>
    </row>
    <row r="1013" spans="1:3">
      <c r="A1013" s="288" t="s">
        <v>1352</v>
      </c>
      <c r="B1013" s="221" t="s">
        <v>596</v>
      </c>
      <c r="C1013" s="221" t="s">
        <v>596</v>
      </c>
    </row>
    <row r="1014" spans="1:3">
      <c r="A1014" s="288" t="s">
        <v>1353</v>
      </c>
      <c r="B1014" s="221" t="s">
        <v>596</v>
      </c>
      <c r="C1014" s="221" t="s">
        <v>632</v>
      </c>
    </row>
    <row r="1015" spans="1:3">
      <c r="A1015" s="288" t="s">
        <v>1354</v>
      </c>
      <c r="B1015" s="221" t="s">
        <v>596</v>
      </c>
      <c r="C1015" s="221" t="s">
        <v>596</v>
      </c>
    </row>
    <row r="1016" spans="1:3">
      <c r="A1016" s="288" t="s">
        <v>1355</v>
      </c>
      <c r="B1016" s="221" t="s">
        <v>596</v>
      </c>
      <c r="C1016" s="221" t="s">
        <v>596</v>
      </c>
    </row>
    <row r="1017" spans="1:3">
      <c r="A1017" s="288" t="s">
        <v>1356</v>
      </c>
      <c r="B1017" s="221" t="s">
        <v>596</v>
      </c>
      <c r="C1017" s="221" t="s">
        <v>596</v>
      </c>
    </row>
    <row r="1018" spans="1:3">
      <c r="A1018" s="288" t="s">
        <v>1357</v>
      </c>
      <c r="B1018" s="221" t="s">
        <v>596</v>
      </c>
      <c r="C1018" s="221" t="s">
        <v>596</v>
      </c>
    </row>
    <row r="1019" spans="1:3">
      <c r="A1019" s="288" t="s">
        <v>1358</v>
      </c>
      <c r="B1019" s="221" t="s">
        <v>596</v>
      </c>
      <c r="C1019" s="221" t="s">
        <v>596</v>
      </c>
    </row>
    <row r="1020" spans="1:3">
      <c r="A1020" s="288" t="s">
        <v>1359</v>
      </c>
      <c r="B1020" s="221" t="s">
        <v>596</v>
      </c>
      <c r="C1020" s="221" t="s">
        <v>596</v>
      </c>
    </row>
    <row r="1021" spans="1:3">
      <c r="A1021" s="288" t="s">
        <v>1360</v>
      </c>
      <c r="B1021" s="221" t="s">
        <v>642</v>
      </c>
      <c r="C1021" s="221" t="s">
        <v>596</v>
      </c>
    </row>
    <row r="1022" spans="1:3">
      <c r="A1022" s="288" t="s">
        <v>1361</v>
      </c>
      <c r="B1022" s="221" t="s">
        <v>596</v>
      </c>
      <c r="C1022" s="221" t="s">
        <v>596</v>
      </c>
    </row>
    <row r="1023" spans="1:3">
      <c r="A1023" s="288" t="s">
        <v>1362</v>
      </c>
      <c r="B1023" s="221" t="s">
        <v>642</v>
      </c>
      <c r="C1023" s="221" t="s">
        <v>202</v>
      </c>
    </row>
    <row r="1024" spans="1:3">
      <c r="A1024" s="288" t="s">
        <v>1363</v>
      </c>
      <c r="B1024" s="221" t="s">
        <v>596</v>
      </c>
      <c r="C1024" s="221" t="s">
        <v>596</v>
      </c>
    </row>
    <row r="1025" spans="1:3">
      <c r="A1025" s="288" t="s">
        <v>1364</v>
      </c>
      <c r="B1025" s="221" t="s">
        <v>632</v>
      </c>
      <c r="C1025" s="221" t="s">
        <v>596</v>
      </c>
    </row>
    <row r="1026" spans="1:3">
      <c r="A1026" s="288" t="s">
        <v>1365</v>
      </c>
      <c r="B1026" s="221" t="s">
        <v>596</v>
      </c>
      <c r="C1026" s="221" t="s">
        <v>642</v>
      </c>
    </row>
    <row r="1027" spans="1:3">
      <c r="A1027" s="289" t="s">
        <v>1366</v>
      </c>
      <c r="B1027" s="221" t="s">
        <v>596</v>
      </c>
      <c r="C1027" s="221" t="s">
        <v>596</v>
      </c>
    </row>
    <row r="1028" spans="1:3">
      <c r="A1028" s="287" t="s">
        <v>1367</v>
      </c>
      <c r="B1028" s="221" t="s">
        <v>596</v>
      </c>
      <c r="C1028" s="221" t="s">
        <v>596</v>
      </c>
    </row>
    <row r="1029" spans="1:3">
      <c r="A1029" s="288" t="s">
        <v>1367</v>
      </c>
      <c r="B1029" s="221" t="s">
        <v>596</v>
      </c>
      <c r="C1029" s="221" t="s">
        <v>596</v>
      </c>
    </row>
    <row r="1030" spans="1:3">
      <c r="A1030" s="288" t="s">
        <v>124</v>
      </c>
      <c r="B1030" s="221" t="s">
        <v>202</v>
      </c>
      <c r="C1030" s="221" t="s">
        <v>202</v>
      </c>
    </row>
    <row r="1031" spans="1:3">
      <c r="A1031" s="288" t="s">
        <v>127</v>
      </c>
      <c r="B1031" s="221" t="s">
        <v>202</v>
      </c>
      <c r="C1031" s="221" t="s">
        <v>202</v>
      </c>
    </row>
    <row r="1032" spans="1:3">
      <c r="A1032" s="288" t="s">
        <v>1368</v>
      </c>
      <c r="B1032" s="221" t="s">
        <v>596</v>
      </c>
      <c r="C1032" s="221" t="s">
        <v>632</v>
      </c>
    </row>
    <row r="1033" spans="1:3">
      <c r="A1033" s="288" t="s">
        <v>129</v>
      </c>
      <c r="B1033" s="221" t="s">
        <v>596</v>
      </c>
      <c r="C1033" s="221" t="s">
        <v>596</v>
      </c>
    </row>
    <row r="1034" spans="1:3">
      <c r="A1034" s="288" t="s">
        <v>131</v>
      </c>
      <c r="B1034" s="221" t="s">
        <v>202</v>
      </c>
      <c r="C1034" s="221" t="s">
        <v>202</v>
      </c>
    </row>
    <row r="1035" spans="1:3">
      <c r="A1035" s="288" t="s">
        <v>1369</v>
      </c>
      <c r="B1035" s="221" t="s">
        <v>596</v>
      </c>
      <c r="C1035" s="221" t="s">
        <v>596</v>
      </c>
    </row>
    <row r="1036" spans="1:3">
      <c r="A1036" s="288" t="s">
        <v>123</v>
      </c>
      <c r="B1036" s="221" t="s">
        <v>202</v>
      </c>
      <c r="C1036" s="221" t="s">
        <v>202</v>
      </c>
    </row>
    <row r="1037" spans="1:3">
      <c r="A1037" s="288" t="s">
        <v>133</v>
      </c>
      <c r="B1037" s="221" t="s">
        <v>202</v>
      </c>
      <c r="C1037" s="221" t="s">
        <v>202</v>
      </c>
    </row>
    <row r="1038" spans="1:3">
      <c r="A1038" s="288" t="s">
        <v>1370</v>
      </c>
      <c r="B1038" s="221" t="s">
        <v>596</v>
      </c>
      <c r="C1038" s="221" t="s">
        <v>596</v>
      </c>
    </row>
    <row r="1039" spans="1:3">
      <c r="A1039" s="288" t="s">
        <v>135</v>
      </c>
      <c r="B1039" s="221" t="s">
        <v>202</v>
      </c>
      <c r="C1039" s="221" t="s">
        <v>202</v>
      </c>
    </row>
    <row r="1040" spans="1:3">
      <c r="A1040" s="288" t="s">
        <v>137</v>
      </c>
      <c r="B1040" s="221" t="s">
        <v>202</v>
      </c>
      <c r="C1040" s="221" t="s">
        <v>202</v>
      </c>
    </row>
    <row r="1041" spans="1:3">
      <c r="A1041" s="288" t="s">
        <v>1371</v>
      </c>
      <c r="B1041" s="221" t="s">
        <v>202</v>
      </c>
      <c r="C1041" s="221" t="s">
        <v>202</v>
      </c>
    </row>
    <row r="1042" spans="1:3">
      <c r="A1042" s="289" t="s">
        <v>1372</v>
      </c>
      <c r="B1042" s="221" t="s">
        <v>596</v>
      </c>
      <c r="C1042" s="221" t="s">
        <v>596</v>
      </c>
    </row>
    <row r="1043" spans="1:3">
      <c r="A1043" s="287" t="s">
        <v>1373</v>
      </c>
      <c r="B1043" s="221" t="s">
        <v>596</v>
      </c>
      <c r="C1043" s="221" t="s">
        <v>596</v>
      </c>
    </row>
    <row r="1044" spans="1:3">
      <c r="A1044" s="288" t="s">
        <v>1374</v>
      </c>
      <c r="B1044" s="221" t="s">
        <v>596</v>
      </c>
      <c r="C1044" s="221" t="s">
        <v>596</v>
      </c>
    </row>
    <row r="1045" spans="1:3">
      <c r="A1045" s="288" t="s">
        <v>1375</v>
      </c>
      <c r="B1045" s="221" t="s">
        <v>596</v>
      </c>
      <c r="C1045" s="221" t="s">
        <v>596</v>
      </c>
    </row>
    <row r="1046" spans="1:3">
      <c r="A1046" s="288" t="s">
        <v>1376</v>
      </c>
      <c r="B1046" s="221" t="s">
        <v>596</v>
      </c>
      <c r="C1046" s="221" t="s">
        <v>596</v>
      </c>
    </row>
    <row r="1047" spans="1:3">
      <c r="A1047" s="288" t="s">
        <v>1377</v>
      </c>
      <c r="B1047" s="221" t="s">
        <v>596</v>
      </c>
      <c r="C1047" s="221" t="s">
        <v>596</v>
      </c>
    </row>
    <row r="1048" spans="1:3">
      <c r="A1048" s="289" t="s">
        <v>1378</v>
      </c>
      <c r="B1048" s="221" t="s">
        <v>596</v>
      </c>
      <c r="C1048" s="221" t="s">
        <v>596</v>
      </c>
    </row>
    <row r="1049" spans="1:3">
      <c r="A1049" s="287" t="s">
        <v>1379</v>
      </c>
      <c r="B1049" s="221" t="s">
        <v>596</v>
      </c>
      <c r="C1049" s="221" t="s">
        <v>596</v>
      </c>
    </row>
    <row r="1050" spans="1:3">
      <c r="A1050" s="288" t="s">
        <v>1380</v>
      </c>
      <c r="B1050" s="221" t="s">
        <v>596</v>
      </c>
      <c r="C1050" s="221" t="s">
        <v>596</v>
      </c>
    </row>
    <row r="1051" spans="1:3">
      <c r="A1051" s="288" t="s">
        <v>1381</v>
      </c>
      <c r="B1051" s="221" t="s">
        <v>596</v>
      </c>
      <c r="C1051" s="221" t="s">
        <v>596</v>
      </c>
    </row>
    <row r="1052" spans="1:3">
      <c r="A1052" s="288" t="s">
        <v>1382</v>
      </c>
      <c r="B1052" s="221" t="s">
        <v>596</v>
      </c>
      <c r="C1052" s="221" t="s">
        <v>596</v>
      </c>
    </row>
    <row r="1053" spans="1:3">
      <c r="A1053" s="288" t="s">
        <v>1383</v>
      </c>
      <c r="B1053" s="221" t="s">
        <v>596</v>
      </c>
      <c r="C1053" s="221" t="s">
        <v>596</v>
      </c>
    </row>
    <row r="1054" spans="1:3">
      <c r="A1054" s="288" t="s">
        <v>1384</v>
      </c>
      <c r="B1054" s="221" t="s">
        <v>596</v>
      </c>
      <c r="C1054" s="221" t="s">
        <v>596</v>
      </c>
    </row>
    <row r="1055" spans="1:3">
      <c r="A1055" s="288" t="s">
        <v>1385</v>
      </c>
      <c r="B1055" s="221" t="s">
        <v>596</v>
      </c>
      <c r="C1055" s="221" t="s">
        <v>596</v>
      </c>
    </row>
    <row r="1056" spans="1:3">
      <c r="A1056" s="288" t="s">
        <v>1386</v>
      </c>
      <c r="B1056" s="221" t="s">
        <v>596</v>
      </c>
      <c r="C1056" s="221" t="s">
        <v>596</v>
      </c>
    </row>
    <row r="1057" spans="1:3">
      <c r="A1057" s="288" t="s">
        <v>1387</v>
      </c>
      <c r="B1057" s="221" t="s">
        <v>596</v>
      </c>
      <c r="C1057" s="221" t="s">
        <v>596</v>
      </c>
    </row>
    <row r="1058" spans="1:3">
      <c r="A1058" s="289" t="s">
        <v>1388</v>
      </c>
      <c r="B1058" s="221" t="s">
        <v>596</v>
      </c>
      <c r="C1058" s="221" t="s">
        <v>596</v>
      </c>
    </row>
    <row r="1059" spans="1:3">
      <c r="A1059" s="287" t="s">
        <v>1389</v>
      </c>
      <c r="B1059" s="221" t="s">
        <v>596</v>
      </c>
      <c r="C1059" s="221" t="s">
        <v>596</v>
      </c>
    </row>
    <row r="1060" spans="1:3">
      <c r="A1060" s="288" t="s">
        <v>1389</v>
      </c>
      <c r="B1060" s="221" t="s">
        <v>596</v>
      </c>
      <c r="C1060" s="221" t="s">
        <v>596</v>
      </c>
    </row>
    <row r="1061" spans="1:3">
      <c r="A1061" s="288" t="s">
        <v>161</v>
      </c>
      <c r="B1061" s="221" t="s">
        <v>596</v>
      </c>
      <c r="C1061" s="221" t="s">
        <v>596</v>
      </c>
    </row>
    <row r="1062" spans="1:3">
      <c r="A1062" s="288" t="s">
        <v>162</v>
      </c>
      <c r="B1062" s="221" t="s">
        <v>596</v>
      </c>
      <c r="C1062" s="221" t="s">
        <v>596</v>
      </c>
    </row>
    <row r="1063" spans="1:3">
      <c r="A1063" s="288" t="s">
        <v>163</v>
      </c>
      <c r="B1063" s="221" t="s">
        <v>596</v>
      </c>
      <c r="C1063" s="221" t="s">
        <v>596</v>
      </c>
    </row>
    <row r="1064" spans="1:3">
      <c r="A1064" s="288" t="s">
        <v>1390</v>
      </c>
      <c r="B1064" s="221" t="e">
        <v>#N/A</v>
      </c>
      <c r="C1064" s="221" t="e">
        <v>#N/A</v>
      </c>
    </row>
    <row r="1065" spans="1:3">
      <c r="A1065" s="288" t="s">
        <v>160</v>
      </c>
      <c r="B1065" s="221" t="s">
        <v>632</v>
      </c>
      <c r="C1065" s="221" t="s">
        <v>596</v>
      </c>
    </row>
    <row r="1066" spans="1:3">
      <c r="A1066" s="289" t="s">
        <v>1391</v>
      </c>
      <c r="B1066" s="221" t="s">
        <v>596</v>
      </c>
      <c r="C1066" s="221" t="s">
        <v>596</v>
      </c>
    </row>
    <row r="1067" spans="1:3">
      <c r="A1067" s="287" t="s">
        <v>1392</v>
      </c>
      <c r="B1067" s="221" t="s">
        <v>596</v>
      </c>
      <c r="C1067" s="221" t="s">
        <v>596</v>
      </c>
    </row>
    <row r="1068" spans="1:3">
      <c r="A1068" s="288" t="s">
        <v>1393</v>
      </c>
      <c r="B1068" s="221" t="s">
        <v>596</v>
      </c>
      <c r="C1068" s="221" t="s">
        <v>596</v>
      </c>
    </row>
    <row r="1069" spans="1:3">
      <c r="A1069" s="288" t="s">
        <v>1394</v>
      </c>
      <c r="B1069" s="221" t="s">
        <v>596</v>
      </c>
      <c r="C1069" s="221" t="s">
        <v>596</v>
      </c>
    </row>
    <row r="1070" spans="1:3">
      <c r="A1070" s="288" t="s">
        <v>1395</v>
      </c>
      <c r="B1070" s="221" t="s">
        <v>596</v>
      </c>
      <c r="C1070" s="221" t="s">
        <v>596</v>
      </c>
    </row>
    <row r="1071" spans="1:3">
      <c r="A1071" s="288" t="s">
        <v>1396</v>
      </c>
      <c r="B1071" s="221" t="s">
        <v>596</v>
      </c>
      <c r="C1071" s="221" t="s">
        <v>596</v>
      </c>
    </row>
    <row r="1072" spans="1:3">
      <c r="A1072" s="288" t="s">
        <v>1397</v>
      </c>
      <c r="B1072" s="221" t="s">
        <v>596</v>
      </c>
      <c r="C1072" s="221" t="s">
        <v>596</v>
      </c>
    </row>
    <row r="1073" spans="1:3">
      <c r="A1073" s="289" t="s">
        <v>1398</v>
      </c>
      <c r="B1073" s="221" t="s">
        <v>596</v>
      </c>
      <c r="C1073" s="221" t="s">
        <v>596</v>
      </c>
    </row>
    <row r="1074" spans="1:3">
      <c r="A1074" s="287" t="s">
        <v>1399</v>
      </c>
      <c r="B1074" s="221" t="s">
        <v>596</v>
      </c>
      <c r="C1074" s="221" t="s">
        <v>596</v>
      </c>
    </row>
    <row r="1075" spans="1:3">
      <c r="A1075" s="288" t="s">
        <v>1399</v>
      </c>
      <c r="B1075" s="221" t="s">
        <v>596</v>
      </c>
      <c r="C1075" s="221" t="s">
        <v>596</v>
      </c>
    </row>
    <row r="1076" spans="1:3">
      <c r="A1076" s="288" t="s">
        <v>250</v>
      </c>
      <c r="B1076" s="221" t="s">
        <v>202</v>
      </c>
      <c r="C1076" s="221" t="s">
        <v>596</v>
      </c>
    </row>
    <row r="1077" spans="1:3">
      <c r="A1077" s="288" t="s">
        <v>251</v>
      </c>
      <c r="B1077" s="221" t="s">
        <v>202</v>
      </c>
      <c r="C1077" s="221" t="s">
        <v>202</v>
      </c>
    </row>
    <row r="1078" spans="1:3">
      <c r="A1078" s="288" t="s">
        <v>253</v>
      </c>
      <c r="B1078" s="221" t="s">
        <v>596</v>
      </c>
      <c r="C1078" s="221" t="s">
        <v>596</v>
      </c>
    </row>
    <row r="1079" spans="1:3">
      <c r="A1079" s="288" t="s">
        <v>249</v>
      </c>
      <c r="B1079" s="221" t="s">
        <v>202</v>
      </c>
      <c r="C1079" s="221" t="s">
        <v>202</v>
      </c>
    </row>
    <row r="1080" spans="1:3">
      <c r="A1080" s="289" t="s">
        <v>1400</v>
      </c>
      <c r="B1080" s="221" t="s">
        <v>596</v>
      </c>
      <c r="C1080" s="221" t="s">
        <v>596</v>
      </c>
    </row>
    <row r="1081" spans="1:3">
      <c r="A1081" s="287" t="s">
        <v>1401</v>
      </c>
      <c r="B1081" s="221" t="s">
        <v>596</v>
      </c>
      <c r="C1081" s="221" t="s">
        <v>596</v>
      </c>
    </row>
    <row r="1082" spans="1:3">
      <c r="A1082" s="288" t="s">
        <v>1402</v>
      </c>
      <c r="B1082" s="221" t="s">
        <v>596</v>
      </c>
      <c r="C1082" s="221" t="s">
        <v>596</v>
      </c>
    </row>
    <row r="1083" spans="1:3">
      <c r="A1083" s="288" t="s">
        <v>1403</v>
      </c>
      <c r="B1083" s="221" t="s">
        <v>596</v>
      </c>
      <c r="C1083" s="221" t="s">
        <v>596</v>
      </c>
    </row>
    <row r="1084" spans="1:3">
      <c r="A1084" s="288" t="s">
        <v>1404</v>
      </c>
      <c r="B1084" s="221" t="s">
        <v>596</v>
      </c>
      <c r="C1084" s="221" t="s">
        <v>596</v>
      </c>
    </row>
    <row r="1085" spans="1:3">
      <c r="A1085" s="288" t="s">
        <v>1405</v>
      </c>
      <c r="B1085" s="221" t="s">
        <v>596</v>
      </c>
      <c r="C1085" s="221" t="s">
        <v>596</v>
      </c>
    </row>
    <row r="1086" spans="1:3">
      <c r="A1086" s="288" t="s">
        <v>1406</v>
      </c>
      <c r="B1086" s="221" t="s">
        <v>202</v>
      </c>
      <c r="C1086" s="221" t="s">
        <v>596</v>
      </c>
    </row>
    <row r="1087" spans="1:3">
      <c r="A1087" s="288" t="s">
        <v>1407</v>
      </c>
      <c r="B1087" s="221" t="s">
        <v>596</v>
      </c>
      <c r="C1087" s="221" t="s">
        <v>596</v>
      </c>
    </row>
    <row r="1088" spans="1:3">
      <c r="A1088" s="288" t="s">
        <v>1408</v>
      </c>
      <c r="B1088" s="221" t="s">
        <v>596</v>
      </c>
      <c r="C1088" s="221" t="s">
        <v>596</v>
      </c>
    </row>
    <row r="1089" spans="1:3">
      <c r="A1089" s="289" t="s">
        <v>1409</v>
      </c>
      <c r="B1089" s="221" t="s">
        <v>596</v>
      </c>
      <c r="C1089" s="221" t="s">
        <v>596</v>
      </c>
    </row>
    <row r="1090" spans="1:3">
      <c r="A1090" s="287" t="s">
        <v>1410</v>
      </c>
      <c r="B1090" s="221" t="s">
        <v>596</v>
      </c>
      <c r="C1090" s="221" t="s">
        <v>596</v>
      </c>
    </row>
    <row r="1091" spans="1:3">
      <c r="A1091" s="288" t="s">
        <v>1410</v>
      </c>
      <c r="B1091" s="221" t="s">
        <v>596</v>
      </c>
      <c r="C1091" s="221" t="s">
        <v>596</v>
      </c>
    </row>
    <row r="1092" spans="1:3">
      <c r="A1092" s="288" t="s">
        <v>200</v>
      </c>
      <c r="B1092" s="221" t="s">
        <v>632</v>
      </c>
      <c r="C1092" s="221" t="s">
        <v>202</v>
      </c>
    </row>
    <row r="1093" spans="1:3">
      <c r="A1093" s="288" t="s">
        <v>203</v>
      </c>
      <c r="B1093" s="221" t="s">
        <v>202</v>
      </c>
      <c r="C1093" s="221" t="s">
        <v>202</v>
      </c>
    </row>
    <row r="1094" spans="1:3">
      <c r="A1094" s="288" t="s">
        <v>205</v>
      </c>
      <c r="B1094" s="221" t="s">
        <v>202</v>
      </c>
      <c r="C1094" s="221" t="s">
        <v>202</v>
      </c>
    </row>
    <row r="1095" spans="1:3">
      <c r="A1095" s="288" t="s">
        <v>206</v>
      </c>
      <c r="B1095" s="221" t="s">
        <v>202</v>
      </c>
      <c r="C1095" s="221" t="s">
        <v>202</v>
      </c>
    </row>
    <row r="1096" spans="1:3">
      <c r="A1096" s="288" t="s">
        <v>1411</v>
      </c>
      <c r="B1096" s="221" t="s">
        <v>596</v>
      </c>
      <c r="C1096" s="221" t="s">
        <v>596</v>
      </c>
    </row>
    <row r="1097" spans="1:3">
      <c r="A1097" s="288" t="s">
        <v>199</v>
      </c>
      <c r="B1097" s="221" t="s">
        <v>202</v>
      </c>
      <c r="C1097" s="221" t="s">
        <v>202</v>
      </c>
    </row>
    <row r="1098" spans="1:3">
      <c r="A1098" s="288" t="s">
        <v>208</v>
      </c>
      <c r="B1098" s="221" t="s">
        <v>202</v>
      </c>
      <c r="C1098" s="221" t="s">
        <v>202</v>
      </c>
    </row>
    <row r="1099" spans="1:3">
      <c r="A1099" s="289" t="s">
        <v>1412</v>
      </c>
      <c r="B1099" s="221" t="s">
        <v>596</v>
      </c>
      <c r="C1099" s="221" t="s">
        <v>596</v>
      </c>
    </row>
    <row r="1100" spans="1:3">
      <c r="A1100" s="287" t="s">
        <v>1413</v>
      </c>
      <c r="B1100" s="221" t="s">
        <v>596</v>
      </c>
      <c r="C1100" s="221" t="s">
        <v>596</v>
      </c>
    </row>
    <row r="1101" spans="1:3">
      <c r="A1101" s="288" t="s">
        <v>1414</v>
      </c>
      <c r="B1101" s="221" t="s">
        <v>642</v>
      </c>
      <c r="C1101" s="221" t="s">
        <v>596</v>
      </c>
    </row>
    <row r="1102" spans="1:3">
      <c r="A1102" s="288" t="s">
        <v>1415</v>
      </c>
      <c r="B1102" s="221" t="s">
        <v>596</v>
      </c>
      <c r="C1102" s="221" t="s">
        <v>596</v>
      </c>
    </row>
    <row r="1103" spans="1:3">
      <c r="A1103" s="288" t="s">
        <v>1416</v>
      </c>
      <c r="B1103" s="221" t="s">
        <v>596</v>
      </c>
      <c r="C1103" s="221" t="s">
        <v>596</v>
      </c>
    </row>
    <row r="1104" spans="1:3">
      <c r="A1104" s="288" t="s">
        <v>1417</v>
      </c>
      <c r="B1104" s="221" t="s">
        <v>596</v>
      </c>
      <c r="C1104" s="221" t="s">
        <v>596</v>
      </c>
    </row>
    <row r="1105" spans="1:3">
      <c r="A1105" s="288" t="s">
        <v>1418</v>
      </c>
      <c r="B1105" s="221" t="s">
        <v>596</v>
      </c>
      <c r="C1105" s="221" t="s">
        <v>596</v>
      </c>
    </row>
    <row r="1106" spans="1:3">
      <c r="A1106" s="288" t="s">
        <v>1419</v>
      </c>
      <c r="B1106" s="221" t="s">
        <v>596</v>
      </c>
      <c r="C1106" s="221" t="s">
        <v>596</v>
      </c>
    </row>
    <row r="1107" spans="1:3">
      <c r="A1107" s="288" t="s">
        <v>1420</v>
      </c>
      <c r="B1107" s="221" t="s">
        <v>596</v>
      </c>
      <c r="C1107" s="221" t="s">
        <v>596</v>
      </c>
    </row>
    <row r="1108" spans="1:3">
      <c r="A1108" s="288" t="s">
        <v>1421</v>
      </c>
      <c r="B1108" s="221" t="s">
        <v>596</v>
      </c>
      <c r="C1108" s="221" t="s">
        <v>596</v>
      </c>
    </row>
    <row r="1109" spans="1:3">
      <c r="A1109" s="289" t="s">
        <v>1422</v>
      </c>
      <c r="B1109" s="221" t="s">
        <v>596</v>
      </c>
      <c r="C1109" s="221" t="s">
        <v>596</v>
      </c>
    </row>
    <row r="1110" spans="1:3">
      <c r="A1110" s="287" t="s">
        <v>1423</v>
      </c>
      <c r="B1110" s="221" t="s">
        <v>596</v>
      </c>
      <c r="C1110" s="221" t="s">
        <v>596</v>
      </c>
    </row>
    <row r="1111" spans="1:3">
      <c r="A1111" s="288" t="s">
        <v>1423</v>
      </c>
      <c r="B1111" s="221" t="s">
        <v>596</v>
      </c>
      <c r="C1111" s="221" t="s">
        <v>596</v>
      </c>
    </row>
    <row r="1112" spans="1:3">
      <c r="A1112" s="288" t="s">
        <v>172</v>
      </c>
      <c r="B1112" s="221" t="s">
        <v>596</v>
      </c>
      <c r="C1112" s="221" t="s">
        <v>596</v>
      </c>
    </row>
    <row r="1113" spans="1:3">
      <c r="A1113" s="288" t="s">
        <v>174</v>
      </c>
      <c r="B1113" s="221" t="s">
        <v>202</v>
      </c>
      <c r="C1113" s="221" t="s">
        <v>202</v>
      </c>
    </row>
    <row r="1114" spans="1:3">
      <c r="A1114" s="288" t="s">
        <v>176</v>
      </c>
      <c r="B1114" s="221" t="s">
        <v>632</v>
      </c>
      <c r="C1114" s="221" t="s">
        <v>596</v>
      </c>
    </row>
    <row r="1115" spans="1:3">
      <c r="A1115" s="289" t="s">
        <v>1424</v>
      </c>
      <c r="B1115" s="221" t="s">
        <v>596</v>
      </c>
      <c r="C1115" s="221" t="s">
        <v>596</v>
      </c>
    </row>
    <row r="1116" spans="1:3">
      <c r="A1116" s="287" t="s">
        <v>1425</v>
      </c>
      <c r="B1116" s="221" t="s">
        <v>596</v>
      </c>
      <c r="C1116" s="221" t="s">
        <v>596</v>
      </c>
    </row>
    <row r="1117" spans="1:3">
      <c r="A1117" s="288" t="s">
        <v>1425</v>
      </c>
      <c r="B1117" s="221" t="s">
        <v>596</v>
      </c>
      <c r="C1117" s="221" t="s">
        <v>596</v>
      </c>
    </row>
    <row r="1118" spans="1:3">
      <c r="A1118" s="288" t="s">
        <v>1426</v>
      </c>
      <c r="B1118" s="221" t="s">
        <v>596</v>
      </c>
      <c r="C1118" s="221" t="s">
        <v>596</v>
      </c>
    </row>
    <row r="1119" spans="1:3">
      <c r="A1119" s="288" t="s">
        <v>1427</v>
      </c>
      <c r="B1119" s="221" t="s">
        <v>596</v>
      </c>
      <c r="C1119" s="221" t="s">
        <v>596</v>
      </c>
    </row>
    <row r="1120" spans="1:3">
      <c r="A1120" s="288" t="s">
        <v>1428</v>
      </c>
      <c r="B1120" s="221" t="s">
        <v>596</v>
      </c>
      <c r="C1120" s="221" t="s">
        <v>596</v>
      </c>
    </row>
    <row r="1121" spans="1:3">
      <c r="A1121" s="289" t="s">
        <v>1429</v>
      </c>
      <c r="B1121" s="221" t="s">
        <v>596</v>
      </c>
      <c r="C1121" s="221" t="s">
        <v>596</v>
      </c>
    </row>
    <row r="1122" spans="1:3">
      <c r="A1122" s="287" t="s">
        <v>1430</v>
      </c>
      <c r="B1122" s="221" t="s">
        <v>596</v>
      </c>
      <c r="C1122" s="221" t="s">
        <v>596</v>
      </c>
    </row>
    <row r="1123" spans="1:3">
      <c r="A1123" s="288" t="s">
        <v>1431</v>
      </c>
      <c r="B1123" s="221" t="s">
        <v>596</v>
      </c>
      <c r="C1123" s="221" t="s">
        <v>596</v>
      </c>
    </row>
    <row r="1124" spans="1:3">
      <c r="A1124" s="288" t="s">
        <v>1432</v>
      </c>
      <c r="B1124" s="221" t="s">
        <v>596</v>
      </c>
      <c r="C1124" s="221" t="s">
        <v>596</v>
      </c>
    </row>
    <row r="1125" spans="1:3">
      <c r="A1125" s="288" t="s">
        <v>1433</v>
      </c>
      <c r="B1125" s="221" t="s">
        <v>596</v>
      </c>
      <c r="C1125" s="221" t="s">
        <v>596</v>
      </c>
    </row>
    <row r="1126" spans="1:3">
      <c r="A1126" s="288" t="s">
        <v>1434</v>
      </c>
      <c r="B1126" s="221" t="s">
        <v>596</v>
      </c>
      <c r="C1126" s="221" t="s">
        <v>596</v>
      </c>
    </row>
    <row r="1127" spans="1:3">
      <c r="A1127" s="288" t="s">
        <v>1435</v>
      </c>
      <c r="B1127" s="221" t="s">
        <v>596</v>
      </c>
      <c r="C1127" s="221" t="s">
        <v>596</v>
      </c>
    </row>
    <row r="1128" spans="1:3">
      <c r="A1128" s="288" t="s">
        <v>1436</v>
      </c>
      <c r="B1128" s="221" t="s">
        <v>596</v>
      </c>
      <c r="C1128" s="221" t="s">
        <v>596</v>
      </c>
    </row>
    <row r="1129" spans="1:3">
      <c r="A1129" s="288" t="s">
        <v>1437</v>
      </c>
      <c r="B1129" s="221" t="s">
        <v>596</v>
      </c>
      <c r="C1129" s="221" t="s">
        <v>596</v>
      </c>
    </row>
    <row r="1130" spans="1:3">
      <c r="A1130" s="288" t="s">
        <v>1438</v>
      </c>
      <c r="B1130" s="221" t="s">
        <v>596</v>
      </c>
      <c r="C1130" s="221" t="s">
        <v>596</v>
      </c>
    </row>
    <row r="1131" spans="1:3">
      <c r="A1131" s="288" t="s">
        <v>1439</v>
      </c>
      <c r="B1131" s="221" t="s">
        <v>596</v>
      </c>
      <c r="C1131" s="221" t="s">
        <v>596</v>
      </c>
    </row>
    <row r="1132" spans="1:3">
      <c r="A1132" s="288" t="s">
        <v>1440</v>
      </c>
      <c r="B1132" s="221" t="s">
        <v>596</v>
      </c>
      <c r="C1132" s="221" t="s">
        <v>596</v>
      </c>
    </row>
    <row r="1133" spans="1:3">
      <c r="A1133" s="288" t="s">
        <v>1441</v>
      </c>
      <c r="B1133" s="221" t="s">
        <v>596</v>
      </c>
      <c r="C1133" s="221" t="s">
        <v>596</v>
      </c>
    </row>
    <row r="1134" spans="1:3">
      <c r="A1134" s="288" t="s">
        <v>1442</v>
      </c>
      <c r="B1134" s="221" t="s">
        <v>596</v>
      </c>
      <c r="C1134" s="221" t="s">
        <v>596</v>
      </c>
    </row>
    <row r="1135" spans="1:3">
      <c r="A1135" s="288" t="s">
        <v>1443</v>
      </c>
      <c r="B1135" s="221" t="s">
        <v>596</v>
      </c>
      <c r="C1135" s="221" t="s">
        <v>596</v>
      </c>
    </row>
    <row r="1136" spans="1:3">
      <c r="A1136" s="288" t="s">
        <v>1444</v>
      </c>
      <c r="B1136" s="221" t="s">
        <v>596</v>
      </c>
      <c r="C1136" s="221" t="s">
        <v>596</v>
      </c>
    </row>
    <row r="1137" spans="1:3">
      <c r="A1137" s="288" t="s">
        <v>1445</v>
      </c>
      <c r="B1137" s="221" t="s">
        <v>596</v>
      </c>
      <c r="C1137" s="221" t="s">
        <v>596</v>
      </c>
    </row>
    <row r="1138" spans="1:3">
      <c r="A1138" s="288" t="s">
        <v>1446</v>
      </c>
      <c r="B1138" s="221" t="s">
        <v>596</v>
      </c>
      <c r="C1138" s="221" t="s">
        <v>596</v>
      </c>
    </row>
    <row r="1139" spans="1:3">
      <c r="A1139" s="288" t="s">
        <v>1447</v>
      </c>
      <c r="B1139" s="221" t="s">
        <v>596</v>
      </c>
      <c r="C1139" s="221" t="s">
        <v>596</v>
      </c>
    </row>
    <row r="1140" spans="1:3">
      <c r="A1140" s="288" t="s">
        <v>1448</v>
      </c>
      <c r="B1140" s="221" t="s">
        <v>596</v>
      </c>
      <c r="C1140" s="221" t="s">
        <v>596</v>
      </c>
    </row>
    <row r="1141" spans="1:3">
      <c r="A1141" s="288" t="s">
        <v>1449</v>
      </c>
      <c r="B1141" s="221" t="s">
        <v>596</v>
      </c>
      <c r="C1141" s="221" t="s">
        <v>596</v>
      </c>
    </row>
    <row r="1142" spans="1:3">
      <c r="A1142" s="288" t="s">
        <v>1450</v>
      </c>
      <c r="B1142" s="221" t="s">
        <v>596</v>
      </c>
      <c r="C1142" s="221" t="s">
        <v>596</v>
      </c>
    </row>
    <row r="1143" spans="1:3">
      <c r="A1143" s="288" t="s">
        <v>1451</v>
      </c>
      <c r="B1143" s="221" t="s">
        <v>596</v>
      </c>
      <c r="C1143" s="221" t="s">
        <v>596</v>
      </c>
    </row>
    <row r="1144" spans="1:3">
      <c r="A1144" s="289" t="s">
        <v>1452</v>
      </c>
      <c r="B1144" s="221" t="s">
        <v>596</v>
      </c>
      <c r="C1144" s="221" t="s">
        <v>596</v>
      </c>
    </row>
    <row r="1145" spans="1:3">
      <c r="A1145" s="287" t="s">
        <v>1453</v>
      </c>
      <c r="B1145" s="221" t="s">
        <v>596</v>
      </c>
      <c r="C1145" s="221" t="s">
        <v>596</v>
      </c>
    </row>
    <row r="1146" spans="1:3">
      <c r="A1146" s="288" t="s">
        <v>1454</v>
      </c>
      <c r="B1146" s="221" t="s">
        <v>596</v>
      </c>
      <c r="C1146" s="221" t="s">
        <v>596</v>
      </c>
    </row>
    <row r="1147" spans="1:3">
      <c r="A1147" s="288" t="s">
        <v>1455</v>
      </c>
      <c r="B1147" s="221" t="s">
        <v>596</v>
      </c>
      <c r="C1147" s="221" t="s">
        <v>596</v>
      </c>
    </row>
    <row r="1148" spans="1:3">
      <c r="A1148" s="288" t="s">
        <v>1456</v>
      </c>
      <c r="B1148" s="221" t="s">
        <v>596</v>
      </c>
      <c r="C1148" s="221" t="s">
        <v>596</v>
      </c>
    </row>
    <row r="1149" spans="1:3">
      <c r="A1149" s="288" t="s">
        <v>1457</v>
      </c>
      <c r="B1149" s="221" t="s">
        <v>596</v>
      </c>
      <c r="C1149" s="221" t="s">
        <v>596</v>
      </c>
    </row>
    <row r="1150" spans="1:3">
      <c r="A1150" s="288" t="s">
        <v>1458</v>
      </c>
      <c r="B1150" s="221" t="s">
        <v>596</v>
      </c>
      <c r="C1150" s="221" t="s">
        <v>596</v>
      </c>
    </row>
    <row r="1151" spans="1:3">
      <c r="A1151" s="288" t="s">
        <v>1459</v>
      </c>
      <c r="B1151" s="221" t="s">
        <v>596</v>
      </c>
      <c r="C1151" s="221" t="s">
        <v>596</v>
      </c>
    </row>
    <row r="1152" spans="1:3">
      <c r="A1152" s="288" t="s">
        <v>1460</v>
      </c>
      <c r="B1152" s="221" t="s">
        <v>596</v>
      </c>
      <c r="C1152" s="221" t="s">
        <v>596</v>
      </c>
    </row>
    <row r="1153" spans="1:3">
      <c r="A1153" s="288" t="s">
        <v>1461</v>
      </c>
      <c r="B1153" s="221" t="s">
        <v>596</v>
      </c>
      <c r="C1153" s="221" t="s">
        <v>596</v>
      </c>
    </row>
    <row r="1154" spans="1:3">
      <c r="A1154" s="288" t="s">
        <v>1462</v>
      </c>
      <c r="B1154" s="221" t="s">
        <v>596</v>
      </c>
      <c r="C1154" s="221" t="s">
        <v>596</v>
      </c>
    </row>
    <row r="1155" spans="1:3">
      <c r="A1155" s="288" t="s">
        <v>1463</v>
      </c>
      <c r="B1155" s="221" t="s">
        <v>596</v>
      </c>
      <c r="C1155" s="221" t="s">
        <v>596</v>
      </c>
    </row>
    <row r="1156" spans="1:3">
      <c r="A1156" s="288" t="s">
        <v>1464</v>
      </c>
      <c r="B1156" s="221" t="s">
        <v>596</v>
      </c>
      <c r="C1156" s="221" t="s">
        <v>596</v>
      </c>
    </row>
    <row r="1157" spans="1:3">
      <c r="A1157" s="288" t="s">
        <v>1465</v>
      </c>
      <c r="B1157" s="221" t="s">
        <v>596</v>
      </c>
      <c r="C1157" s="221" t="s">
        <v>596</v>
      </c>
    </row>
    <row r="1158" spans="1:3">
      <c r="A1158" s="288" t="s">
        <v>1466</v>
      </c>
      <c r="B1158" s="221" t="s">
        <v>596</v>
      </c>
      <c r="C1158" s="221" t="s">
        <v>596</v>
      </c>
    </row>
    <row r="1159" spans="1:3">
      <c r="A1159" s="288" t="s">
        <v>1467</v>
      </c>
      <c r="B1159" s="221" t="s">
        <v>596</v>
      </c>
      <c r="C1159" s="221" t="s">
        <v>596</v>
      </c>
    </row>
    <row r="1160" spans="1:3">
      <c r="A1160" s="288" t="s">
        <v>1468</v>
      </c>
      <c r="B1160" s="221" t="s">
        <v>596</v>
      </c>
      <c r="C1160" s="221" t="s">
        <v>596</v>
      </c>
    </row>
    <row r="1161" spans="1:3">
      <c r="A1161" s="288" t="s">
        <v>1469</v>
      </c>
      <c r="B1161" s="221" t="s">
        <v>596</v>
      </c>
      <c r="C1161" s="221" t="s">
        <v>596</v>
      </c>
    </row>
    <row r="1162" spans="1:3">
      <c r="A1162" s="288" t="s">
        <v>1470</v>
      </c>
      <c r="B1162" s="221" t="s">
        <v>596</v>
      </c>
      <c r="C1162" s="221" t="s">
        <v>596</v>
      </c>
    </row>
    <row r="1163" spans="1:3">
      <c r="A1163" s="289" t="s">
        <v>1471</v>
      </c>
      <c r="B1163" s="221" t="s">
        <v>596</v>
      </c>
      <c r="C1163" s="221" t="s">
        <v>596</v>
      </c>
    </row>
    <row r="1164" spans="1:3">
      <c r="A1164" s="287" t="s">
        <v>1472</v>
      </c>
      <c r="B1164" s="221" t="s">
        <v>596</v>
      </c>
      <c r="C1164" s="221" t="s">
        <v>596</v>
      </c>
    </row>
    <row r="1165" spans="1:3">
      <c r="A1165" s="288" t="s">
        <v>23</v>
      </c>
      <c r="B1165" s="221" t="s">
        <v>642</v>
      </c>
      <c r="C1165" s="221" t="s">
        <v>202</v>
      </c>
    </row>
    <row r="1166" spans="1:3">
      <c r="A1166" s="288" t="s">
        <v>1473</v>
      </c>
      <c r="B1166" s="221" t="s">
        <v>596</v>
      </c>
      <c r="C1166" s="221" t="s">
        <v>596</v>
      </c>
    </row>
    <row r="1167" spans="1:3">
      <c r="A1167" s="288" t="s">
        <v>24</v>
      </c>
      <c r="B1167" s="221" t="s">
        <v>202</v>
      </c>
      <c r="C1167" s="221" t="s">
        <v>202</v>
      </c>
    </row>
    <row r="1168" spans="1:3">
      <c r="A1168" s="288" t="s">
        <v>1474</v>
      </c>
      <c r="B1168" s="221" t="s">
        <v>596</v>
      </c>
      <c r="C1168" s="221" t="s">
        <v>596</v>
      </c>
    </row>
    <row r="1169" spans="1:3">
      <c r="A1169" s="288" t="s">
        <v>1475</v>
      </c>
      <c r="B1169" s="221" t="s">
        <v>596</v>
      </c>
      <c r="C1169" s="221" t="s">
        <v>596</v>
      </c>
    </row>
    <row r="1170" spans="1:3">
      <c r="A1170" s="288" t="s">
        <v>26</v>
      </c>
      <c r="B1170" s="221" t="s">
        <v>202</v>
      </c>
      <c r="C1170" s="221" t="s">
        <v>642</v>
      </c>
    </row>
    <row r="1171" spans="1:3">
      <c r="A1171" s="288" t="s">
        <v>28</v>
      </c>
      <c r="B1171" s="221" t="s">
        <v>202</v>
      </c>
      <c r="C1171" s="221" t="s">
        <v>202</v>
      </c>
    </row>
    <row r="1172" spans="1:3">
      <c r="A1172" s="288" t="s">
        <v>30</v>
      </c>
      <c r="B1172" s="221" t="s">
        <v>596</v>
      </c>
      <c r="C1172" s="221" t="s">
        <v>596</v>
      </c>
    </row>
    <row r="1173" spans="1:3">
      <c r="A1173" s="288" t="s">
        <v>1476</v>
      </c>
      <c r="B1173" s="221" t="s">
        <v>596</v>
      </c>
      <c r="C1173" s="221" t="s">
        <v>596</v>
      </c>
    </row>
    <row r="1174" spans="1:3">
      <c r="A1174" s="288" t="s">
        <v>21</v>
      </c>
      <c r="B1174" s="221" t="s">
        <v>202</v>
      </c>
      <c r="C1174" s="221" t="s">
        <v>202</v>
      </c>
    </row>
    <row r="1175" spans="1:3">
      <c r="A1175" s="288" t="s">
        <v>32</v>
      </c>
      <c r="B1175" s="221" t="s">
        <v>202</v>
      </c>
      <c r="C1175" s="221" t="s">
        <v>202</v>
      </c>
    </row>
    <row r="1176" spans="1:3">
      <c r="A1176" s="288" t="s">
        <v>34</v>
      </c>
      <c r="B1176" s="221" t="s">
        <v>596</v>
      </c>
      <c r="C1176" s="221" t="s">
        <v>202</v>
      </c>
    </row>
    <row r="1177" spans="1:3">
      <c r="A1177" s="288" t="s">
        <v>1477</v>
      </c>
      <c r="B1177" s="221" t="s">
        <v>596</v>
      </c>
      <c r="C1177" s="221" t="s">
        <v>596</v>
      </c>
    </row>
    <row r="1178" spans="1:3">
      <c r="A1178" s="288" t="s">
        <v>1478</v>
      </c>
      <c r="B1178" s="221" t="s">
        <v>596</v>
      </c>
      <c r="C1178" s="221" t="s">
        <v>596</v>
      </c>
    </row>
    <row r="1179" spans="1:3">
      <c r="A1179" s="288" t="s">
        <v>36</v>
      </c>
      <c r="B1179" s="221" t="s">
        <v>202</v>
      </c>
      <c r="C1179" s="221" t="s">
        <v>202</v>
      </c>
    </row>
    <row r="1180" spans="1:3">
      <c r="A1180" s="288" t="s">
        <v>38</v>
      </c>
      <c r="B1180" s="221" t="s">
        <v>632</v>
      </c>
      <c r="C1180" s="221" t="s">
        <v>202</v>
      </c>
    </row>
    <row r="1181" spans="1:3">
      <c r="A1181" s="288" t="s">
        <v>40</v>
      </c>
      <c r="B1181" s="221" t="s">
        <v>596</v>
      </c>
      <c r="C1181" s="221" t="s">
        <v>202</v>
      </c>
    </row>
    <row r="1182" spans="1:3">
      <c r="A1182" s="288" t="s">
        <v>1479</v>
      </c>
      <c r="B1182" s="221" t="s">
        <v>202</v>
      </c>
      <c r="C1182" s="221" t="s">
        <v>202</v>
      </c>
    </row>
    <row r="1183" spans="1:3">
      <c r="A1183" s="289" t="s">
        <v>1480</v>
      </c>
      <c r="B1183" s="221" t="s">
        <v>596</v>
      </c>
      <c r="C1183" s="221" t="s">
        <v>596</v>
      </c>
    </row>
    <row r="1184" spans="1:3">
      <c r="A1184" s="293" t="s">
        <v>1481</v>
      </c>
      <c r="B1184" s="221" t="s">
        <v>596</v>
      </c>
      <c r="C1184" s="221" t="s">
        <v>596</v>
      </c>
    </row>
    <row r="1185" spans="1:3">
      <c r="A1185" s="295" t="s">
        <v>1482</v>
      </c>
      <c r="B1185" s="221" t="e">
        <v>#N/A</v>
      </c>
      <c r="C1185" s="221" t="e">
        <v>#N/A</v>
      </c>
    </row>
    <row r="1186" spans="1:3">
      <c r="A1186" s="295" t="s">
        <v>1483</v>
      </c>
      <c r="B1186" s="221" t="e">
        <v>#N/A</v>
      </c>
      <c r="C1186" s="221" t="e">
        <v>#N/A</v>
      </c>
    </row>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zoomScaleNormal="100" workbookViewId="0">
      <selection sqref="A1:C1"/>
    </sheetView>
  </sheetViews>
  <sheetFormatPr defaultColWidth="11" defaultRowHeight="13.5"/>
  <cols>
    <col min="1" max="1" width="20" style="173" customWidth="1"/>
    <col min="2" max="2" width="11.125" style="173" customWidth="1"/>
    <col min="3" max="3" width="38.875" style="173" customWidth="1"/>
    <col min="4" max="4" width="13.5" style="2" customWidth="1"/>
    <col min="5" max="5" width="10.125" style="174" customWidth="1"/>
    <col min="6" max="7" width="11" style="173"/>
    <col min="8" max="8" width="10.875" style="174" customWidth="1"/>
    <col min="9" max="16384" width="11" style="173"/>
  </cols>
  <sheetData>
    <row r="1" spans="1:8" s="175" customFormat="1" ht="66.75" customHeight="1">
      <c r="A1" s="281" t="e">
        <f>#VALUE!</f>
        <v>#VALUE!</v>
      </c>
      <c r="B1" s="281"/>
      <c r="C1" s="281"/>
      <c r="D1" s="282" t="s">
        <v>1484</v>
      </c>
      <c r="E1" s="282"/>
      <c r="F1" s="282"/>
      <c r="G1" s="282"/>
      <c r="H1" s="282"/>
    </row>
    <row r="2" spans="1:8" s="177" customFormat="1" ht="24.75" customHeight="1">
      <c r="A2" s="176" t="s">
        <v>1</v>
      </c>
      <c r="B2" s="270"/>
      <c r="C2" s="270"/>
      <c r="D2" s="270"/>
      <c r="E2" s="283" t="s">
        <v>2</v>
      </c>
      <c r="F2" s="283"/>
      <c r="G2" s="277"/>
      <c r="H2" s="277"/>
    </row>
    <row r="3" spans="1:8" s="177" customFormat="1" ht="24.75" customHeight="1">
      <c r="A3" s="176" t="s">
        <v>3</v>
      </c>
      <c r="B3" s="270"/>
      <c r="C3" s="270"/>
      <c r="D3" s="270"/>
      <c r="E3" s="280" t="s">
        <v>5</v>
      </c>
      <c r="F3" s="280"/>
      <c r="G3" s="270"/>
      <c r="H3" s="270"/>
    </row>
    <row r="4" spans="1:8" s="177" customFormat="1" ht="24.75" customHeight="1">
      <c r="A4" s="176" t="s">
        <v>6</v>
      </c>
      <c r="B4" s="270"/>
      <c r="C4" s="270"/>
      <c r="D4" s="270"/>
      <c r="E4" s="270"/>
      <c r="F4" s="270"/>
      <c r="G4" s="270"/>
      <c r="H4" s="270"/>
    </row>
    <row r="5" spans="1:8" s="177" customFormat="1" ht="24.75" customHeight="1">
      <c r="A5" s="176" t="s">
        <v>7</v>
      </c>
      <c r="B5" s="270"/>
      <c r="C5" s="270"/>
      <c r="D5" s="270"/>
      <c r="E5" s="270"/>
      <c r="F5" s="270"/>
      <c r="G5" s="270"/>
      <c r="H5" s="270"/>
    </row>
    <row r="6" spans="1:8" s="179" customFormat="1" ht="20.25" customHeight="1">
      <c r="A6" s="278" t="s">
        <v>8</v>
      </c>
      <c r="B6" s="278"/>
      <c r="C6" s="278"/>
      <c r="D6" s="278"/>
      <c r="E6" s="278"/>
      <c r="F6" s="278"/>
      <c r="G6" s="278"/>
      <c r="H6" s="178"/>
    </row>
    <row r="7" spans="1:8" s="184" customFormat="1" ht="24.75" customHeight="1">
      <c r="A7" s="180" t="s">
        <v>9</v>
      </c>
      <c r="B7" s="181" t="s">
        <v>10</v>
      </c>
      <c r="C7" s="180" t="s">
        <v>11</v>
      </c>
      <c r="D7" s="182" t="s">
        <v>1485</v>
      </c>
      <c r="E7" s="181" t="s">
        <v>13</v>
      </c>
      <c r="F7" s="181" t="s">
        <v>14</v>
      </c>
      <c r="G7" s="183" t="s">
        <v>17</v>
      </c>
      <c r="H7" s="181" t="s">
        <v>18</v>
      </c>
    </row>
    <row r="8" spans="1:8" ht="18" customHeight="1">
      <c r="A8" s="185">
        <v>2000912</v>
      </c>
      <c r="B8" s="186">
        <v>817980018884</v>
      </c>
      <c r="C8" s="187" t="s">
        <v>1486</v>
      </c>
      <c r="D8" s="188" t="s">
        <v>1487</v>
      </c>
      <c r="E8" s="189">
        <v>201.49</v>
      </c>
      <c r="F8" s="190">
        <v>309.99</v>
      </c>
      <c r="G8" s="188"/>
      <c r="H8" s="191">
        <f>(E8*G8)</f>
        <v>0</v>
      </c>
    </row>
    <row r="9" spans="1:8" ht="18" hidden="1" customHeight="1">
      <c r="A9" s="192"/>
      <c r="B9" s="186"/>
      <c r="C9" s="187"/>
      <c r="D9" s="188"/>
      <c r="E9" s="193"/>
      <c r="F9" s="193"/>
      <c r="G9" s="188">
        <f>SUM(G8)</f>
        <v>0</v>
      </c>
      <c r="H9" s="191"/>
    </row>
    <row r="10" spans="1:8">
      <c r="A10" s="194"/>
      <c r="B10" s="195"/>
      <c r="C10" s="196"/>
      <c r="D10" s="197"/>
      <c r="E10" s="194"/>
      <c r="F10" s="194"/>
      <c r="G10" s="197"/>
      <c r="H10" s="194"/>
    </row>
    <row r="11" spans="1:8" ht="18" customHeight="1">
      <c r="A11" s="198">
        <v>2000177</v>
      </c>
      <c r="B11" s="192">
        <v>817980017139</v>
      </c>
      <c r="C11" s="187" t="s">
        <v>1488</v>
      </c>
      <c r="D11" s="188" t="s">
        <v>1489</v>
      </c>
      <c r="E11" s="190">
        <v>32.5</v>
      </c>
      <c r="F11" s="190">
        <v>49.99</v>
      </c>
      <c r="G11" s="188"/>
      <c r="H11" s="191">
        <f>(E11*G11)</f>
        <v>0</v>
      </c>
    </row>
    <row r="12" spans="1:8" ht="18" customHeight="1">
      <c r="A12" s="198">
        <v>2001180</v>
      </c>
      <c r="B12" s="192">
        <v>817980017627</v>
      </c>
      <c r="C12" s="187" t="s">
        <v>1488</v>
      </c>
      <c r="D12" s="188" t="s">
        <v>1490</v>
      </c>
      <c r="E12" s="190">
        <v>32.5</v>
      </c>
      <c r="F12" s="190">
        <v>49.99</v>
      </c>
      <c r="G12" s="188"/>
      <c r="H12" s="191">
        <f>(E12*G12)</f>
        <v>0</v>
      </c>
    </row>
    <row r="13" spans="1:8" ht="18" customHeight="1">
      <c r="A13" s="198">
        <v>2001179</v>
      </c>
      <c r="B13" s="192">
        <v>817980017610</v>
      </c>
      <c r="C13" s="187" t="s">
        <v>1491</v>
      </c>
      <c r="D13" s="188" t="s">
        <v>1492</v>
      </c>
      <c r="E13" s="190">
        <v>32.5</v>
      </c>
      <c r="F13" s="190">
        <v>49.99</v>
      </c>
      <c r="G13" s="188"/>
      <c r="H13" s="191">
        <f>(E13*G13)</f>
        <v>0</v>
      </c>
    </row>
    <row r="14" spans="1:8" ht="18" hidden="1" customHeight="1">
      <c r="A14" s="198"/>
      <c r="B14" s="192"/>
      <c r="C14" s="187"/>
      <c r="D14" s="188"/>
      <c r="E14" s="193"/>
      <c r="F14" s="193"/>
      <c r="G14" s="188">
        <f>SUM(G11:G13)</f>
        <v>0</v>
      </c>
      <c r="H14" s="191"/>
    </row>
    <row r="15" spans="1:8">
      <c r="A15" s="194"/>
      <c r="B15" s="195"/>
      <c r="C15" s="196"/>
      <c r="D15" s="197"/>
      <c r="E15" s="194"/>
      <c r="F15" s="194"/>
      <c r="G15" s="197"/>
      <c r="H15" s="194"/>
    </row>
    <row r="16" spans="1:8" ht="18" customHeight="1">
      <c r="A16" s="198">
        <v>2000772</v>
      </c>
      <c r="B16" s="192">
        <v>817980017191</v>
      </c>
      <c r="C16" s="187" t="s">
        <v>1493</v>
      </c>
      <c r="D16" s="199" t="s">
        <v>1490</v>
      </c>
      <c r="E16" s="193">
        <v>17</v>
      </c>
      <c r="F16" s="193">
        <v>24.99</v>
      </c>
      <c r="G16" s="188"/>
      <c r="H16" s="191">
        <f>(E16*G16)</f>
        <v>0</v>
      </c>
    </row>
    <row r="17" spans="1:8" ht="18" customHeight="1">
      <c r="A17" s="279" t="s">
        <v>1494</v>
      </c>
      <c r="B17" s="279"/>
      <c r="C17" s="279"/>
      <c r="D17" s="279"/>
      <c r="E17" s="200"/>
      <c r="F17" s="200"/>
      <c r="G17" s="201"/>
      <c r="H17" s="200"/>
    </row>
    <row r="18" spans="1:8" ht="18" customHeight="1">
      <c r="A18" s="198">
        <v>2000916</v>
      </c>
      <c r="B18" s="192">
        <v>817980017450</v>
      </c>
      <c r="C18" s="187" t="s">
        <v>1495</v>
      </c>
      <c r="D18" s="188" t="s">
        <v>1496</v>
      </c>
      <c r="E18" s="190">
        <v>129.99</v>
      </c>
      <c r="F18" s="190">
        <v>199.99</v>
      </c>
      <c r="G18" s="188"/>
      <c r="H18" s="191">
        <f>(E18*G18)</f>
        <v>0</v>
      </c>
    </row>
    <row r="19" spans="1:8">
      <c r="A19" s="194"/>
      <c r="B19" s="195"/>
      <c r="C19" s="196"/>
      <c r="D19" s="197"/>
      <c r="E19" s="194"/>
      <c r="F19" s="194"/>
      <c r="G19" s="197"/>
      <c r="H19" s="194"/>
    </row>
    <row r="20" spans="1:8" ht="18" customHeight="1">
      <c r="A20" s="198">
        <v>2000967</v>
      </c>
      <c r="B20" s="192">
        <v>817980017412</v>
      </c>
      <c r="C20" s="187" t="s">
        <v>1497</v>
      </c>
      <c r="D20" s="199" t="s">
        <v>1498</v>
      </c>
      <c r="E20" s="193">
        <v>29</v>
      </c>
      <c r="F20" s="193">
        <v>39.99</v>
      </c>
      <c r="G20" s="188"/>
      <c r="H20" s="191">
        <f>(E20*G20)</f>
        <v>0</v>
      </c>
    </row>
    <row r="21" spans="1:8" ht="18" customHeight="1">
      <c r="A21" s="198">
        <v>2000968</v>
      </c>
      <c r="B21" s="192">
        <v>817980017429</v>
      </c>
      <c r="C21" s="187" t="s">
        <v>1499</v>
      </c>
      <c r="D21" s="188" t="s">
        <v>1500</v>
      </c>
      <c r="E21" s="193">
        <v>39</v>
      </c>
      <c r="F21" s="193">
        <v>54.99</v>
      </c>
      <c r="G21" s="188"/>
      <c r="H21" s="191">
        <f>(E21*G21)</f>
        <v>0</v>
      </c>
    </row>
    <row r="22" spans="1:8" ht="18" customHeight="1">
      <c r="A22" s="198">
        <v>2000959</v>
      </c>
      <c r="B22" s="192">
        <v>817980017375</v>
      </c>
      <c r="C22" s="187" t="s">
        <v>1501</v>
      </c>
      <c r="D22" s="199" t="s">
        <v>1498</v>
      </c>
      <c r="E22" s="193">
        <v>33</v>
      </c>
      <c r="F22" s="193">
        <v>44.99</v>
      </c>
      <c r="G22" s="188"/>
      <c r="H22" s="191">
        <f>(E22*G22)</f>
        <v>0</v>
      </c>
    </row>
    <row r="23" spans="1:8" ht="18" customHeight="1">
      <c r="A23" s="198">
        <v>2000960</v>
      </c>
      <c r="B23" s="192">
        <v>817980017382</v>
      </c>
      <c r="C23" s="187" t="s">
        <v>1502</v>
      </c>
      <c r="D23" s="188" t="s">
        <v>1500</v>
      </c>
      <c r="E23" s="193">
        <v>43</v>
      </c>
      <c r="F23" s="193">
        <v>59.99</v>
      </c>
      <c r="G23" s="188"/>
      <c r="H23" s="191">
        <f>(E23*G23)</f>
        <v>0</v>
      </c>
    </row>
    <row r="24" spans="1:8">
      <c r="A24" s="202"/>
      <c r="B24" s="203"/>
      <c r="C24" s="204"/>
      <c r="D24" s="197"/>
      <c r="E24" s="202"/>
      <c r="F24" s="202"/>
      <c r="G24" s="205"/>
      <c r="H24" s="202"/>
    </row>
    <row r="25" spans="1:8">
      <c r="E25" s="173"/>
      <c r="F25" s="206" t="s">
        <v>586</v>
      </c>
      <c r="G25" s="207">
        <f>SUM(G8:G24)</f>
        <v>0</v>
      </c>
      <c r="H25" s="208">
        <f>SUM(H8:H24)</f>
        <v>0</v>
      </c>
    </row>
  </sheetData>
  <mergeCells count="12">
    <mergeCell ref="A1:C1"/>
    <mergeCell ref="D1:H1"/>
    <mergeCell ref="B2:D2"/>
    <mergeCell ref="E2:F2"/>
    <mergeCell ref="G2:H2"/>
    <mergeCell ref="A6:G6"/>
    <mergeCell ref="A17:D17"/>
    <mergeCell ref="B3:D3"/>
    <mergeCell ref="E3:F3"/>
    <mergeCell ref="G3:H3"/>
    <mergeCell ref="B4:H4"/>
    <mergeCell ref="B5:H5"/>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6"/>
  <sheetViews>
    <sheetView zoomScaleNormal="100" workbookViewId="0"/>
  </sheetViews>
  <sheetFormatPr defaultColWidth="9" defaultRowHeight="13.5"/>
  <cols>
    <col min="1" max="1" width="15.5" style="209" customWidth="1"/>
    <col min="2" max="3" width="13.125" style="209" customWidth="1"/>
    <col min="4" max="16384" width="9" style="209"/>
  </cols>
  <sheetData>
    <row r="1" spans="1:3">
      <c r="A1" s="209" t="s">
        <v>1503</v>
      </c>
    </row>
    <row r="2" spans="1:3">
      <c r="A2" s="209" t="s">
        <v>1504</v>
      </c>
    </row>
    <row r="3" spans="1:3">
      <c r="A3" s="209" t="s">
        <v>1505</v>
      </c>
    </row>
    <row r="4" spans="1:3">
      <c r="A4" s="209" t="s">
        <v>1506</v>
      </c>
    </row>
    <row r="5" spans="1:3">
      <c r="A5" s="209" t="s">
        <v>1507</v>
      </c>
    </row>
    <row r="7" spans="1:3">
      <c r="B7" s="209" t="s">
        <v>1508</v>
      </c>
      <c r="C7" s="209" t="s">
        <v>1509</v>
      </c>
    </row>
    <row r="8" spans="1:3">
      <c r="A8" s="210" t="s">
        <v>1430</v>
      </c>
      <c r="B8" s="211">
        <v>12</v>
      </c>
      <c r="C8" s="211" t="s">
        <v>1510</v>
      </c>
    </row>
    <row r="9" spans="1:3">
      <c r="A9" s="210" t="s">
        <v>1511</v>
      </c>
      <c r="B9" s="211">
        <v>8</v>
      </c>
      <c r="C9" s="211" t="s">
        <v>1510</v>
      </c>
    </row>
    <row r="10" spans="1:3">
      <c r="A10" s="210" t="s">
        <v>1334</v>
      </c>
      <c r="B10" s="211">
        <v>12</v>
      </c>
      <c r="C10" s="211" t="s">
        <v>1510</v>
      </c>
    </row>
    <row r="11" spans="1:3">
      <c r="A11" s="210" t="s">
        <v>1392</v>
      </c>
      <c r="B11" s="211">
        <v>24</v>
      </c>
      <c r="C11" s="211" t="s">
        <v>1510</v>
      </c>
    </row>
    <row r="12" spans="1:3">
      <c r="A12" s="210" t="s">
        <v>1512</v>
      </c>
      <c r="B12" s="211">
        <v>10</v>
      </c>
      <c r="C12" s="211" t="s">
        <v>1510</v>
      </c>
    </row>
    <row r="13" spans="1:3">
      <c r="A13" s="210" t="s">
        <v>1513</v>
      </c>
      <c r="B13" s="211">
        <v>18</v>
      </c>
      <c r="C13" s="211" t="s">
        <v>1510</v>
      </c>
    </row>
    <row r="14" spans="1:3">
      <c r="A14" s="210" t="s">
        <v>1514</v>
      </c>
      <c r="B14" s="211">
        <v>24</v>
      </c>
      <c r="C14" s="211" t="s">
        <v>1510</v>
      </c>
    </row>
    <row r="15" spans="1:3">
      <c r="A15" s="210" t="s">
        <v>725</v>
      </c>
      <c r="B15" s="211">
        <v>24</v>
      </c>
      <c r="C15" s="211" t="s">
        <v>1510</v>
      </c>
    </row>
    <row r="16" spans="1:3">
      <c r="A16" s="210" t="s">
        <v>1515</v>
      </c>
      <c r="B16" s="211">
        <v>12</v>
      </c>
      <c r="C16" s="211" t="s">
        <v>1510</v>
      </c>
    </row>
    <row r="17" spans="1:3">
      <c r="A17" s="210" t="s">
        <v>465</v>
      </c>
      <c r="B17" s="211">
        <v>8</v>
      </c>
      <c r="C17" s="211" t="s">
        <v>1510</v>
      </c>
    </row>
    <row r="18" spans="1:3">
      <c r="A18" s="210" t="s">
        <v>479</v>
      </c>
      <c r="B18" s="211">
        <v>16</v>
      </c>
      <c r="C18" s="211" t="s">
        <v>1510</v>
      </c>
    </row>
    <row r="19" spans="1:3">
      <c r="A19" s="210" t="s">
        <v>1516</v>
      </c>
      <c r="B19" s="211">
        <v>15</v>
      </c>
      <c r="C19" s="211">
        <v>2</v>
      </c>
    </row>
    <row r="20" spans="1:3">
      <c r="A20" s="210" t="s">
        <v>1517</v>
      </c>
      <c r="B20" s="211">
        <v>25</v>
      </c>
      <c r="C20" s="211" t="s">
        <v>1510</v>
      </c>
    </row>
    <row r="21" spans="1:3">
      <c r="A21" s="210" t="s">
        <v>508</v>
      </c>
      <c r="B21" s="211">
        <v>18</v>
      </c>
      <c r="C21" s="211" t="s">
        <v>1510</v>
      </c>
    </row>
    <row r="22" spans="1:3">
      <c r="A22" s="210" t="s">
        <v>1518</v>
      </c>
      <c r="B22" s="211">
        <v>10</v>
      </c>
      <c r="C22" s="211" t="s">
        <v>1510</v>
      </c>
    </row>
    <row r="23" spans="1:3">
      <c r="A23" s="210" t="s">
        <v>557</v>
      </c>
      <c r="B23" s="211">
        <v>12</v>
      </c>
      <c r="C23" s="211" t="s">
        <v>1510</v>
      </c>
    </row>
    <row r="24" spans="1:3">
      <c r="A24" s="210" t="s">
        <v>544</v>
      </c>
      <c r="B24" s="211">
        <v>36</v>
      </c>
      <c r="C24" s="211" t="s">
        <v>1510</v>
      </c>
    </row>
    <row r="25" spans="1:3">
      <c r="A25" s="212" t="s">
        <v>566</v>
      </c>
      <c r="B25" s="211">
        <v>18</v>
      </c>
      <c r="C25" s="211" t="s">
        <v>1510</v>
      </c>
    </row>
    <row r="26" spans="1:3">
      <c r="A26" s="212" t="s">
        <v>580</v>
      </c>
      <c r="B26" s="211">
        <v>8</v>
      </c>
      <c r="C26" s="211" t="s">
        <v>1510</v>
      </c>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77"/>
  <sheetViews>
    <sheetView zoomScaleNormal="100" workbookViewId="0">
      <selection activeCell="C8" sqref="C8"/>
    </sheetView>
  </sheetViews>
  <sheetFormatPr defaultColWidth="9" defaultRowHeight="13.5"/>
  <cols>
    <col min="1" max="1" width="15.875" style="210" customWidth="1"/>
    <col min="2" max="2" width="33.875" style="213" customWidth="1"/>
    <col min="3" max="3" width="11.875" style="211" customWidth="1"/>
    <col min="4" max="4" width="8" style="211" customWidth="1"/>
    <col min="5" max="5" width="4.875" style="214" customWidth="1"/>
    <col min="6" max="14" width="9" style="211"/>
    <col min="15" max="16384" width="9" style="209"/>
  </cols>
  <sheetData>
    <row r="1" spans="1:14" s="212" customFormat="1">
      <c r="A1" s="210"/>
      <c r="B1" s="213"/>
      <c r="C1" s="215" t="s">
        <v>1519</v>
      </c>
      <c r="D1" s="215" t="s">
        <v>1520</v>
      </c>
      <c r="E1" s="216" t="s">
        <v>1521</v>
      </c>
      <c r="F1" s="215"/>
      <c r="G1" s="215"/>
      <c r="H1" s="215"/>
      <c r="I1" s="215"/>
      <c r="J1" s="215"/>
      <c r="K1" s="215"/>
      <c r="L1" s="215"/>
      <c r="M1" s="215"/>
      <c r="N1" s="215"/>
    </row>
    <row r="2" spans="1:14" s="212" customFormat="1">
      <c r="A2" s="210" t="s">
        <v>1430</v>
      </c>
      <c r="B2" s="213" t="s">
        <v>42</v>
      </c>
      <c r="C2" s="211">
        <v>12</v>
      </c>
      <c r="D2" s="217">
        <f>VLOOKUP(B2,UPPAbaby_Order_Form!A:J,9,FALSE())</f>
        <v>0</v>
      </c>
      <c r="E2" s="214">
        <f t="shared" ref="E2:E7" si="0">D2/C2</f>
        <v>0</v>
      </c>
      <c r="F2" s="214">
        <f>E77</f>
        <v>0</v>
      </c>
      <c r="G2" s="215"/>
      <c r="H2" s="215"/>
      <c r="I2" s="215"/>
      <c r="J2" s="215"/>
      <c r="K2" s="215"/>
      <c r="L2" s="215"/>
      <c r="M2" s="215"/>
      <c r="N2" s="215"/>
    </row>
    <row r="3" spans="1:14">
      <c r="A3" s="210" t="s">
        <v>1511</v>
      </c>
      <c r="B3" s="213" t="s">
        <v>178</v>
      </c>
      <c r="C3" s="211">
        <v>8</v>
      </c>
      <c r="D3" s="217">
        <f>VLOOKUP(B3,UPPAbaby_Order_Form!A:J,9,FALSE())</f>
        <v>0</v>
      </c>
      <c r="E3" s="214">
        <f t="shared" si="0"/>
        <v>0</v>
      </c>
    </row>
    <row r="4" spans="1:14">
      <c r="A4" s="210" t="s">
        <v>1334</v>
      </c>
      <c r="B4" s="213" t="s">
        <v>139</v>
      </c>
      <c r="C4" s="211">
        <v>12</v>
      </c>
      <c r="D4" s="217">
        <f>VLOOKUP(B4,UPPAbaby_Order_Form!A:J,9,FALSE())</f>
        <v>0</v>
      </c>
      <c r="E4" s="214">
        <f t="shared" si="0"/>
        <v>0</v>
      </c>
    </row>
    <row r="5" spans="1:14">
      <c r="A5" s="210" t="s">
        <v>1392</v>
      </c>
      <c r="B5" s="213" t="s">
        <v>210</v>
      </c>
      <c r="C5" s="211">
        <v>30</v>
      </c>
      <c r="D5" s="217">
        <f>VLOOKUP(B5,UPPAbaby_Order_Form!A:J,9,FALSE())</f>
        <v>0</v>
      </c>
      <c r="E5" s="214">
        <f t="shared" si="0"/>
        <v>0</v>
      </c>
    </row>
    <row r="6" spans="1:14" ht="13.5" customHeight="1">
      <c r="A6" s="210" t="s">
        <v>1399</v>
      </c>
      <c r="B6" s="213" t="s">
        <v>255</v>
      </c>
      <c r="C6" s="211">
        <v>8</v>
      </c>
      <c r="D6" s="217">
        <f>VLOOKUP(B6,UPPAbaby_Order_Form!A:J,9,FALSE())</f>
        <v>0</v>
      </c>
      <c r="E6" s="214">
        <f t="shared" si="0"/>
        <v>0</v>
      </c>
    </row>
    <row r="7" spans="1:14" ht="13.5" customHeight="1">
      <c r="A7" s="210" t="s">
        <v>159</v>
      </c>
      <c r="B7" s="213" t="s">
        <v>164</v>
      </c>
      <c r="C7" s="211">
        <v>12</v>
      </c>
      <c r="D7" s="217">
        <f>VLOOKUP(B7,UPPAbaby_Order_Form!A:J,9,FALSE())</f>
        <v>0</v>
      </c>
      <c r="E7" s="214">
        <f t="shared" si="0"/>
        <v>0</v>
      </c>
    </row>
    <row r="8" spans="1:14" ht="13.5" customHeight="1">
      <c r="A8" s="210" t="s">
        <v>1514</v>
      </c>
      <c r="B8" s="213" t="s">
        <v>94</v>
      </c>
      <c r="C8" s="211">
        <v>24</v>
      </c>
      <c r="D8" s="217">
        <f>VLOOKUP(B8,UPPAbaby_Order_Form!A:J,9,FALSE())+VLOOKUP("0903-RBS-CA",UPPAbaby_Order_Form!A:J,9,FALSE())</f>
        <v>0</v>
      </c>
      <c r="E8" s="214">
        <f t="shared" ref="E8:E39" si="1">D8/C8</f>
        <v>0</v>
      </c>
    </row>
    <row r="9" spans="1:14" ht="13.5" customHeight="1">
      <c r="A9" s="210" t="s">
        <v>725</v>
      </c>
      <c r="B9" s="213" t="s">
        <v>66</v>
      </c>
      <c r="C9" s="211">
        <v>24</v>
      </c>
      <c r="D9" s="217">
        <f>VLOOKUP(B9,UPPAbaby_Order_Form!A:J,9,FALSE())</f>
        <v>0</v>
      </c>
      <c r="E9" s="214">
        <f t="shared" si="1"/>
        <v>0</v>
      </c>
      <c r="F9" s="211" t="s">
        <v>4</v>
      </c>
    </row>
    <row r="10" spans="1:14" ht="13.5" customHeight="1">
      <c r="A10" s="210" t="s">
        <v>1247</v>
      </c>
      <c r="B10" s="213" t="s">
        <v>464</v>
      </c>
      <c r="C10" s="211">
        <v>12</v>
      </c>
      <c r="D10" s="217">
        <f>VLOOKUP(B10,UPPAbaby_Order_Form!A:J,9,FALSE())</f>
        <v>0</v>
      </c>
      <c r="E10" s="214">
        <f t="shared" si="1"/>
        <v>0</v>
      </c>
    </row>
    <row r="11" spans="1:14" ht="13.5" customHeight="1">
      <c r="A11" s="210" t="s">
        <v>1522</v>
      </c>
      <c r="B11" s="213" t="s">
        <v>449</v>
      </c>
      <c r="C11" s="211">
        <v>12</v>
      </c>
      <c r="D11" s="217">
        <f>VLOOKUP(B11,UPPAbaby_Order_Form!A:J,9,FALSE())</f>
        <v>0</v>
      </c>
      <c r="E11" s="214">
        <f t="shared" si="1"/>
        <v>0</v>
      </c>
    </row>
    <row r="12" spans="1:14" ht="13.5" customHeight="1">
      <c r="A12" s="210" t="s">
        <v>465</v>
      </c>
      <c r="B12" s="213" t="s">
        <v>478</v>
      </c>
      <c r="C12" s="211">
        <v>8</v>
      </c>
      <c r="D12" s="217">
        <f>VLOOKUP(B12,UPPAbaby_Order_Form!A:J,9,FALSE())</f>
        <v>0</v>
      </c>
      <c r="E12" s="214">
        <f t="shared" si="1"/>
        <v>0</v>
      </c>
    </row>
    <row r="13" spans="1:14" ht="13.5" customHeight="1">
      <c r="A13" s="210" t="s">
        <v>479</v>
      </c>
      <c r="B13" s="213" t="s">
        <v>488</v>
      </c>
      <c r="C13" s="211">
        <v>16</v>
      </c>
      <c r="D13" s="217">
        <f>VLOOKUP(B13,UPPAbaby_Order_Form!A:J,9,FALSE())</f>
        <v>0</v>
      </c>
      <c r="E13" s="214">
        <f t="shared" si="1"/>
        <v>0</v>
      </c>
    </row>
    <row r="14" spans="1:14" ht="13.5" customHeight="1">
      <c r="A14" s="210" t="s">
        <v>1523</v>
      </c>
      <c r="B14" s="213" t="s">
        <v>493</v>
      </c>
      <c r="C14" s="211">
        <f>2*15</f>
        <v>30</v>
      </c>
      <c r="D14" s="217">
        <f>VLOOKUP(B14,UPPAbaby_Order_Form!A:J,9,FALSE())</f>
        <v>0</v>
      </c>
      <c r="E14" s="214">
        <f t="shared" si="1"/>
        <v>0</v>
      </c>
    </row>
    <row r="15" spans="1:14" ht="13.5" customHeight="1">
      <c r="A15" s="210" t="s">
        <v>1524</v>
      </c>
      <c r="B15" s="213" t="s">
        <v>498</v>
      </c>
      <c r="C15" s="211">
        <v>25</v>
      </c>
      <c r="D15" s="217">
        <f>VLOOKUP(B15,UPPAbaby_Order_Form!A:J,9,FALSE())</f>
        <v>0</v>
      </c>
      <c r="E15" s="214">
        <f t="shared" si="1"/>
        <v>0</v>
      </c>
    </row>
    <row r="16" spans="1:14" ht="13.5" customHeight="1">
      <c r="A16" s="210" t="s">
        <v>508</v>
      </c>
      <c r="B16" s="213" t="s">
        <v>518</v>
      </c>
      <c r="C16" s="211">
        <v>18</v>
      </c>
      <c r="D16" s="217">
        <f>VLOOKUP(B16,UPPAbaby_Order_Form!A:J,9,FALSE())</f>
        <v>0</v>
      </c>
      <c r="E16" s="214">
        <f t="shared" si="1"/>
        <v>0</v>
      </c>
    </row>
    <row r="17" spans="1:5" s="211" customFormat="1">
      <c r="A17" s="210" t="s">
        <v>557</v>
      </c>
      <c r="B17" s="213" t="s">
        <v>563</v>
      </c>
      <c r="C17" s="211">
        <v>12</v>
      </c>
      <c r="D17" s="217">
        <f>VLOOKUP(B17,UPPAbaby_Order_Form!A:J,9,FALSE())</f>
        <v>0</v>
      </c>
      <c r="E17" s="214">
        <f t="shared" si="1"/>
        <v>0</v>
      </c>
    </row>
    <row r="18" spans="1:5" s="211" customFormat="1">
      <c r="A18" s="210" t="s">
        <v>544</v>
      </c>
      <c r="B18" s="213" t="s">
        <v>552</v>
      </c>
      <c r="C18" s="211">
        <f>1*36</f>
        <v>36</v>
      </c>
      <c r="D18" s="217">
        <f>VLOOKUP(B18,UPPAbaby_Order_Form!A:J,9,FALSE())</f>
        <v>0</v>
      </c>
      <c r="E18" s="214">
        <f t="shared" si="1"/>
        <v>0</v>
      </c>
    </row>
    <row r="19" spans="1:5" s="211" customFormat="1">
      <c r="A19" s="210" t="s">
        <v>566</v>
      </c>
      <c r="B19" s="213" t="s">
        <v>579</v>
      </c>
      <c r="C19" s="211">
        <v>18</v>
      </c>
      <c r="D19" s="217">
        <f>VLOOKUP(B19,UPPAbaby_Order_Form!A:J,9,FALSE())</f>
        <v>0</v>
      </c>
      <c r="E19" s="214">
        <f t="shared" si="1"/>
        <v>0</v>
      </c>
    </row>
    <row r="20" spans="1:5" s="211" customFormat="1">
      <c r="A20" s="210" t="s">
        <v>580</v>
      </c>
      <c r="B20" s="213" t="s">
        <v>581</v>
      </c>
      <c r="C20" s="211">
        <v>8</v>
      </c>
      <c r="D20" s="217">
        <f>VLOOKUP(B20,UPPAbaby_Order_Form!A:J,9,FALSE())</f>
        <v>0</v>
      </c>
      <c r="E20" s="214">
        <f t="shared" si="1"/>
        <v>0</v>
      </c>
    </row>
    <row r="21" spans="1:5" s="211" customFormat="1">
      <c r="A21" s="210"/>
      <c r="B21" s="213" t="s">
        <v>294</v>
      </c>
      <c r="C21" s="211">
        <f>4*16</f>
        <v>64</v>
      </c>
      <c r="D21" s="211">
        <f>VLOOKUP(B21,UPPAbaby_Order_Form!$A$13:$I$330,9,FALSE())</f>
        <v>0</v>
      </c>
      <c r="E21" s="214">
        <f t="shared" si="1"/>
        <v>0</v>
      </c>
    </row>
    <row r="22" spans="1:5" s="211" customFormat="1">
      <c r="A22" s="210"/>
      <c r="B22" s="213" t="s">
        <v>102</v>
      </c>
      <c r="C22" s="211">
        <f>4*96</f>
        <v>384</v>
      </c>
      <c r="D22" s="211">
        <f>VLOOKUP(B22,UPPAbaby_Order_Form!$A$13:$I$330,9,FALSE())</f>
        <v>0</v>
      </c>
      <c r="E22" s="214">
        <f t="shared" si="1"/>
        <v>0</v>
      </c>
    </row>
    <row r="23" spans="1:5" s="211" customFormat="1">
      <c r="A23" s="210"/>
      <c r="B23" s="213" t="s">
        <v>415</v>
      </c>
      <c r="C23" s="211">
        <f>4*120</f>
        <v>480</v>
      </c>
      <c r="D23" s="211">
        <f>VLOOKUP(B23,UPPAbaby_Order_Form!$A$13:$I$330,9,FALSE())</f>
        <v>0</v>
      </c>
      <c r="E23" s="214">
        <f t="shared" si="1"/>
        <v>0</v>
      </c>
    </row>
    <row r="24" spans="1:5" s="211" customFormat="1">
      <c r="A24" s="210"/>
      <c r="B24" s="213" t="s">
        <v>270</v>
      </c>
      <c r="C24" s="211">
        <f>6*48</f>
        <v>288</v>
      </c>
      <c r="D24" s="211">
        <f>VLOOKUP(B24,UPPAbaby_Order_Form!$A$13:$I$330,9,FALSE())</f>
        <v>0</v>
      </c>
      <c r="E24" s="214">
        <f t="shared" si="1"/>
        <v>0</v>
      </c>
    </row>
    <row r="25" spans="1:5" s="211" customFormat="1">
      <c r="A25" s="210"/>
      <c r="B25" s="213" t="s">
        <v>104</v>
      </c>
      <c r="C25" s="211">
        <f>2*400</f>
        <v>800</v>
      </c>
      <c r="D25" s="211">
        <f>VLOOKUP(B25,UPPAbaby_Order_Form!$A$13:$I$330,9,FALSE())</f>
        <v>0</v>
      </c>
      <c r="E25" s="214">
        <f t="shared" si="1"/>
        <v>0</v>
      </c>
    </row>
    <row r="26" spans="1:5" s="211" customFormat="1">
      <c r="A26" s="210"/>
      <c r="B26" s="213" t="s">
        <v>106</v>
      </c>
      <c r="C26" s="211">
        <f>4*12</f>
        <v>48</v>
      </c>
      <c r="D26" s="211">
        <f>VLOOKUP(B26,UPPAbaby_Order_Form!$A$13:$I$330,9,FALSE())</f>
        <v>0</v>
      </c>
      <c r="E26" s="214">
        <f t="shared" si="1"/>
        <v>0</v>
      </c>
    </row>
    <row r="27" spans="1:5" s="211" customFormat="1">
      <c r="A27" s="210"/>
      <c r="B27" s="213" t="s">
        <v>419</v>
      </c>
      <c r="C27" s="211">
        <f>4*60</f>
        <v>240</v>
      </c>
      <c r="D27" s="211">
        <f>VLOOKUP(B27,UPPAbaby_Order_Form!$A$13:$I$330,9,FALSE())</f>
        <v>0</v>
      </c>
      <c r="E27" s="214">
        <f t="shared" si="1"/>
        <v>0</v>
      </c>
    </row>
    <row r="28" spans="1:5" s="211" customFormat="1">
      <c r="A28" s="210"/>
      <c r="B28" s="213" t="s">
        <v>490</v>
      </c>
      <c r="C28" s="211">
        <f>4*128</f>
        <v>512</v>
      </c>
      <c r="D28" s="211">
        <f>VLOOKUP(B28,UPPAbaby_Order_Form!$A$13:$I$330,9,FALSE())</f>
        <v>0</v>
      </c>
      <c r="E28" s="214">
        <f t="shared" si="1"/>
        <v>0</v>
      </c>
    </row>
    <row r="29" spans="1:5" s="211" customFormat="1">
      <c r="A29" s="210"/>
      <c r="B29" s="213" t="s">
        <v>141</v>
      </c>
      <c r="C29" s="211">
        <f>4*25</f>
        <v>100</v>
      </c>
      <c r="D29" s="211">
        <f>VLOOKUP(B29,UPPAbaby_Order_Form!$A$13:$I$330,9,FALSE())</f>
        <v>0</v>
      </c>
      <c r="E29" s="214">
        <f t="shared" si="1"/>
        <v>0</v>
      </c>
    </row>
    <row r="30" spans="1:5" s="211" customFormat="1">
      <c r="A30" s="210"/>
      <c r="B30" s="213" t="s">
        <v>110</v>
      </c>
      <c r="C30" s="211">
        <f>4*32</f>
        <v>128</v>
      </c>
      <c r="D30" s="211">
        <f>VLOOKUP(B30,UPPAbaby_Order_Form!$A$13:$I$330,9,FALSE())</f>
        <v>0</v>
      </c>
      <c r="E30" s="214">
        <f t="shared" si="1"/>
        <v>0</v>
      </c>
    </row>
    <row r="31" spans="1:5" s="211" customFormat="1">
      <c r="A31" s="210"/>
      <c r="B31" s="213" t="s">
        <v>272</v>
      </c>
      <c r="C31" s="211">
        <f>6*40</f>
        <v>240</v>
      </c>
      <c r="D31" s="211">
        <f>VLOOKUP(B31,UPPAbaby_Order_Form!$A$13:$I$330,9,FALSE())</f>
        <v>0</v>
      </c>
      <c r="E31" s="214">
        <f t="shared" si="1"/>
        <v>0</v>
      </c>
    </row>
    <row r="32" spans="1:5" s="211" customFormat="1">
      <c r="A32" s="210"/>
      <c r="B32" s="213" t="s">
        <v>495</v>
      </c>
      <c r="C32" s="211">
        <f>12*45</f>
        <v>540</v>
      </c>
      <c r="D32" s="211">
        <f>VLOOKUP(B32,UPPAbaby_Order_Form!$A$13:$I$330,9,FALSE())</f>
        <v>0</v>
      </c>
      <c r="E32" s="214">
        <f t="shared" si="1"/>
        <v>0</v>
      </c>
    </row>
    <row r="33" spans="1:5" s="211" customFormat="1">
      <c r="A33" s="210"/>
      <c r="B33" s="213" t="s">
        <v>280</v>
      </c>
      <c r="C33" s="211">
        <f>2*10</f>
        <v>20</v>
      </c>
      <c r="D33" s="211">
        <f>VLOOKUP(B33,UPPAbaby_Order_Form!$A$13:$I$330,9,FALSE())</f>
        <v>0</v>
      </c>
      <c r="E33" s="214">
        <f t="shared" si="1"/>
        <v>0</v>
      </c>
    </row>
    <row r="34" spans="1:5" s="211" customFormat="1">
      <c r="A34" s="210"/>
      <c r="B34" s="213" t="s">
        <v>423</v>
      </c>
      <c r="C34" s="211">
        <f>1*30</f>
        <v>30</v>
      </c>
      <c r="D34" s="211">
        <f>VLOOKUP(B34,UPPAbaby_Order_Form!$A$13:$I$330,9,FALSE())</f>
        <v>0</v>
      </c>
      <c r="E34" s="214">
        <f t="shared" si="1"/>
        <v>0</v>
      </c>
    </row>
    <row r="35" spans="1:5" s="211" customFormat="1">
      <c r="A35" s="210"/>
      <c r="B35" s="213" t="s">
        <v>424</v>
      </c>
      <c r="C35" s="211">
        <f>1*30</f>
        <v>30</v>
      </c>
      <c r="D35" s="211">
        <f>VLOOKUP(B35,UPPAbaby_Order_Form!$A$13:$I$330,9,FALSE())</f>
        <v>0</v>
      </c>
      <c r="E35" s="214">
        <f t="shared" si="1"/>
        <v>0</v>
      </c>
    </row>
    <row r="36" spans="1:5" s="211" customFormat="1">
      <c r="A36" s="210"/>
      <c r="B36" s="213" t="s">
        <v>426</v>
      </c>
      <c r="C36" s="211">
        <f>1*30</f>
        <v>30</v>
      </c>
      <c r="D36" s="211">
        <f>VLOOKUP(B36,UPPAbaby_Order_Form!$A$13:$I$330,9,FALSE())</f>
        <v>0</v>
      </c>
      <c r="E36" s="214">
        <f t="shared" si="1"/>
        <v>0</v>
      </c>
    </row>
    <row r="37" spans="1:5" s="211" customFormat="1">
      <c r="A37" s="210"/>
      <c r="B37" s="213" t="s">
        <v>500</v>
      </c>
      <c r="C37" s="211">
        <f>4*16</f>
        <v>64</v>
      </c>
      <c r="D37" s="211">
        <f>VLOOKUP(B37,UPPAbaby_Order_Form!$A$13:$I$330,9,FALSE())</f>
        <v>0</v>
      </c>
      <c r="E37" s="214">
        <f t="shared" si="1"/>
        <v>0</v>
      </c>
    </row>
    <row r="38" spans="1:5" s="211" customFormat="1">
      <c r="A38" s="210"/>
      <c r="B38" s="213" t="s">
        <v>234</v>
      </c>
      <c r="C38" s="211">
        <f>4*16</f>
        <v>64</v>
      </c>
      <c r="D38" s="211">
        <f>VLOOKUP(B38,UPPAbaby_Order_Form!$A$13:$I$330,9,FALSE())</f>
        <v>0</v>
      </c>
      <c r="E38" s="214">
        <f t="shared" si="1"/>
        <v>0</v>
      </c>
    </row>
    <row r="39" spans="1:5" s="211" customFormat="1">
      <c r="A39" s="210"/>
      <c r="B39" s="213" t="s">
        <v>529</v>
      </c>
      <c r="C39" s="211">
        <f>1*50</f>
        <v>50</v>
      </c>
      <c r="D39" s="211">
        <f>VLOOKUP(B39,UPPAbaby_Order_Form!A:J,9,FALSE())</f>
        <v>0</v>
      </c>
      <c r="E39" s="214">
        <f t="shared" si="1"/>
        <v>0</v>
      </c>
    </row>
    <row r="40" spans="1:5" s="211" customFormat="1">
      <c r="A40" s="210"/>
      <c r="B40" s="213" t="s">
        <v>536</v>
      </c>
      <c r="C40" s="211">
        <f>2*72</f>
        <v>144</v>
      </c>
      <c r="D40" s="211">
        <f>VLOOKUP(B40,UPPAbaby_Order_Form!$A$13:$I$330,9,FALSE())</f>
        <v>0</v>
      </c>
      <c r="E40" s="214">
        <f t="shared" ref="E40:E71" si="2">D40/C40</f>
        <v>0</v>
      </c>
    </row>
    <row r="41" spans="1:5" s="211" customFormat="1">
      <c r="A41" s="210"/>
      <c r="B41" s="213" t="s">
        <v>540</v>
      </c>
      <c r="C41" s="211">
        <f>2*350</f>
        <v>700</v>
      </c>
      <c r="D41" s="211">
        <f>VLOOKUP(B41,UPPAbaby_Order_Form!$A$13:$I$330,9,FALSE())</f>
        <v>0</v>
      </c>
      <c r="E41" s="214">
        <f t="shared" si="2"/>
        <v>0</v>
      </c>
    </row>
    <row r="42" spans="1:5" s="211" customFormat="1">
      <c r="A42" s="210"/>
      <c r="B42" s="213" t="s">
        <v>542</v>
      </c>
      <c r="C42" s="211">
        <f>4*30</f>
        <v>120</v>
      </c>
      <c r="D42" s="211">
        <f>VLOOKUP(B42,UPPAbaby_Order_Form!$A$13:$I$330,9,FALSE())</f>
        <v>0</v>
      </c>
      <c r="E42" s="214">
        <f t="shared" si="2"/>
        <v>0</v>
      </c>
    </row>
    <row r="43" spans="1:5" s="211" customFormat="1">
      <c r="A43" s="210"/>
      <c r="B43" s="213" t="s">
        <v>184</v>
      </c>
      <c r="C43" s="211">
        <f>2*350</f>
        <v>700</v>
      </c>
      <c r="D43" s="211">
        <f>VLOOKUP(B43,UPPAbaby_Order_Form!$A$13:$I$330,9,FALSE())</f>
        <v>0</v>
      </c>
      <c r="E43" s="214">
        <f t="shared" si="2"/>
        <v>0</v>
      </c>
    </row>
    <row r="44" spans="1:5" s="211" customFormat="1">
      <c r="A44" s="210"/>
      <c r="B44" s="213" t="s">
        <v>188</v>
      </c>
      <c r="C44" s="211">
        <f>2*36</f>
        <v>72</v>
      </c>
      <c r="D44" s="211">
        <f>VLOOKUP(B44,UPPAbaby_Order_Form!$A$13:$I$330,9,FALSE())</f>
        <v>0</v>
      </c>
      <c r="E44" s="214">
        <f t="shared" si="2"/>
        <v>0</v>
      </c>
    </row>
    <row r="45" spans="1:5" s="211" customFormat="1">
      <c r="A45" s="210"/>
      <c r="B45" s="213" t="s">
        <v>190</v>
      </c>
      <c r="C45" s="211">
        <f>4*60</f>
        <v>240</v>
      </c>
      <c r="D45" s="211">
        <f>VLOOKUP(B45,UPPAbaby_Order_Form!$A$13:$I$330,9,FALSE())</f>
        <v>0</v>
      </c>
      <c r="E45" s="214">
        <f t="shared" si="2"/>
        <v>0</v>
      </c>
    </row>
    <row r="46" spans="1:5" s="211" customFormat="1">
      <c r="A46" s="210"/>
      <c r="B46" s="213" t="s">
        <v>192</v>
      </c>
      <c r="C46" s="211">
        <f>4*55</f>
        <v>220</v>
      </c>
      <c r="D46" s="211">
        <f>VLOOKUP(B46,UPPAbaby_Order_Form!$A$13:$I$330,9,FALSE())</f>
        <v>0</v>
      </c>
      <c r="E46" s="214">
        <f t="shared" si="2"/>
        <v>0</v>
      </c>
    </row>
    <row r="47" spans="1:5" s="211" customFormat="1">
      <c r="A47" s="210"/>
      <c r="B47" s="213" t="s">
        <v>196</v>
      </c>
      <c r="C47" s="211">
        <f>4*36</f>
        <v>144</v>
      </c>
      <c r="D47" s="211">
        <f>VLOOKUP(B47,UPPAbaby_Order_Form!$A$13:$I$330,9,FALSE())</f>
        <v>0</v>
      </c>
      <c r="E47" s="214">
        <f t="shared" si="2"/>
        <v>0</v>
      </c>
    </row>
    <row r="48" spans="1:5" s="211" customFormat="1">
      <c r="A48" s="210"/>
      <c r="B48" s="213" t="s">
        <v>230</v>
      </c>
      <c r="C48" s="211">
        <f>4*24</f>
        <v>96</v>
      </c>
      <c r="D48" s="211">
        <f>VLOOKUP(B48,UPPAbaby_Order_Form!$A$13:$I$330,9,FALSE())</f>
        <v>0</v>
      </c>
      <c r="E48" s="214">
        <f t="shared" si="2"/>
        <v>0</v>
      </c>
    </row>
    <row r="49" spans="1:5" s="211" customFormat="1">
      <c r="A49" s="210"/>
      <c r="B49" s="213" t="s">
        <v>236</v>
      </c>
      <c r="C49" s="211">
        <f>2*400</f>
        <v>800</v>
      </c>
      <c r="D49" s="211">
        <f>VLOOKUP(B49,UPPAbaby_Order_Form!$A$13:$I$330,9,FALSE())</f>
        <v>0</v>
      </c>
      <c r="E49" s="214">
        <f t="shared" si="2"/>
        <v>0</v>
      </c>
    </row>
    <row r="50" spans="1:5" s="211" customFormat="1">
      <c r="A50" s="210"/>
      <c r="B50" s="213" t="s">
        <v>118</v>
      </c>
      <c r="C50" s="211">
        <f>2*350</f>
        <v>700</v>
      </c>
      <c r="D50" s="211">
        <f>VLOOKUP(B50,UPPAbaby_Order_Form!$A$13:$I$330,9,FALSE())</f>
        <v>0</v>
      </c>
      <c r="E50" s="214">
        <f t="shared" si="2"/>
        <v>0</v>
      </c>
    </row>
    <row r="51" spans="1:5" s="211" customFormat="1">
      <c r="A51" s="210"/>
      <c r="B51" s="30" t="s">
        <v>286</v>
      </c>
      <c r="C51" s="211">
        <f>2*370</f>
        <v>740</v>
      </c>
      <c r="D51" s="211">
        <f>VLOOKUP(B51,UPPAbaby_Order_Form!$A$13:$I$330,9,FALSE())</f>
        <v>0</v>
      </c>
      <c r="E51" s="214">
        <f t="shared" si="2"/>
        <v>0</v>
      </c>
    </row>
    <row r="52" spans="1:5" s="211" customFormat="1">
      <c r="A52" s="210"/>
      <c r="B52" s="213" t="s">
        <v>238</v>
      </c>
      <c r="C52" s="211">
        <f>4*144</f>
        <v>576</v>
      </c>
      <c r="D52" s="211">
        <f>VLOOKUP(B52,UPPAbaby_Order_Form!$A$13:$I$330,9,FALSE())</f>
        <v>0</v>
      </c>
      <c r="E52" s="214">
        <f t="shared" si="2"/>
        <v>0</v>
      </c>
    </row>
    <row r="53" spans="1:5" s="211" customFormat="1">
      <c r="A53" s="210"/>
      <c r="B53" s="213" t="s">
        <v>428</v>
      </c>
      <c r="C53" s="211">
        <f>6*100</f>
        <v>600</v>
      </c>
      <c r="D53" s="211">
        <f>VLOOKUP(B53,UPPAbaby_Order_Form!$A$13:$I$330,9,FALSE())</f>
        <v>0</v>
      </c>
      <c r="E53" s="214">
        <f t="shared" si="2"/>
        <v>0</v>
      </c>
    </row>
    <row r="54" spans="1:5" s="211" customFormat="1">
      <c r="A54" s="210"/>
      <c r="B54" s="213" t="s">
        <v>240</v>
      </c>
      <c r="C54" s="211">
        <f>4*200</f>
        <v>800</v>
      </c>
      <c r="D54" s="211">
        <f>VLOOKUP(B54,UPPAbaby_Order_Form!$A$13:$I$330,9,FALSE())</f>
        <v>0</v>
      </c>
      <c r="E54" s="214">
        <f t="shared" si="2"/>
        <v>0</v>
      </c>
    </row>
    <row r="55" spans="1:5" s="211" customFormat="1">
      <c r="A55" s="210"/>
      <c r="B55" s="213" t="s">
        <v>149</v>
      </c>
      <c r="C55" s="211">
        <f>4*16</f>
        <v>64</v>
      </c>
      <c r="D55" s="211">
        <f>VLOOKUP(B55,UPPAbaby_Order_Form!$A$13:$I$330,9,FALSE())</f>
        <v>0</v>
      </c>
      <c r="E55" s="214">
        <f t="shared" si="2"/>
        <v>0</v>
      </c>
    </row>
    <row r="56" spans="1:5" s="211" customFormat="1">
      <c r="A56" s="210"/>
      <c r="B56" s="213" t="s">
        <v>345</v>
      </c>
      <c r="C56" s="211">
        <f>2*48</f>
        <v>96</v>
      </c>
      <c r="D56" s="217">
        <f>VLOOKUP(B56,UPPAbaby_Order_Form!A:J,9,FALSE())</f>
        <v>0</v>
      </c>
      <c r="E56" s="214">
        <f t="shared" si="2"/>
        <v>0</v>
      </c>
    </row>
    <row r="57" spans="1:5" s="211" customFormat="1">
      <c r="A57" s="210"/>
      <c r="B57" s="213" t="s">
        <v>246</v>
      </c>
      <c r="C57" s="211">
        <f>4*80</f>
        <v>320</v>
      </c>
      <c r="D57" s="211">
        <f>VLOOKUP(B57,UPPAbaby_Order_Form!$A$13:$I$330,9,FALSE())</f>
        <v>0</v>
      </c>
      <c r="E57" s="214">
        <f t="shared" si="2"/>
        <v>0</v>
      </c>
    </row>
    <row r="58" spans="1:5" s="211" customFormat="1">
      <c r="A58" s="210"/>
      <c r="B58" s="213" t="s">
        <v>300</v>
      </c>
      <c r="C58" s="211">
        <f>4*200</f>
        <v>800</v>
      </c>
      <c r="D58" s="211">
        <f>VLOOKUP(B58,UPPAbaby_Order_Form!$A$13:$I$330,9,FALSE())</f>
        <v>0</v>
      </c>
      <c r="E58" s="214">
        <f t="shared" si="2"/>
        <v>0</v>
      </c>
    </row>
    <row r="59" spans="1:5" s="211" customFormat="1">
      <c r="A59" s="210"/>
      <c r="B59" s="213" t="s">
        <v>406</v>
      </c>
      <c r="C59" s="211">
        <f>4*16</f>
        <v>64</v>
      </c>
      <c r="D59" s="211">
        <f>VLOOKUP(B59,UPPAbaby_Order_Form!A:J,9,FALSE())</f>
        <v>0</v>
      </c>
      <c r="E59" s="214">
        <f t="shared" si="2"/>
        <v>0</v>
      </c>
    </row>
    <row r="60" spans="1:5" s="211" customFormat="1">
      <c r="A60" s="210"/>
      <c r="B60" s="213" t="s">
        <v>506</v>
      </c>
      <c r="C60" s="211">
        <f>4*24</f>
        <v>96</v>
      </c>
      <c r="D60" s="211">
        <f>VLOOKUP(B60,UPPAbaby_Order_Form!A:J,9,FALSE())</f>
        <v>0</v>
      </c>
      <c r="E60" s="214">
        <f t="shared" si="2"/>
        <v>0</v>
      </c>
    </row>
    <row r="61" spans="1:5" s="211" customFormat="1">
      <c r="A61" s="210"/>
      <c r="B61" s="213" t="s">
        <v>288</v>
      </c>
      <c r="C61" s="211">
        <f>4*18</f>
        <v>72</v>
      </c>
      <c r="D61" s="211">
        <f>VLOOKUP(B61,UPPAbaby_Order_Form!$A$13:$I$330,9,FALSE())</f>
        <v>0</v>
      </c>
      <c r="E61" s="214">
        <f t="shared" si="2"/>
        <v>0</v>
      </c>
    </row>
    <row r="62" spans="1:5" s="211" customFormat="1">
      <c r="A62" s="210"/>
      <c r="B62" s="213" t="s">
        <v>290</v>
      </c>
      <c r="C62" s="211">
        <f>1*44</f>
        <v>44</v>
      </c>
      <c r="D62" s="211">
        <f>VLOOKUP(B62,UPPAbaby_Order_Form!$A$13:$I$330,9,FALSE())</f>
        <v>0</v>
      </c>
      <c r="E62" s="214">
        <f t="shared" si="2"/>
        <v>0</v>
      </c>
    </row>
    <row r="63" spans="1:5" s="211" customFormat="1">
      <c r="A63" s="210"/>
      <c r="B63" s="213" t="s">
        <v>292</v>
      </c>
      <c r="C63" s="211">
        <f>4*72</f>
        <v>288</v>
      </c>
      <c r="D63" s="211">
        <f>VLOOKUP(B63,UPPAbaby_Order_Form!$A$13:$I$330,9,FALSE())</f>
        <v>0</v>
      </c>
      <c r="E63" s="214">
        <f t="shared" si="2"/>
        <v>0</v>
      </c>
    </row>
    <row r="64" spans="1:5" s="211" customFormat="1">
      <c r="A64" s="210"/>
      <c r="B64" s="213" t="s">
        <v>151</v>
      </c>
      <c r="C64" s="211">
        <f>4*180</f>
        <v>720</v>
      </c>
      <c r="D64" s="211">
        <f>VLOOKUP(B64,UPPAbaby_Order_Form!$A$13:$I$330,9,FALSE())</f>
        <v>0</v>
      </c>
      <c r="E64" s="214">
        <f t="shared" si="2"/>
        <v>0</v>
      </c>
    </row>
    <row r="65" spans="1:5" s="211" customFormat="1">
      <c r="A65" s="210"/>
      <c r="B65" s="213" t="s">
        <v>384</v>
      </c>
      <c r="C65" s="211">
        <f>4*60</f>
        <v>240</v>
      </c>
      <c r="D65" s="211">
        <f>VLOOKUP(B65,UPPAbaby_Order_Form!A:J,9,FALSE())</f>
        <v>0</v>
      </c>
      <c r="E65" s="214">
        <f t="shared" si="2"/>
        <v>0</v>
      </c>
    </row>
    <row r="66" spans="1:5" s="211" customFormat="1">
      <c r="A66" s="210"/>
      <c r="B66" s="173" t="s">
        <v>212</v>
      </c>
      <c r="C66" s="211">
        <v>800</v>
      </c>
      <c r="D66" s="211">
        <f>VLOOKUP(B66,UPPAbaby_Order_Form!$A$13:$I$330,9,FALSE())</f>
        <v>0</v>
      </c>
      <c r="E66" s="214">
        <f t="shared" si="2"/>
        <v>0</v>
      </c>
    </row>
    <row r="67" spans="1:5" s="211" customFormat="1">
      <c r="A67" s="210"/>
      <c r="B67" s="173" t="s">
        <v>214</v>
      </c>
      <c r="C67" s="211">
        <v>800</v>
      </c>
      <c r="D67" s="211">
        <f>VLOOKUP(B67,UPPAbaby_Order_Form!$A$13:$I$330,9,FALSE())</f>
        <v>0</v>
      </c>
      <c r="E67" s="214">
        <f t="shared" si="2"/>
        <v>0</v>
      </c>
    </row>
    <row r="68" spans="1:5" s="211" customFormat="1">
      <c r="A68" s="210"/>
      <c r="B68" s="173" t="s">
        <v>216</v>
      </c>
      <c r="C68" s="211">
        <v>288</v>
      </c>
      <c r="D68" s="211">
        <f>VLOOKUP(B68,UPPAbaby_Order_Form!$A$13:$I$330,9,FALSE())</f>
        <v>0</v>
      </c>
      <c r="E68" s="214">
        <f t="shared" si="2"/>
        <v>0</v>
      </c>
    </row>
    <row r="69" spans="1:5" s="211" customFormat="1">
      <c r="A69" s="210"/>
      <c r="B69" s="173" t="s">
        <v>218</v>
      </c>
      <c r="C69" s="211">
        <v>48</v>
      </c>
      <c r="D69" s="211">
        <f>VLOOKUP(B69,UPPAbaby_Order_Form!$A$13:$I$330,9,FALSE())</f>
        <v>0</v>
      </c>
      <c r="E69" s="214">
        <f t="shared" si="2"/>
        <v>0</v>
      </c>
    </row>
    <row r="70" spans="1:5" s="211" customFormat="1">
      <c r="A70" s="210"/>
      <c r="B70" s="213" t="s">
        <v>232</v>
      </c>
      <c r="C70" s="211">
        <v>135</v>
      </c>
      <c r="D70" s="211">
        <f>VLOOKUP(B70,UPPAbaby_Order_Form!A:J,9,FALSE())</f>
        <v>0</v>
      </c>
      <c r="E70" s="214">
        <f t="shared" si="2"/>
        <v>0</v>
      </c>
    </row>
    <row r="71" spans="1:5" s="211" customFormat="1">
      <c r="A71" s="210" t="s">
        <v>1525</v>
      </c>
      <c r="B71" s="213" t="s">
        <v>1526</v>
      </c>
      <c r="C71" s="211">
        <v>18</v>
      </c>
      <c r="D71" s="211">
        <f>'4Moms'!G9</f>
        <v>0</v>
      </c>
      <c r="E71" s="214">
        <f t="shared" si="2"/>
        <v>0</v>
      </c>
    </row>
    <row r="72" spans="1:5" ht="13.5" customHeight="1">
      <c r="B72" s="213" t="s">
        <v>1527</v>
      </c>
      <c r="C72" s="211">
        <v>378</v>
      </c>
      <c r="D72" s="211">
        <f>'4Moms'!G14</f>
        <v>0</v>
      </c>
      <c r="E72" s="214">
        <f t="shared" ref="E72:E76" si="3">D72/C72</f>
        <v>0</v>
      </c>
    </row>
    <row r="73" spans="1:5" ht="13.5" customHeight="1">
      <c r="B73" s="213" t="s">
        <v>1528</v>
      </c>
      <c r="C73" s="211">
        <f>4*272</f>
        <v>1088</v>
      </c>
      <c r="D73" s="211">
        <f>'4Moms'!G16</f>
        <v>0</v>
      </c>
      <c r="E73" s="214">
        <f t="shared" si="3"/>
        <v>0</v>
      </c>
    </row>
    <row r="74" spans="1:5" ht="13.5" customHeight="1">
      <c r="B74" s="213" t="s">
        <v>1529</v>
      </c>
      <c r="C74" s="211">
        <v>24</v>
      </c>
      <c r="D74" s="211">
        <f>'4Moms'!G18</f>
        <v>0</v>
      </c>
      <c r="E74" s="214">
        <f t="shared" si="3"/>
        <v>0</v>
      </c>
    </row>
    <row r="75" spans="1:5" ht="13.5" customHeight="1">
      <c r="B75" s="213" t="s">
        <v>1530</v>
      </c>
      <c r="C75" s="211">
        <v>336</v>
      </c>
      <c r="D75" s="211">
        <f>'4Moms'!G22+'4Moms'!G23</f>
        <v>0</v>
      </c>
      <c r="E75" s="214">
        <f t="shared" si="3"/>
        <v>0</v>
      </c>
    </row>
    <row r="76" spans="1:5" ht="13.5" customHeight="1">
      <c r="B76" s="213" t="s">
        <v>1531</v>
      </c>
      <c r="C76" s="211">
        <v>720</v>
      </c>
      <c r="D76" s="211">
        <f>'4Moms'!G20+'4Moms'!G21</f>
        <v>0</v>
      </c>
      <c r="E76" s="214">
        <f t="shared" si="3"/>
        <v>0</v>
      </c>
    </row>
    <row r="77" spans="1:5" ht="13.5" customHeight="1">
      <c r="E77" s="218">
        <f>SUM(E2:E76)</f>
        <v>0</v>
      </c>
    </row>
  </sheetData>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2f3c6e-c75c-4e23-8ccb-e4cb09ec4649">
      <Terms xmlns="http://schemas.microsoft.com/office/infopath/2007/PartnerControls"/>
    </lcf76f155ced4ddcb4097134ff3c332f>
    <TaxCatchAll xmlns="c6e1ddf3-0803-4b91-89a4-c6d0b8f6cc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CC70BDEEF23C4DADC935EE9FC4AC32" ma:contentTypeVersion="13" ma:contentTypeDescription="Create a new document." ma:contentTypeScope="" ma:versionID="2ceeb7d12b440f5281e61d26cf5ccdc5">
  <xsd:schema xmlns:xsd="http://www.w3.org/2001/XMLSchema" xmlns:xs="http://www.w3.org/2001/XMLSchema" xmlns:p="http://schemas.microsoft.com/office/2006/metadata/properties" xmlns:ns2="bf2f3c6e-c75c-4e23-8ccb-e4cb09ec4649" xmlns:ns3="c6e1ddf3-0803-4b91-89a4-c6d0b8f6ccd8" targetNamespace="http://schemas.microsoft.com/office/2006/metadata/properties" ma:root="true" ma:fieldsID="4bb47d690d552e2c1af31a381af81f6a" ns2:_="" ns3:_="">
    <xsd:import namespace="bf2f3c6e-c75c-4e23-8ccb-e4cb09ec4649"/>
    <xsd:import namespace="c6e1ddf3-0803-4b91-89a4-c6d0b8f6cc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2f3c6e-c75c-4e23-8ccb-e4cb09ec46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9b1b680-bc18-4904-ac7d-68520df6e6c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e1ddf3-0803-4b91-89a4-c6d0b8f6ccd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19e5729-e7a2-4f04-8212-75131e87462c}" ma:internalName="TaxCatchAll" ma:showField="CatchAllData" ma:web="c6e1ddf3-0803-4b91-89a4-c6d0b8f6cc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8C8DE4-7240-4FE7-9877-087B2684CE23}">
  <ds:schemaRefs>
    <ds:schemaRef ds:uri="http://schemas.microsoft.com/sharepoint/v3/contenttype/forms"/>
  </ds:schemaRefs>
</ds:datastoreItem>
</file>

<file path=customXml/itemProps2.xml><?xml version="1.0" encoding="utf-8"?>
<ds:datastoreItem xmlns:ds="http://schemas.openxmlformats.org/officeDocument/2006/customXml" ds:itemID="{EEB0A099-09D5-41DA-B38B-1C470923F314}">
  <ds:schemaRefs>
    <ds:schemaRef ds:uri="http://schemas.microsoft.com/office/2006/metadata/properties"/>
    <ds:schemaRef ds:uri="http://schemas.microsoft.com/office/infopath/2007/PartnerControls"/>
    <ds:schemaRef ds:uri="bf2f3c6e-c75c-4e23-8ccb-e4cb09ec4649"/>
    <ds:schemaRef ds:uri="c6e1ddf3-0803-4b91-89a4-c6d0b8f6ccd8"/>
  </ds:schemaRefs>
</ds:datastoreItem>
</file>

<file path=customXml/itemProps3.xml><?xml version="1.0" encoding="utf-8"?>
<ds:datastoreItem xmlns:ds="http://schemas.openxmlformats.org/officeDocument/2006/customXml" ds:itemID="{937D597D-D3BA-40B7-AED4-DB37470E77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2f3c6e-c75c-4e23-8ccb-e4cb09ec4649"/>
    <ds:schemaRef ds:uri="c6e1ddf3-0803-4b91-89a4-c6d0b8f6cc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UPPAbaby_Order_Form</vt:lpstr>
      <vt:lpstr>Stock_Status</vt:lpstr>
      <vt:lpstr>4Moms</vt:lpstr>
      <vt:lpstr>Skid_Info</vt:lpstr>
      <vt:lpstr>Skid_Calculator</vt:lpstr>
      <vt:lpstr>UPPAbaby_Order_Form!Print_Area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Lourenco</dc:creator>
  <cp:keywords/>
  <dc:description/>
  <cp:lastModifiedBy>Kathleen</cp:lastModifiedBy>
  <cp:revision>0</cp:revision>
  <dcterms:created xsi:type="dcterms:W3CDTF">2021-11-30T18:56:59Z</dcterms:created>
  <dcterms:modified xsi:type="dcterms:W3CDTF">2026-09-08T20:01:34Z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0x01010065CC70BDEEF23C4DADC935EE9FC4AC32</vt:lpwstr>
  </property>
  <property fmtid="{D5CDD505-2E9C-101B-9397-08002B2CF9AE}" pid="3" name="MediaServiceImageTags">
    <vt:lpwstr/>
  </property>
</Properties>
</file>