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625"/>
  <workbookPr defaultThemeVersion="124226"/>
  <mc:AlternateContent xmlns:mc="http://schemas.openxmlformats.org/markup-compatibility/2006">
    <mc:Choice Requires="x15">
      <x15ac:absPath xmlns:x15ac="http://schemas.microsoft.com/office/spreadsheetml/2010/11/ac" url="C:\Users\dstinson\Documents\Constant Contact\"/>
    </mc:Choice>
  </mc:AlternateContent>
  <workbookProtection lockStructure="1"/>
  <bookViews>
    <workbookView xWindow="0" yWindow="0" windowWidth="20520" windowHeight="8490" xr2:uid="{00000000-000D-0000-FFFF-FFFF00000000}"/>
  </bookViews>
  <sheets>
    <sheet name="Sheet1" sheetId="1" r:id="rId1"/>
    <sheet name="Sheet2" sheetId="2" state="hidden" r:id="rId2"/>
    <sheet name="Sheet3" sheetId="3" state="hidden" r:id="rId3"/>
  </sheets>
  <calcPr calcId="171027"/>
</workbook>
</file>

<file path=xl/calcChain.xml><?xml version="1.0" encoding="utf-8"?>
<calcChain xmlns="http://schemas.openxmlformats.org/spreadsheetml/2006/main">
  <c r="B2" i="2" l="1"/>
  <c r="F2" i="2"/>
  <c r="B5" i="2"/>
  <c r="D3" i="2" l="1"/>
  <c r="D2" i="2"/>
  <c r="F8" i="2"/>
  <c r="C2" i="2" l="1"/>
  <c r="C3" i="2"/>
  <c r="E3" i="2" s="1"/>
  <c r="F5" i="2"/>
  <c r="B9" i="2"/>
  <c r="D9" i="2" s="1"/>
  <c r="D5" i="2" l="1"/>
  <c r="E5" i="2" s="1"/>
  <c r="E2" i="2"/>
  <c r="D6" i="2"/>
  <c r="C6" i="2"/>
  <c r="E6" i="2" s="1"/>
  <c r="C5" i="2"/>
  <c r="C13" i="2" s="1"/>
  <c r="C9" i="2"/>
  <c r="E13" i="2" l="1"/>
  <c r="F13" i="2" s="1"/>
  <c r="D13" i="2"/>
</calcChain>
</file>

<file path=xl/sharedStrings.xml><?xml version="1.0" encoding="utf-8"?>
<sst xmlns="http://schemas.openxmlformats.org/spreadsheetml/2006/main" count="22" uniqueCount="17">
  <si>
    <t>Funding</t>
  </si>
  <si>
    <t>Patients</t>
  </si>
  <si>
    <t>Funding Lost at 60% Reduction</t>
  </si>
  <si>
    <t>Funding Lost at 70% Reduction</t>
  </si>
  <si>
    <t>BPHC funding per patient</t>
  </si>
  <si>
    <t>Patients Losing Access to Care</t>
  </si>
  <si>
    <t>Patients Losing Access to Care at 60% Reduction</t>
  </si>
  <si>
    <t>Patients Losing Access to Care at 70% Reduction</t>
  </si>
  <si>
    <t>Patients Remaining</t>
  </si>
  <si>
    <t>60% Reduction</t>
  </si>
  <si>
    <t>70% Reduction</t>
  </si>
  <si>
    <t>Total Overall Funding</t>
  </si>
  <si>
    <t>% BPHC Funding of Total Overall Funding</t>
  </si>
  <si>
    <t>Current BPHC Funding</t>
  </si>
  <si>
    <t>Current Federal 330 Funding</t>
  </si>
  <si>
    <t>Estimated Funding after 70% Reduction</t>
  </si>
  <si>
    <t>Estimated Funding after 60%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</si>
</sst>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s>
  <fonts count="7" x14ac:knownFonts="1">
    <font>
      <sz val="11"/>
      <color theme="1"/>
      <name val="Calibri"/>
      <family val="2"/>
      <scheme val="minor"/>
    </font>
    <font>
      <sz val="11"/>
      <color theme="1"/>
      <name val="Calibri"/>
      <family val="2"/>
      <scheme val="minor"/>
    </font>
    <font>
      <sz val="20"/>
      <color theme="1"/>
      <name val="Cambria"/>
      <family val="1"/>
      <scheme val="major"/>
    </font>
    <font>
      <sz val="10"/>
      <color rgb="FF333333"/>
      <name val="Verdana"/>
      <family val="2"/>
    </font>
    <font>
      <sz val="20"/>
      <name val="Cambria"/>
      <family val="1"/>
      <scheme val="major"/>
    </font>
    <font>
      <sz val="20"/>
      <name val="Calibri"/>
      <family val="2"/>
      <scheme val="minor"/>
    </font>
    <font>
      <sz val="20"/>
      <color rgb="FF1D4553"/>
      <name val="Calibri"/>
      <family val="2"/>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27">
    <xf numFmtId="0" fontId="0" fillId="0" borderId="0" xfId="0"/>
    <xf numFmtId="0" fontId="0" fillId="2" borderId="0" xfId="0" applyFill="1" applyBorder="1"/>
    <xf numFmtId="0" fontId="0" fillId="0" borderId="0" xfId="0" applyAlignment="1">
      <alignment horizontal="center"/>
    </xf>
    <xf numFmtId="42" fontId="0" fillId="0" borderId="0" xfId="0" applyNumberFormat="1"/>
    <xf numFmtId="41" fontId="0" fillId="0" borderId="0" xfId="0" applyNumberFormat="1"/>
    <xf numFmtId="164" fontId="0" fillId="0" borderId="0" xfId="2" applyNumberFormat="1" applyFont="1"/>
    <xf numFmtId="165" fontId="0" fillId="0" borderId="0" xfId="2" applyNumberFormat="1" applyFont="1" applyAlignment="1">
      <alignment horizontal="center"/>
    </xf>
    <xf numFmtId="165" fontId="0" fillId="0" borderId="0" xfId="2" applyNumberFormat="1" applyFont="1"/>
    <xf numFmtId="0" fontId="3" fillId="0" borderId="0" xfId="0" applyFont="1"/>
    <xf numFmtId="0" fontId="0" fillId="2" borderId="0" xfId="0" applyFill="1" applyAlignment="1"/>
    <xf numFmtId="42" fontId="0" fillId="2" borderId="0" xfId="2" applyNumberFormat="1" applyFont="1" applyFill="1"/>
    <xf numFmtId="0" fontId="0" fillId="2" borderId="0" xfId="0" applyFill="1"/>
    <xf numFmtId="42" fontId="2" fillId="2" borderId="0" xfId="2" applyNumberFormat="1" applyFont="1" applyFill="1"/>
    <xf numFmtId="0" fontId="0" fillId="2" borderId="1" xfId="0" applyFill="1" applyBorder="1"/>
    <xf numFmtId="41" fontId="2" fillId="2" borderId="1" xfId="1" applyNumberFormat="1" applyFont="1" applyFill="1" applyBorder="1"/>
    <xf numFmtId="41" fontId="0" fillId="0" borderId="0" xfId="1" applyNumberFormat="1" applyFont="1"/>
    <xf numFmtId="9" fontId="0" fillId="0" borderId="0" xfId="3" applyFont="1"/>
    <xf numFmtId="9" fontId="0" fillId="0" borderId="0" xfId="0" applyNumberFormat="1"/>
    <xf numFmtId="42" fontId="4" fillId="2" borderId="0" xfId="2" applyNumberFormat="1" applyFont="1" applyFill="1" applyAlignment="1">
      <alignment vertical="top"/>
    </xf>
    <xf numFmtId="0" fontId="0" fillId="2" borderId="3" xfId="0" applyFill="1" applyBorder="1"/>
    <xf numFmtId="0" fontId="0" fillId="2" borderId="3" xfId="0" applyFill="1" applyBorder="1" applyAlignment="1"/>
    <xf numFmtId="0" fontId="0" fillId="2" borderId="2" xfId="0" applyFill="1" applyBorder="1"/>
    <xf numFmtId="0" fontId="0" fillId="2" borderId="0" xfId="0" applyFill="1" applyProtection="1">
      <protection locked="0"/>
    </xf>
    <xf numFmtId="41" fontId="5" fillId="2" borderId="0" xfId="1" applyNumberFormat="1" applyFont="1" applyFill="1" applyAlignment="1">
      <alignment horizontal="center"/>
    </xf>
    <xf numFmtId="165" fontId="6" fillId="2" borderId="0" xfId="2" applyNumberFormat="1" applyFont="1" applyFill="1" applyAlignment="1" applyProtection="1">
      <alignment horizontal="center" vertical="center"/>
      <protection locked="0"/>
    </xf>
    <xf numFmtId="165" fontId="6" fillId="2" borderId="0" xfId="2" applyNumberFormat="1" applyFont="1" applyFill="1" applyAlignment="1" applyProtection="1">
      <alignment horizontal="center"/>
      <protection locked="0"/>
    </xf>
    <xf numFmtId="3" fontId="6" fillId="2" borderId="0" xfId="1" applyNumberFormat="1" applyFont="1" applyFill="1" applyAlignment="1" applyProtection="1">
      <alignment horizontal="center" vertical="center"/>
      <protection locked="0"/>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DE7F27"/>
      <color rgb="FF1D45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Sheet2!$A$9</c:f>
              <c:strCache>
                <c:ptCount val="1"/>
                <c:pt idx="0">
                  <c:v>Funding</c:v>
                </c:pt>
              </c:strCache>
            </c:strRef>
          </c:tx>
          <c:spPr>
            <a:solidFill>
              <a:srgbClr val="DE7F27"/>
            </a:solidFill>
            <a:ln>
              <a:solidFill>
                <a:sysClr val="windowText" lastClr="000000"/>
              </a:solidFill>
            </a:ln>
          </c:spPr>
          <c:invertIfNegative val="0"/>
          <c:dPt>
            <c:idx val="0"/>
            <c:invertIfNegative val="0"/>
            <c:bubble3D val="0"/>
            <c:spPr>
              <a:solidFill>
                <a:srgbClr val="1D4553"/>
              </a:solidFill>
              <a:ln>
                <a:solidFill>
                  <a:sysClr val="windowText" lastClr="000000"/>
                </a:solidFill>
              </a:ln>
            </c:spPr>
            <c:extLst>
              <c:ext xmlns:c16="http://schemas.microsoft.com/office/drawing/2014/chart" uri="{C3380CC4-5D6E-409C-BE32-E72D297353CC}">
                <c16:uniqueId val="{00000009-1F67-4A31-84CF-EDD6856AB6C6}"/>
              </c:ext>
            </c:extLst>
          </c:dPt>
          <c:dPt>
            <c:idx val="1"/>
            <c:invertIfNegative val="0"/>
            <c:bubble3D val="0"/>
            <c:extLst>
              <c:ext xmlns:c16="http://schemas.microsoft.com/office/drawing/2014/chart" uri="{C3380CC4-5D6E-409C-BE32-E72D297353CC}">
                <c16:uniqueId val="{00000003-ECCE-43CA-B895-2053B3D38B7C}"/>
              </c:ext>
            </c:extLst>
          </c:dPt>
          <c:dLbls>
            <c:spPr>
              <a:noFill/>
              <a:ln>
                <a:noFill/>
              </a:ln>
              <a:effectLst/>
            </c:spPr>
            <c:txPr>
              <a:bodyPr wrap="square" lIns="38100" tIns="19050" rIns="38100" bIns="19050" anchor="ctr">
                <a:spAutoFit/>
              </a:bodyPr>
              <a:lstStyle/>
              <a:p>
                <a:pPr>
                  <a:defRPr sz="1200" b="1">
                    <a:solidFill>
                      <a:srgbClr val="1D4553"/>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Sheet2!$B$8:$D$8</c15:sqref>
                  </c15:fullRef>
                </c:ext>
              </c:extLst>
              <c:f>(Sheet2!$B$8,Sheet2!$D$8)</c:f>
              <c:strCache>
                <c:ptCount val="2"/>
                <c:pt idx="0">
                  <c:v>Current Federal 330 Funding</c:v>
                </c:pt>
                <c:pt idx="1">
                  <c:v>Estimated Funding after 70% Reduction</c:v>
                </c:pt>
              </c:strCache>
            </c:strRef>
          </c:cat>
          <c:val>
            <c:numRef>
              <c:extLst>
                <c:ext xmlns:c15="http://schemas.microsoft.com/office/drawing/2012/chart" uri="{02D57815-91ED-43cb-92C2-25804820EDAC}">
                  <c15:fullRef>
                    <c15:sqref>Sheet2!$B$9:$D$9</c15:sqref>
                  </c15:fullRef>
                </c:ext>
              </c:extLst>
              <c:f>(Sheet2!$B$9,Sheet2!$D$9)</c:f>
              <c:numCache>
                <c:formatCode>"$"#,##0</c:formatCode>
                <c:ptCount val="2"/>
                <c:pt idx="0" formatCode="_(&quot;$&quot;* #,##0_);_(&quot;$&quot;* \(#,##0\);_(&quot;$&quot;* &quot;-&quot;_);_(@_)">
                  <c:v>0</c:v>
                </c:pt>
                <c:pt idx="1">
                  <c:v>0</c:v>
                </c:pt>
              </c:numCache>
            </c:numRef>
          </c:val>
          <c:extLst>
            <c:ext xmlns:c15="http://schemas.microsoft.com/office/drawing/2012/chart" uri="{02D57815-91ED-43cb-92C2-25804820EDAC}">
              <c15:categoryFilterExceptions>
                <c15:categoryFilterException>
                  <c15:sqref>Sheet2!$C$9</c15:sqref>
                  <c15:spPr xmlns:c15="http://schemas.microsoft.com/office/drawing/2012/chart">
                    <a:solidFill>
                      <a:srgbClr val="DE7F27"/>
                    </a:solidFill>
                    <a:ln>
                      <a:solidFill>
                        <a:sysClr val="windowText" lastClr="000000"/>
                      </a:solidFill>
                    </a:ln>
                  </c15:spPr>
                  <c15:invertIfNegative val="0"/>
                  <c15:bubble3D val="0"/>
                </c15:categoryFilterException>
              </c15:categoryFilterExceptions>
            </c:ext>
            <c:ext xmlns:c16="http://schemas.microsoft.com/office/drawing/2014/chart" uri="{C3380CC4-5D6E-409C-BE32-E72D297353CC}">
              <c16:uniqueId val="{00000002-D9DC-471F-91DE-6CA18FCFEF04}"/>
            </c:ext>
          </c:extLst>
        </c:ser>
        <c:dLbls>
          <c:dLblPos val="outEnd"/>
          <c:showLegendKey val="0"/>
          <c:showVal val="1"/>
          <c:showCatName val="0"/>
          <c:showSerName val="0"/>
          <c:showPercent val="0"/>
          <c:showBubbleSize val="0"/>
        </c:dLbls>
        <c:gapWidth val="150"/>
        <c:axId val="169707552"/>
        <c:axId val="170692448"/>
      </c:barChart>
      <c:catAx>
        <c:axId val="169707552"/>
        <c:scaling>
          <c:orientation val="minMax"/>
        </c:scaling>
        <c:delete val="0"/>
        <c:axPos val="b"/>
        <c:numFmt formatCode="General" sourceLinked="0"/>
        <c:majorTickMark val="out"/>
        <c:minorTickMark val="none"/>
        <c:tickLblPos val="nextTo"/>
        <c:spPr>
          <a:ln>
            <a:solidFill>
              <a:srgbClr val="1D4553"/>
            </a:solidFill>
          </a:ln>
        </c:spPr>
        <c:txPr>
          <a:bodyPr/>
          <a:lstStyle/>
          <a:p>
            <a:pPr>
              <a:defRPr sz="1050" b="1">
                <a:solidFill>
                  <a:srgbClr val="1D4553"/>
                </a:solidFill>
              </a:defRPr>
            </a:pPr>
            <a:endParaRPr lang="en-US"/>
          </a:p>
        </c:txPr>
        <c:crossAx val="170692448"/>
        <c:crosses val="autoZero"/>
        <c:auto val="1"/>
        <c:lblAlgn val="ctr"/>
        <c:lblOffset val="100"/>
        <c:noMultiLvlLbl val="0"/>
      </c:catAx>
      <c:valAx>
        <c:axId val="170692448"/>
        <c:scaling>
          <c:orientation val="minMax"/>
        </c:scaling>
        <c:delete val="0"/>
        <c:axPos val="l"/>
        <c:numFmt formatCode="_(&quot;$&quot;* #,##0_);_(&quot;$&quot;* \(#,##0\);_(&quot;$&quot;* &quot;-&quot;_);_(@_)" sourceLinked="1"/>
        <c:majorTickMark val="out"/>
        <c:minorTickMark val="none"/>
        <c:tickLblPos val="nextTo"/>
        <c:spPr>
          <a:ln>
            <a:solidFill>
              <a:srgbClr val="1D4553"/>
            </a:solidFill>
          </a:ln>
        </c:spPr>
        <c:txPr>
          <a:bodyPr/>
          <a:lstStyle/>
          <a:p>
            <a:pPr>
              <a:defRPr sz="1000" b="1">
                <a:solidFill>
                  <a:srgbClr val="1D4553"/>
                </a:solidFill>
              </a:defRPr>
            </a:pPr>
            <a:endParaRPr lang="en-US"/>
          </a:p>
        </c:txPr>
        <c:crossAx val="169707552"/>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676350387708382E-2"/>
          <c:y val="0.14449332996375705"/>
          <c:w val="0.92532364961229163"/>
          <c:h val="0.53720169688661645"/>
        </c:manualLayout>
      </c:layout>
      <c:doughnutChart>
        <c:varyColors val="1"/>
        <c:ser>
          <c:idx val="0"/>
          <c:order val="0"/>
          <c:spPr>
            <a:solidFill>
              <a:srgbClr val="DE7F27"/>
            </a:solidFill>
          </c:spPr>
          <c:dPt>
            <c:idx val="0"/>
            <c:bubble3D val="0"/>
            <c:spPr>
              <a:solidFill>
                <a:srgbClr val="DE7F27"/>
              </a:solidFill>
              <a:ln w="19050">
                <a:solidFill>
                  <a:schemeClr val="lt1"/>
                </a:solidFill>
              </a:ln>
              <a:effectLst/>
            </c:spPr>
            <c:extLst>
              <c:ext xmlns:c16="http://schemas.microsoft.com/office/drawing/2014/chart" uri="{C3380CC4-5D6E-409C-BE32-E72D297353CC}">
                <c16:uniqueId val="{00000001-23C0-4607-82DD-C80A312B7CD9}"/>
              </c:ext>
            </c:extLst>
          </c:dPt>
          <c:dPt>
            <c:idx val="1"/>
            <c:bubble3D val="0"/>
            <c:spPr>
              <a:solidFill>
                <a:srgbClr val="1D4553"/>
              </a:solidFill>
              <a:ln w="19050">
                <a:solidFill>
                  <a:schemeClr val="lt1"/>
                </a:solidFill>
              </a:ln>
              <a:effectLst/>
            </c:spPr>
            <c:extLst>
              <c:ext xmlns:c16="http://schemas.microsoft.com/office/drawing/2014/chart" uri="{C3380CC4-5D6E-409C-BE32-E72D297353CC}">
                <c16:uniqueId val="{00000003-23C0-4607-82DD-C80A312B7CD9}"/>
              </c:ext>
            </c:extLst>
          </c:dPt>
          <c:dLbls>
            <c:dLbl>
              <c:idx val="0"/>
              <c:layout>
                <c:manualLayout>
                  <c:x val="8.2332038811890593E-2"/>
                  <c:y val="-7.34352500175972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3C0-4607-82DD-C80A312B7CD9}"/>
                </c:ext>
              </c:extLst>
            </c:dLbl>
            <c:dLbl>
              <c:idx val="1"/>
              <c:layout>
                <c:manualLayout>
                  <c:x val="-9.3254236885547681E-2"/>
                  <c:y val="3.66284459216822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3C0-4607-82DD-C80A312B7CD9}"/>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1D4553"/>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extLst>
          </c:dLbls>
          <c:cat>
            <c:strRef>
              <c:f>Sheet2!$E$12:$F$12</c:f>
              <c:strCache>
                <c:ptCount val="2"/>
                <c:pt idx="0">
                  <c:v>Patients Losing Access to Care</c:v>
                </c:pt>
                <c:pt idx="1">
                  <c:v>Patients Remaining</c:v>
                </c:pt>
              </c:strCache>
            </c:strRef>
          </c:cat>
          <c:val>
            <c:numRef>
              <c:f>Sheet2!$E$13:$F$13</c:f>
              <c:numCache>
                <c:formatCode>0%</c:formatCode>
                <c:ptCount val="2"/>
                <c:pt idx="0">
                  <c:v>0</c:v>
                </c:pt>
                <c:pt idx="1">
                  <c:v>0</c:v>
                </c:pt>
              </c:numCache>
            </c:numRef>
          </c:val>
          <c:extLst>
            <c:ext xmlns:c16="http://schemas.microsoft.com/office/drawing/2014/chart" uri="{C3380CC4-5D6E-409C-BE32-E72D297353CC}">
              <c16:uniqueId val="{00000004-23C0-4607-82DD-C80A312B7CD9}"/>
            </c:ext>
          </c:extLst>
        </c:ser>
        <c:dLbls>
          <c:showLegendKey val="0"/>
          <c:showVal val="1"/>
          <c:showCatName val="0"/>
          <c:showSerName val="0"/>
          <c:showPercent val="0"/>
          <c:showBubbleSize val="0"/>
          <c:showLeaderLines val="0"/>
        </c:dLbls>
        <c:firstSliceAng val="0"/>
        <c:holeSize val="50"/>
      </c:doughnutChart>
      <c:spPr>
        <a:noFill/>
        <a:ln>
          <a:noFill/>
        </a:ln>
        <a:effectLst/>
      </c:spPr>
    </c:plotArea>
    <c:legend>
      <c:legendPos val="b"/>
      <c:layout>
        <c:manualLayout>
          <c:xMode val="edge"/>
          <c:yMode val="edge"/>
          <c:x val="6.9683821989783748E-2"/>
          <c:y val="0.74083568667840571"/>
          <c:w val="0.88537594565385214"/>
          <c:h val="0.14617913841668048"/>
        </c:manualLayout>
      </c:layout>
      <c:overlay val="0"/>
      <c:spPr>
        <a:noFill/>
        <a:ln>
          <a:noFill/>
        </a:ln>
        <a:effectLst/>
      </c:spPr>
      <c:txPr>
        <a:bodyPr rot="0" spcFirstLastPara="1" vertOverflow="ellipsis" vert="horz" wrap="square" anchor="ctr" anchorCtr="1"/>
        <a:lstStyle/>
        <a:p>
          <a:pPr>
            <a:defRPr sz="1100" b="1" i="0" u="none" strike="noStrike" kern="1200" baseline="0">
              <a:solidFill>
                <a:srgbClr val="1D4553"/>
              </a:solidFill>
              <a:latin typeface="+mn-lt"/>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243840</xdr:colOff>
      <xdr:row>8</xdr:row>
      <xdr:rowOff>238125</xdr:rowOff>
    </xdr:from>
    <xdr:to>
      <xdr:col>8</xdr:col>
      <xdr:colOff>160020</xdr:colOff>
      <xdr:row>9</xdr:row>
      <xdr:rowOff>219075</xdr:rowOff>
    </xdr:to>
    <xdr:sp macro="" textlink="Sheet2!E5">
      <xdr:nvSpPr>
        <xdr:cNvPr id="17" name="TextBox 16">
          <a:extLst>
            <a:ext uri="{FF2B5EF4-FFF2-40B4-BE49-F238E27FC236}">
              <a16:creationId xmlns:a16="http://schemas.microsoft.com/office/drawing/2014/main" id="{00000000-0008-0000-0000-000011000000}"/>
            </a:ext>
          </a:extLst>
        </xdr:cNvPr>
        <xdr:cNvSpPr txBox="1"/>
      </xdr:nvSpPr>
      <xdr:spPr>
        <a:xfrm>
          <a:off x="4305300" y="2036445"/>
          <a:ext cx="1470660" cy="2933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AEB87390-246A-4DA8-8EC5-5E05D3FD21D2}" type="TxLink">
            <a:rPr lang="en-US" sz="2000" b="0" i="0" u="none" strike="noStrike">
              <a:solidFill>
                <a:srgbClr val="1D4553"/>
              </a:solidFill>
              <a:latin typeface="+mn-lt"/>
            </a:rPr>
            <a:pPr algn="ctr"/>
            <a:t>#DIV/0!</a:t>
          </a:fld>
          <a:endParaRPr lang="en-US" sz="2000">
            <a:solidFill>
              <a:srgbClr val="1D4553"/>
            </a:solidFill>
            <a:latin typeface="+mn-lt"/>
          </a:endParaRPr>
        </a:p>
      </xdr:txBody>
    </xdr:sp>
    <xdr:clientData/>
  </xdr:twoCellAnchor>
  <xdr:twoCellAnchor>
    <xdr:from>
      <xdr:col>4</xdr:col>
      <xdr:colOff>914400</xdr:colOff>
      <xdr:row>11</xdr:row>
      <xdr:rowOff>142873</xdr:rowOff>
    </xdr:from>
    <xdr:to>
      <xdr:col>8</xdr:col>
      <xdr:colOff>133351</xdr:colOff>
      <xdr:row>15</xdr:row>
      <xdr:rowOff>47624</xdr:rowOff>
    </xdr:to>
    <xdr:sp macro="" textlink="">
      <xdr:nvSpPr>
        <xdr:cNvPr id="21" name="TextBox 20">
          <a:extLst>
            <a:ext uri="{FF2B5EF4-FFF2-40B4-BE49-F238E27FC236}">
              <a16:creationId xmlns:a16="http://schemas.microsoft.com/office/drawing/2014/main" id="{00000000-0008-0000-0000-000015000000}"/>
            </a:ext>
          </a:extLst>
        </xdr:cNvPr>
        <xdr:cNvSpPr txBox="1"/>
      </xdr:nvSpPr>
      <xdr:spPr>
        <a:xfrm>
          <a:off x="2876550" y="2686048"/>
          <a:ext cx="2867026" cy="6667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rgbClr val="1D4553"/>
              </a:solidFill>
              <a:latin typeface="+mn-lt"/>
            </a:rPr>
            <a:t>The</a:t>
          </a:r>
          <a:r>
            <a:rPr lang="en-US" sz="1400" b="1" baseline="0">
              <a:solidFill>
                <a:srgbClr val="1D4553"/>
              </a:solidFill>
              <a:latin typeface="+mn-lt"/>
            </a:rPr>
            <a:t> Funding Cliff Would Lead to Major Losses for Health Centers</a:t>
          </a:r>
          <a:endParaRPr lang="en-US" sz="1400" b="1">
            <a:solidFill>
              <a:srgbClr val="1D4553"/>
            </a:solidFill>
            <a:latin typeface="+mn-lt"/>
          </a:endParaRPr>
        </a:p>
      </xdr:txBody>
    </xdr:sp>
    <xdr:clientData/>
  </xdr:twoCellAnchor>
  <xdr:twoCellAnchor editAs="absolute">
    <xdr:from>
      <xdr:col>3</xdr:col>
      <xdr:colOff>57150</xdr:colOff>
      <xdr:row>0</xdr:row>
      <xdr:rowOff>161925</xdr:rowOff>
    </xdr:from>
    <xdr:to>
      <xdr:col>8</xdr:col>
      <xdr:colOff>647700</xdr:colOff>
      <xdr:row>1</xdr:row>
      <xdr:rowOff>209551</xdr:rowOff>
    </xdr:to>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1847850" y="161925"/>
          <a:ext cx="4410075" cy="238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solidFill>
                <a:srgbClr val="1D4553"/>
              </a:solidFill>
              <a:latin typeface="+mn-lt"/>
            </a:rPr>
            <a:t>Estimating the Impact of the Cliff on Your Health Center</a:t>
          </a:r>
        </a:p>
      </xdr:txBody>
    </xdr:sp>
    <xdr:clientData/>
  </xdr:twoCellAnchor>
  <xdr:twoCellAnchor>
    <xdr:from>
      <xdr:col>0</xdr:col>
      <xdr:colOff>19050</xdr:colOff>
      <xdr:row>1</xdr:row>
      <xdr:rowOff>3</xdr:rowOff>
    </xdr:from>
    <xdr:to>
      <xdr:col>2</xdr:col>
      <xdr:colOff>457199</xdr:colOff>
      <xdr:row>11</xdr:row>
      <xdr:rowOff>161926</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19050" y="190503"/>
          <a:ext cx="1752599" cy="25145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solidFill>
                <a:srgbClr val="1D4553"/>
              </a:solidFill>
              <a:latin typeface="+mn-lt"/>
            </a:rPr>
            <a:t>What is the Health Center</a:t>
          </a:r>
          <a:r>
            <a:rPr lang="en-US" sz="1200" b="1" baseline="0">
              <a:solidFill>
                <a:srgbClr val="1D4553"/>
              </a:solidFill>
              <a:latin typeface="+mn-lt"/>
            </a:rPr>
            <a:t> Funding Cliff?</a:t>
          </a:r>
        </a:p>
        <a:p>
          <a:pPr algn="ctr"/>
          <a:endParaRPr lang="en-US" sz="300" baseline="0">
            <a:solidFill>
              <a:srgbClr val="1D4553"/>
            </a:solidFill>
            <a:latin typeface="+mj-lt"/>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25">
              <a:solidFill>
                <a:srgbClr val="1D4553"/>
              </a:solidFill>
              <a:effectLst/>
              <a:latin typeface="+mn-lt"/>
              <a:ea typeface="+mn-ea"/>
              <a:cs typeface="+mn-cs"/>
            </a:rPr>
            <a:t>Just over 70% of federal funding for the Health Centers program comes from the Health Centers Fund. In 2015, Congress extended this fund on a bipartisan basis for two years.</a:t>
          </a:r>
          <a:r>
            <a:rPr lang="en-US" sz="1025" baseline="0">
              <a:solidFill>
                <a:srgbClr val="1D4553"/>
              </a:solidFill>
              <a:effectLst/>
              <a:latin typeface="+mn-lt"/>
              <a:ea typeface="+mn-ea"/>
              <a:cs typeface="+mn-cs"/>
            </a:rPr>
            <a:t> </a:t>
          </a:r>
          <a:r>
            <a:rPr lang="en-US" sz="1025" b="1">
              <a:solidFill>
                <a:srgbClr val="1D4553"/>
              </a:solidFill>
              <a:effectLst/>
              <a:latin typeface="+mn-lt"/>
              <a:ea typeface="+mn-ea"/>
              <a:cs typeface="+mn-cs"/>
            </a:rPr>
            <a:t>Without action before October 1, 2017, the fund is set to expire,</a:t>
          </a:r>
          <a:r>
            <a:rPr lang="en-US" sz="1025" b="1" baseline="0">
              <a:solidFill>
                <a:srgbClr val="1D4553"/>
              </a:solidFill>
              <a:effectLst/>
              <a:latin typeface="+mn-lt"/>
              <a:ea typeface="+mn-ea"/>
              <a:cs typeface="+mn-cs"/>
            </a:rPr>
            <a:t> meaning</a:t>
          </a:r>
          <a:r>
            <a:rPr lang="en-US" sz="1025" b="1">
              <a:solidFill>
                <a:srgbClr val="1D4553"/>
              </a:solidFill>
              <a:effectLst/>
              <a:latin typeface="+mn-lt"/>
              <a:ea typeface="+mn-ea"/>
              <a:cs typeface="+mn-cs"/>
            </a:rPr>
            <a:t> health centers will face an immediate 70% cut in funding.</a:t>
          </a:r>
          <a:endParaRPr lang="en-US" sz="1025" b="1">
            <a:solidFill>
              <a:srgbClr val="1D4553"/>
            </a:solidFill>
            <a:latin typeface="+mn-lt"/>
          </a:endParaRPr>
        </a:p>
      </xdr:txBody>
    </xdr:sp>
    <xdr:clientData/>
  </xdr:twoCellAnchor>
  <xdr:twoCellAnchor>
    <xdr:from>
      <xdr:col>0</xdr:col>
      <xdr:colOff>19050</xdr:colOff>
      <xdr:row>11</xdr:row>
      <xdr:rowOff>171450</xdr:rowOff>
    </xdr:from>
    <xdr:to>
      <xdr:col>2</xdr:col>
      <xdr:colOff>457199</xdr:colOff>
      <xdr:row>25</xdr:row>
      <xdr:rowOff>171450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19050" y="2714625"/>
          <a:ext cx="1752599" cy="2667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solidFill>
                <a:srgbClr val="1D4553"/>
              </a:solidFill>
              <a:latin typeface="+mn-lt"/>
            </a:rPr>
            <a:t>Why the Cliff Matters</a:t>
          </a:r>
        </a:p>
        <a:p>
          <a:endParaRPr lang="en-US" sz="200">
            <a:solidFill>
              <a:srgbClr val="1D4553"/>
            </a:solidFill>
            <a:latin typeface="+mn-lt"/>
          </a:endParaRPr>
        </a:p>
        <a:p>
          <a:endParaRPr lang="en-US" sz="200">
            <a:solidFill>
              <a:srgbClr val="1D4553"/>
            </a:solidFill>
            <a:latin typeface="+mn-lt"/>
          </a:endParaRPr>
        </a:p>
        <a:p>
          <a:pPr marL="0" marR="0" indent="0" defTabSz="914400" eaLnBrk="1" fontAlgn="auto" latinLnBrk="0" hangingPunct="1">
            <a:lnSpc>
              <a:spcPct val="100000"/>
            </a:lnSpc>
            <a:spcBef>
              <a:spcPts val="0"/>
            </a:spcBef>
            <a:spcAft>
              <a:spcPts val="0"/>
            </a:spcAft>
            <a:buClrTx/>
            <a:buSzTx/>
            <a:buFontTx/>
            <a:buNone/>
            <a:tabLst/>
            <a:defRPr/>
          </a:pPr>
          <a:r>
            <a:rPr lang="en-US" sz="1025" baseline="0">
              <a:solidFill>
                <a:srgbClr val="1D4553"/>
              </a:solidFill>
              <a:effectLst/>
              <a:latin typeface="+mn-lt"/>
              <a:ea typeface="+mn-ea"/>
              <a:cs typeface="+mn-cs"/>
            </a:rPr>
            <a:t>According to the federal government's own estimates, this potential 70% reduction in funding would result in the closure of </a:t>
          </a:r>
          <a:r>
            <a:rPr lang="en-US" sz="1025" b="1" baseline="0">
              <a:solidFill>
                <a:srgbClr val="1D4553"/>
              </a:solidFill>
              <a:effectLst/>
              <a:latin typeface="+mn-lt"/>
              <a:ea typeface="+mn-ea"/>
              <a:cs typeface="+mn-cs"/>
            </a:rPr>
            <a:t>2,800 health center sites</a:t>
          </a:r>
          <a:r>
            <a:rPr lang="en-US" sz="1025" baseline="0">
              <a:solidFill>
                <a:srgbClr val="1D4553"/>
              </a:solidFill>
              <a:effectLst/>
              <a:latin typeface="+mn-lt"/>
              <a:ea typeface="+mn-ea"/>
              <a:cs typeface="+mn-cs"/>
            </a:rPr>
            <a:t>, layoffs of more than </a:t>
          </a:r>
          <a:r>
            <a:rPr lang="en-US" sz="1025" b="1" baseline="0">
              <a:solidFill>
                <a:srgbClr val="1D4553"/>
              </a:solidFill>
              <a:effectLst/>
              <a:latin typeface="+mn-lt"/>
              <a:ea typeface="+mn-ea"/>
              <a:cs typeface="+mn-cs"/>
            </a:rPr>
            <a:t>50,000 providers and staff</a:t>
          </a:r>
          <a:r>
            <a:rPr lang="en-US" sz="1025" baseline="0">
              <a:solidFill>
                <a:srgbClr val="1D4553"/>
              </a:solidFill>
              <a:effectLst/>
              <a:latin typeface="+mn-lt"/>
              <a:ea typeface="+mn-ea"/>
              <a:cs typeface="+mn-cs"/>
            </a:rPr>
            <a:t>, and most importantly, a loss of access to primary and preventive care for </a:t>
          </a:r>
          <a:r>
            <a:rPr lang="en-US" sz="1025" b="1" baseline="0">
              <a:solidFill>
                <a:srgbClr val="1D4553"/>
              </a:solidFill>
              <a:effectLst/>
              <a:latin typeface="+mn-lt"/>
              <a:ea typeface="+mn-ea"/>
              <a:cs typeface="+mn-cs"/>
            </a:rPr>
            <a:t>9 million patients </a:t>
          </a:r>
          <a:r>
            <a:rPr lang="en-US" sz="1025" baseline="0">
              <a:solidFill>
                <a:srgbClr val="1D4553"/>
              </a:solidFill>
              <a:effectLst/>
              <a:latin typeface="+mn-lt"/>
              <a:ea typeface="+mn-ea"/>
              <a:cs typeface="+mn-cs"/>
            </a:rPr>
            <a:t>who often have no other place to turn. Cuts would affect every health center in the nation.</a:t>
          </a:r>
          <a:endParaRPr lang="en-US" sz="1025">
            <a:solidFill>
              <a:srgbClr val="1D4553"/>
            </a:solidFill>
            <a:latin typeface="+mn-lt"/>
          </a:endParaRPr>
        </a:p>
      </xdr:txBody>
    </xdr:sp>
    <xdr:clientData/>
  </xdr:twoCellAnchor>
  <xdr:twoCellAnchor>
    <xdr:from>
      <xdr:col>3</xdr:col>
      <xdr:colOff>30956</xdr:colOff>
      <xdr:row>40</xdr:row>
      <xdr:rowOff>9524</xdr:rowOff>
    </xdr:from>
    <xdr:to>
      <xdr:col>6</xdr:col>
      <xdr:colOff>161924</xdr:colOff>
      <xdr:row>43</xdr:row>
      <xdr:rowOff>183355</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821656" y="8077199"/>
          <a:ext cx="2388393" cy="7453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900" baseline="0">
              <a:solidFill>
                <a:srgbClr val="1D4553"/>
              </a:solidFill>
              <a:effectLst/>
              <a:latin typeface="+mn-lt"/>
              <a:ea typeface="+mn-ea"/>
              <a:cs typeface="+mn-cs"/>
            </a:rPr>
            <a:t>For more information on the Primary Care Funding Cliff and resources on how to prevent the Cliff from occurring, visit </a:t>
          </a:r>
          <a:r>
            <a:rPr lang="en-US" sz="900" baseline="0">
              <a:solidFill>
                <a:srgbClr val="DE7F27"/>
              </a:solidFill>
              <a:effectLst/>
              <a:latin typeface="+mn-lt"/>
              <a:ea typeface="+mn-ea"/>
              <a:cs typeface="+mn-cs"/>
            </a:rPr>
            <a:t>http://www.saveourchcs.org/makethecase.cfm </a:t>
          </a:r>
          <a:endParaRPr lang="en-US" sz="900">
            <a:solidFill>
              <a:srgbClr val="DE7F27"/>
            </a:solidFill>
          </a:endParaRPr>
        </a:p>
      </xdr:txBody>
    </xdr:sp>
    <xdr:clientData/>
  </xdr:twoCellAnchor>
  <xdr:twoCellAnchor>
    <xdr:from>
      <xdr:col>3</xdr:col>
      <xdr:colOff>19051</xdr:colOff>
      <xdr:row>3</xdr:row>
      <xdr:rowOff>38101</xdr:rowOff>
    </xdr:from>
    <xdr:to>
      <xdr:col>4</xdr:col>
      <xdr:colOff>1943100</xdr:colOff>
      <xdr:row>5</xdr:row>
      <xdr:rowOff>85725</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1809751" y="666751"/>
          <a:ext cx="2095499"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1D4553"/>
              </a:solidFill>
              <a:latin typeface="+mn-lt"/>
            </a:rPr>
            <a:t>Total Federal 330 Funding:</a:t>
          </a:r>
        </a:p>
      </xdr:txBody>
    </xdr:sp>
    <xdr:clientData/>
  </xdr:twoCellAnchor>
  <xdr:twoCellAnchor>
    <xdr:from>
      <xdr:col>6</xdr:col>
      <xdr:colOff>133351</xdr:colOff>
      <xdr:row>4</xdr:row>
      <xdr:rowOff>40480</xdr:rowOff>
    </xdr:from>
    <xdr:to>
      <xdr:col>8</xdr:col>
      <xdr:colOff>381001</xdr:colOff>
      <xdr:row>6</xdr:row>
      <xdr:rowOff>83344</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4181476" y="792955"/>
          <a:ext cx="1809750" cy="4905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DE7F27"/>
              </a:solidFill>
              <a:latin typeface="+mn-lt"/>
            </a:rPr>
            <a:t>Amount of Federal 330 Funding Lost:</a:t>
          </a:r>
        </a:p>
      </xdr:txBody>
    </xdr:sp>
    <xdr:clientData/>
  </xdr:twoCellAnchor>
  <xdr:twoCellAnchor>
    <xdr:from>
      <xdr:col>6</xdr:col>
      <xdr:colOff>216695</xdr:colOff>
      <xdr:row>6</xdr:row>
      <xdr:rowOff>9524</xdr:rowOff>
    </xdr:from>
    <xdr:to>
      <xdr:col>8</xdr:col>
      <xdr:colOff>190501</xdr:colOff>
      <xdr:row>7</xdr:row>
      <xdr:rowOff>57150</xdr:rowOff>
    </xdr:to>
    <xdr:sp macro="" textlink="Sheet2!E2">
      <xdr:nvSpPr>
        <xdr:cNvPr id="16" name="TextBox 15">
          <a:extLst>
            <a:ext uri="{FF2B5EF4-FFF2-40B4-BE49-F238E27FC236}">
              <a16:creationId xmlns:a16="http://schemas.microsoft.com/office/drawing/2014/main" id="{00000000-0008-0000-0000-000010000000}"/>
            </a:ext>
          </a:extLst>
        </xdr:cNvPr>
        <xdr:cNvSpPr txBox="1"/>
      </xdr:nvSpPr>
      <xdr:spPr>
        <a:xfrm>
          <a:off x="4264820" y="1209674"/>
          <a:ext cx="1535906" cy="361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B7120F2B-4C7D-453F-9199-B8DF89F4295E}" type="TxLink">
            <a:rPr lang="en-US" sz="2000" b="0" i="0" u="none" strike="noStrike">
              <a:solidFill>
                <a:srgbClr val="1D4553"/>
              </a:solidFill>
              <a:latin typeface="+mn-lt"/>
            </a:rPr>
            <a:pPr algn="ctr"/>
            <a:t>$0</a:t>
          </a:fld>
          <a:endParaRPr lang="en-US" sz="2000">
            <a:solidFill>
              <a:srgbClr val="1D4553"/>
            </a:solidFill>
            <a:latin typeface="+mn-lt"/>
          </a:endParaRPr>
        </a:p>
      </xdr:txBody>
    </xdr:sp>
    <xdr:clientData/>
  </xdr:twoCellAnchor>
  <xdr:twoCellAnchor editAs="oneCell">
    <xdr:from>
      <xdr:col>6</xdr:col>
      <xdr:colOff>285750</xdr:colOff>
      <xdr:row>40</xdr:row>
      <xdr:rowOff>85725</xdr:rowOff>
    </xdr:from>
    <xdr:to>
      <xdr:col>9</xdr:col>
      <xdr:colOff>76200</xdr:colOff>
      <xdr:row>43</xdr:row>
      <xdr:rowOff>110434</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4333875" y="8153400"/>
          <a:ext cx="2009775" cy="596209"/>
        </a:xfrm>
        <a:prstGeom prst="rect">
          <a:avLst/>
        </a:prstGeom>
      </xdr:spPr>
    </xdr:pic>
    <xdr:clientData/>
  </xdr:twoCellAnchor>
  <xdr:twoCellAnchor>
    <xdr:from>
      <xdr:col>0</xdr:col>
      <xdr:colOff>19049</xdr:colOff>
      <xdr:row>25</xdr:row>
      <xdr:rowOff>180976</xdr:rowOff>
    </xdr:from>
    <xdr:to>
      <xdr:col>2</xdr:col>
      <xdr:colOff>457200</xdr:colOff>
      <xdr:row>44</xdr:row>
      <xdr:rowOff>0</xdr:rowOff>
    </xdr:to>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19049" y="5391151"/>
          <a:ext cx="1752601" cy="34385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solidFill>
                <a:srgbClr val="1D4553"/>
              </a:solidFill>
              <a:latin typeface="+mn-lt"/>
            </a:rPr>
            <a:t>What</a:t>
          </a:r>
          <a:r>
            <a:rPr lang="en-US" sz="1200" b="1" baseline="0">
              <a:solidFill>
                <a:srgbClr val="1D4553"/>
              </a:solidFill>
              <a:latin typeface="+mn-lt"/>
            </a:rPr>
            <a:t> Would Be</a:t>
          </a:r>
          <a:r>
            <a:rPr lang="en-US" sz="1200" b="1">
              <a:solidFill>
                <a:srgbClr val="1D4553"/>
              </a:solidFill>
              <a:latin typeface="+mn-lt"/>
            </a:rPr>
            <a:t> the Impact of the Cliff on</a:t>
          </a:r>
          <a:r>
            <a:rPr lang="en-US" sz="1200" b="1" baseline="0">
              <a:solidFill>
                <a:srgbClr val="1D4553"/>
              </a:solidFill>
              <a:latin typeface="+mn-lt"/>
            </a:rPr>
            <a:t> My Health Center?</a:t>
          </a:r>
        </a:p>
        <a:p>
          <a:pPr algn="ctr"/>
          <a:endParaRPr lang="en-US" sz="300">
            <a:solidFill>
              <a:srgbClr val="1D4553"/>
            </a:solidFill>
            <a:latin typeface="+mn-lt"/>
          </a:endParaRPr>
        </a:p>
        <a:p>
          <a:pPr marL="0" marR="0" indent="0" defTabSz="914400" eaLnBrk="1" fontAlgn="auto" latinLnBrk="0" hangingPunct="1">
            <a:lnSpc>
              <a:spcPct val="100000"/>
            </a:lnSpc>
            <a:spcBef>
              <a:spcPts val="0"/>
            </a:spcBef>
            <a:spcAft>
              <a:spcPts val="0"/>
            </a:spcAft>
            <a:buClrTx/>
            <a:buSzTx/>
            <a:buFontTx/>
            <a:buNone/>
            <a:tabLst/>
            <a:defRPr/>
          </a:pPr>
          <a:r>
            <a:rPr lang="en-US" sz="1025" baseline="0">
              <a:solidFill>
                <a:srgbClr val="1D4553"/>
              </a:solidFill>
              <a:effectLst/>
              <a:latin typeface="+mn-lt"/>
              <a:ea typeface="+mn-ea"/>
              <a:cs typeface="+mn-cs"/>
            </a:rPr>
            <a:t>To see the estimated impact on your individual health center, fill in the blanks with blue headings to the right with your health center specific data on number of patients served, federal 330 grant revenue received, and overall revenue. This Health Center Funding Cliff Impact Estimator will estimate the amount of funding that your health center would lose and how many patients could lose access to care at your health center as a result.  </a:t>
          </a:r>
          <a:endParaRPr lang="en-US" sz="1025">
            <a:solidFill>
              <a:srgbClr val="1D4553"/>
            </a:solidFill>
            <a:latin typeface="+mn-lt"/>
          </a:endParaRPr>
        </a:p>
      </xdr:txBody>
    </xdr:sp>
    <xdr:clientData/>
  </xdr:twoCellAnchor>
  <xdr:twoCellAnchor>
    <xdr:from>
      <xdr:col>3</xdr:col>
      <xdr:colOff>161926</xdr:colOff>
      <xdr:row>14</xdr:row>
      <xdr:rowOff>57150</xdr:rowOff>
    </xdr:from>
    <xdr:to>
      <xdr:col>9</xdr:col>
      <xdr:colOff>28576</xdr:colOff>
      <xdr:row>26</xdr:row>
      <xdr:rowOff>104775</xdr:rowOff>
    </xdr:to>
    <xdr:graphicFrame macro="">
      <xdr:nvGraphicFramePr>
        <xdr:cNvPr id="22" name="Chart 21">
          <a:extLst>
            <a:ext uri="{FF2B5EF4-FFF2-40B4-BE49-F238E27FC236}">
              <a16:creationId xmlns:a16="http://schemas.microsoft.com/office/drawing/2014/main" id="{00000000-0008-0000-0000-00001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283369</xdr:colOff>
      <xdr:row>27</xdr:row>
      <xdr:rowOff>28575</xdr:rowOff>
    </xdr:from>
    <xdr:to>
      <xdr:col>8</xdr:col>
      <xdr:colOff>397669</xdr:colOff>
      <xdr:row>28</xdr:row>
      <xdr:rowOff>114300</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2245519" y="5619750"/>
          <a:ext cx="3762375"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rgbClr val="1D4553"/>
              </a:solidFill>
              <a:latin typeface="+mn-lt"/>
            </a:rPr>
            <a:t>Percent of Patients</a:t>
          </a:r>
          <a:r>
            <a:rPr lang="en-US" sz="1400" b="1" baseline="0">
              <a:solidFill>
                <a:srgbClr val="1D4553"/>
              </a:solidFill>
              <a:latin typeface="+mn-lt"/>
            </a:rPr>
            <a:t> Losing Access to Care</a:t>
          </a:r>
          <a:endParaRPr lang="en-US" sz="1400" b="1">
            <a:solidFill>
              <a:srgbClr val="1D4553"/>
            </a:solidFill>
            <a:latin typeface="+mn-lt"/>
          </a:endParaRPr>
        </a:p>
      </xdr:txBody>
    </xdr:sp>
    <xdr:clientData/>
  </xdr:twoCellAnchor>
  <xdr:twoCellAnchor>
    <xdr:from>
      <xdr:col>4</xdr:col>
      <xdr:colOff>1190624</xdr:colOff>
      <xdr:row>28</xdr:row>
      <xdr:rowOff>83344</xdr:rowOff>
    </xdr:from>
    <xdr:to>
      <xdr:col>7</xdr:col>
      <xdr:colOff>247649</xdr:colOff>
      <xdr:row>30</xdr:row>
      <xdr:rowOff>14288</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3152774" y="5865019"/>
          <a:ext cx="2047875" cy="3119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i="1">
              <a:solidFill>
                <a:srgbClr val="1D4553"/>
              </a:solidFill>
              <a:latin typeface="+mn-lt"/>
            </a:rPr>
            <a:t>After</a:t>
          </a:r>
          <a:r>
            <a:rPr lang="en-US" sz="1100" b="1" i="1" baseline="0">
              <a:solidFill>
                <a:srgbClr val="1D4553"/>
              </a:solidFill>
              <a:latin typeface="+mn-lt"/>
            </a:rPr>
            <a:t> 70% Reduction</a:t>
          </a:r>
          <a:endParaRPr lang="en-US" sz="1100" b="1" i="1">
            <a:solidFill>
              <a:srgbClr val="1D4553"/>
            </a:solidFill>
            <a:latin typeface="+mn-lt"/>
          </a:endParaRPr>
        </a:p>
      </xdr:txBody>
    </xdr:sp>
    <xdr:clientData/>
  </xdr:twoCellAnchor>
  <xdr:twoCellAnchor>
    <xdr:from>
      <xdr:col>2</xdr:col>
      <xdr:colOff>123825</xdr:colOff>
      <xdr:row>28</xdr:row>
      <xdr:rowOff>180975</xdr:rowOff>
    </xdr:from>
    <xdr:to>
      <xdr:col>9</xdr:col>
      <xdr:colOff>190500</xdr:colOff>
      <xdr:row>40</xdr:row>
      <xdr:rowOff>9524</xdr:rowOff>
    </xdr:to>
    <xdr:graphicFrame macro="">
      <xdr:nvGraphicFramePr>
        <xdr:cNvPr id="7" name="Chart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438149</xdr:colOff>
      <xdr:row>6</xdr:row>
      <xdr:rowOff>66676</xdr:rowOff>
    </xdr:from>
    <xdr:to>
      <xdr:col>5</xdr:col>
      <xdr:colOff>95249</xdr:colOff>
      <xdr:row>6</xdr:row>
      <xdr:rowOff>285750</xdr:rowOff>
    </xdr:to>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1752599" y="1266826"/>
          <a:ext cx="2257425" cy="219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a:solidFill>
                <a:srgbClr val="1D4553"/>
              </a:solidFill>
              <a:latin typeface="+mn-lt"/>
            </a:rPr>
            <a:t>Total Overall Revenue:</a:t>
          </a:r>
        </a:p>
      </xdr:txBody>
    </xdr:sp>
    <xdr:clientData/>
  </xdr:twoCellAnchor>
  <xdr:twoCellAnchor>
    <xdr:from>
      <xdr:col>6</xdr:col>
      <xdr:colOff>0</xdr:colOff>
      <xdr:row>7</xdr:row>
      <xdr:rowOff>123825</xdr:rowOff>
    </xdr:from>
    <xdr:to>
      <xdr:col>8</xdr:col>
      <xdr:colOff>495300</xdr:colOff>
      <xdr:row>9</xdr:row>
      <xdr:rowOff>9524</xdr:rowOff>
    </xdr:to>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4048125" y="1638300"/>
          <a:ext cx="2057400" cy="514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DE7F27"/>
              </a:solidFill>
              <a:latin typeface="+mn-lt"/>
            </a:rPr>
            <a:t>Number of Patients Losing Access to Care:</a:t>
          </a:r>
        </a:p>
      </xdr:txBody>
    </xdr:sp>
    <xdr:clientData/>
  </xdr:twoCellAnchor>
  <xdr:twoCellAnchor>
    <xdr:from>
      <xdr:col>4</xdr:col>
      <xdr:colOff>276225</xdr:colOff>
      <xdr:row>1</xdr:row>
      <xdr:rowOff>228600</xdr:rowOff>
    </xdr:from>
    <xdr:to>
      <xdr:col>4</xdr:col>
      <xdr:colOff>1552575</xdr:colOff>
      <xdr:row>3</xdr:row>
      <xdr:rowOff>38100</xdr:rowOff>
    </xdr:to>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2238375" y="419100"/>
          <a:ext cx="12763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u="sng">
              <a:solidFill>
                <a:schemeClr val="accent1">
                  <a:lumMod val="50000"/>
                </a:schemeClr>
              </a:solidFill>
              <a:latin typeface="+mn-lt"/>
            </a:rPr>
            <a:t>Today</a:t>
          </a:r>
        </a:p>
      </xdr:txBody>
    </xdr:sp>
    <xdr:clientData/>
  </xdr:twoCellAnchor>
  <xdr:twoCellAnchor>
    <xdr:from>
      <xdr:col>6</xdr:col>
      <xdr:colOff>185737</xdr:colOff>
      <xdr:row>1</xdr:row>
      <xdr:rowOff>166686</xdr:rowOff>
    </xdr:from>
    <xdr:to>
      <xdr:col>8</xdr:col>
      <xdr:colOff>466725</xdr:colOff>
      <xdr:row>4</xdr:row>
      <xdr:rowOff>9525</xdr:rowOff>
    </xdr:to>
    <xdr:sp macro="" textlink="">
      <xdr:nvSpPr>
        <xdr:cNvPr id="26" name="TextBox 25">
          <a:extLst>
            <a:ext uri="{FF2B5EF4-FFF2-40B4-BE49-F238E27FC236}">
              <a16:creationId xmlns:a16="http://schemas.microsoft.com/office/drawing/2014/main" id="{00000000-0008-0000-0000-00001A000000}"/>
            </a:ext>
          </a:extLst>
        </xdr:cNvPr>
        <xdr:cNvSpPr txBox="1"/>
      </xdr:nvSpPr>
      <xdr:spPr>
        <a:xfrm>
          <a:off x="4233862" y="357186"/>
          <a:ext cx="1843088" cy="404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sng">
              <a:solidFill>
                <a:srgbClr val="DE7F27"/>
              </a:solidFill>
              <a:latin typeface="+mn-lt"/>
            </a:rPr>
            <a:t>If</a:t>
          </a:r>
          <a:r>
            <a:rPr lang="en-US" sz="1200" b="1" u="sng" baseline="0">
              <a:solidFill>
                <a:srgbClr val="DE7F27"/>
              </a:solidFill>
              <a:latin typeface="+mn-lt"/>
            </a:rPr>
            <a:t> the Cliff Were to Occur</a:t>
          </a:r>
          <a:endParaRPr lang="en-US" sz="1200" b="1" u="sng">
            <a:solidFill>
              <a:srgbClr val="DE7F27"/>
            </a:solidFill>
            <a:latin typeface="+mn-lt"/>
          </a:endParaRPr>
        </a:p>
      </xdr:txBody>
    </xdr:sp>
    <xdr:clientData/>
  </xdr:twoCellAnchor>
  <xdr:twoCellAnchor>
    <xdr:from>
      <xdr:col>2</xdr:col>
      <xdr:colOff>409575</xdr:colOff>
      <xdr:row>8</xdr:row>
      <xdr:rowOff>57150</xdr:rowOff>
    </xdr:from>
    <xdr:to>
      <xdr:col>6</xdr:col>
      <xdr:colOff>28575</xdr:colOff>
      <xdr:row>9</xdr:row>
      <xdr:rowOff>66675</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rot="10800000" flipV="1">
          <a:off x="1724025" y="1885950"/>
          <a:ext cx="23526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solidFill>
                <a:srgbClr val="1D4553"/>
              </a:solidFill>
              <a:latin typeface="+mn-lt"/>
            </a:rPr>
            <a:t>Number of Patients Served: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1:L11"/>
  <sheetViews>
    <sheetView showGridLines="0" showRowColHeaders="0" tabSelected="1" showRuler="0" view="pageLayout" zoomScaleNormal="100" workbookViewId="0">
      <selection activeCell="E10" sqref="E10"/>
    </sheetView>
  </sheetViews>
  <sheetFormatPr defaultColWidth="9.140625" defaultRowHeight="15" x14ac:dyDescent="0.25"/>
  <cols>
    <col min="1" max="2" width="9.140625" style="11" customWidth="1"/>
    <col min="3" max="3" width="6.7109375" style="11" customWidth="1"/>
    <col min="4" max="4" width="2.42578125" style="11" customWidth="1"/>
    <col min="5" max="5" width="27.28515625" style="11" customWidth="1"/>
    <col min="6" max="6" width="1.85546875" style="11" customWidth="1"/>
    <col min="7" max="7" width="12.5703125" style="11" customWidth="1"/>
    <col min="8" max="16384" width="9.140625" style="11"/>
  </cols>
  <sheetData>
    <row r="1" spans="4:12" s="1" customFormat="1" x14ac:dyDescent="0.25">
      <c r="D1" s="13"/>
      <c r="E1" s="13"/>
      <c r="F1" s="13"/>
      <c r="G1" s="13"/>
      <c r="H1" s="13"/>
      <c r="I1" s="13"/>
    </row>
    <row r="2" spans="4:12" s="1" customFormat="1" ht="19.5" customHeight="1" x14ac:dyDescent="0.25"/>
    <row r="3" spans="4:12" s="1" customFormat="1" x14ac:dyDescent="0.25">
      <c r="F3" s="19"/>
    </row>
    <row r="4" spans="4:12" ht="9.75" customHeight="1" x14ac:dyDescent="0.25">
      <c r="F4" s="19"/>
    </row>
    <row r="5" spans="4:12" ht="9" customHeight="1" x14ac:dyDescent="0.25">
      <c r="D5" s="9"/>
      <c r="E5" s="18"/>
      <c r="F5" s="20"/>
      <c r="G5" s="10"/>
    </row>
    <row r="6" spans="4:12" ht="26.25" customHeight="1" x14ac:dyDescent="0.25">
      <c r="E6" s="24"/>
      <c r="F6" s="19"/>
    </row>
    <row r="7" spans="4:12" ht="24.75" customHeight="1" x14ac:dyDescent="0.35">
      <c r="E7" s="12"/>
      <c r="F7" s="19"/>
    </row>
    <row r="8" spans="4:12" ht="24.75" customHeight="1" x14ac:dyDescent="0.4">
      <c r="E8" s="25"/>
      <c r="F8" s="19"/>
    </row>
    <row r="9" spans="4:12" ht="24.75" customHeight="1" x14ac:dyDescent="0.4">
      <c r="E9" s="23"/>
      <c r="F9" s="19"/>
    </row>
    <row r="10" spans="4:12" ht="26.25" x14ac:dyDescent="0.25">
      <c r="E10" s="26"/>
      <c r="F10" s="19"/>
      <c r="K10" s="22"/>
      <c r="L10" s="22"/>
    </row>
    <row r="11" spans="4:12" ht="5.25" customHeight="1" x14ac:dyDescent="0.35">
      <c r="D11" s="13"/>
      <c r="E11" s="14"/>
      <c r="F11" s="21"/>
      <c r="G11" s="13"/>
      <c r="H11" s="13"/>
      <c r="I11" s="13"/>
    </row>
  </sheetData>
  <sheetProtection sheet="1" objects="1" scenarios="1" selectLockedCells="1"/>
  <pageMargins left="0.7" right="0.7" top="0.75" bottom="0.75" header="0.3" footer="0.3"/>
  <pageSetup orientation="portrait" r:id="rId1"/>
  <headerFooter differentFirst="1">
    <firstHeader>&amp;C&amp;"-,Bold"&amp;22&amp;K1D4553    Health Center Funding Cliff Impact Estimator</first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4"/>
  <sheetViews>
    <sheetView workbookViewId="0">
      <selection activeCell="E17" sqref="E17"/>
    </sheetView>
  </sheetViews>
  <sheetFormatPr defaultRowHeight="15" x14ac:dyDescent="0.25"/>
  <cols>
    <col min="1" max="1" width="13.42578125" customWidth="1"/>
    <col min="2" max="2" width="23" customWidth="1"/>
    <col min="3" max="3" width="37.7109375" style="7" customWidth="1"/>
    <col min="4" max="4" width="52.5703125" style="7" customWidth="1"/>
    <col min="5" max="5" width="39.5703125" style="5" customWidth="1"/>
    <col min="6" max="6" width="13.7109375" customWidth="1"/>
  </cols>
  <sheetData>
    <row r="1" spans="1:6" x14ac:dyDescent="0.25">
      <c r="B1" s="2" t="s">
        <v>13</v>
      </c>
      <c r="C1" s="6" t="s">
        <v>2</v>
      </c>
      <c r="D1" s="6" t="s">
        <v>3</v>
      </c>
      <c r="F1" t="s">
        <v>11</v>
      </c>
    </row>
    <row r="2" spans="1:6" x14ac:dyDescent="0.25">
      <c r="A2" t="s">
        <v>0</v>
      </c>
      <c r="B2" s="3">
        <f>Sheet1!E6</f>
        <v>0</v>
      </c>
      <c r="C2" s="7">
        <f>(B2*0.5946)</f>
        <v>0</v>
      </c>
      <c r="D2" s="7">
        <f>(B2*0.7069)</f>
        <v>0</v>
      </c>
      <c r="E2" s="7">
        <f>D2</f>
        <v>0</v>
      </c>
      <c r="F2" s="3">
        <f>Sheet1!E8</f>
        <v>0</v>
      </c>
    </row>
    <row r="3" spans="1:6" x14ac:dyDescent="0.25">
      <c r="B3" s="3"/>
      <c r="C3" s="7">
        <f>B2*0.5946</f>
        <v>0</v>
      </c>
      <c r="D3" s="7">
        <f>(B2*0.7069)</f>
        <v>0</v>
      </c>
      <c r="E3" s="5" t="str">
        <f>TEXT(C3,"$#,###")&amp;" to "&amp;TEXT(D3,"$#,###")</f>
        <v>$ to $</v>
      </c>
    </row>
    <row r="4" spans="1:6" x14ac:dyDescent="0.25">
      <c r="B4" s="3"/>
      <c r="C4" s="7" t="s">
        <v>6</v>
      </c>
      <c r="D4" s="5" t="s">
        <v>7</v>
      </c>
      <c r="F4" t="s">
        <v>4</v>
      </c>
    </row>
    <row r="5" spans="1:6" x14ac:dyDescent="0.25">
      <c r="A5" t="s">
        <v>1</v>
      </c>
      <c r="B5" s="4">
        <f>Sheet1!$E$10</f>
        <v>0</v>
      </c>
      <c r="C5" s="15" t="e">
        <f>(C2/F5)*F8</f>
        <v>#DIV/0!</v>
      </c>
      <c r="D5" s="15" t="e">
        <f>(D2/F5)*F8</f>
        <v>#DIV/0!</v>
      </c>
      <c r="E5" s="15" t="e">
        <f>D5</f>
        <v>#DIV/0!</v>
      </c>
      <c r="F5" t="e">
        <f>B2/B5</f>
        <v>#DIV/0!</v>
      </c>
    </row>
    <row r="6" spans="1:6" x14ac:dyDescent="0.25">
      <c r="C6" s="7" t="e">
        <f>(C2/F5)*F8</f>
        <v>#DIV/0!</v>
      </c>
      <c r="D6" s="7" t="e">
        <f>(D2/F5)*F8</f>
        <v>#DIV/0!</v>
      </c>
      <c r="E6" s="5" t="e">
        <f>TEXT(C6,"#,###")&amp;" to "&amp;TEXT(D6,"#,###")</f>
        <v>#DIV/0!</v>
      </c>
    </row>
    <row r="7" spans="1:6" x14ac:dyDescent="0.25">
      <c r="F7" t="s">
        <v>12</v>
      </c>
    </row>
    <row r="8" spans="1:6" x14ac:dyDescent="0.25">
      <c r="B8" t="s">
        <v>14</v>
      </c>
      <c r="C8" s="7" t="s">
        <v>16</v>
      </c>
      <c r="D8" s="7" t="s">
        <v>15</v>
      </c>
      <c r="F8" t="e">
        <f>B2/F2</f>
        <v>#DIV/0!</v>
      </c>
    </row>
    <row r="9" spans="1:6" x14ac:dyDescent="0.25">
      <c r="A9" t="s">
        <v>0</v>
      </c>
      <c r="B9" s="3">
        <f>B2</f>
        <v>0</v>
      </c>
      <c r="C9" s="7">
        <f>B9-(B9*0.5946)</f>
        <v>0</v>
      </c>
      <c r="D9" s="7">
        <f>B9-(B9*0.7069)</f>
        <v>0</v>
      </c>
    </row>
    <row r="11" spans="1:6" x14ac:dyDescent="0.25">
      <c r="C11" s="7" t="s">
        <v>9</v>
      </c>
      <c r="D11" s="7" t="s">
        <v>9</v>
      </c>
      <c r="E11" s="8" t="s">
        <v>10</v>
      </c>
      <c r="F11" t="s">
        <v>10</v>
      </c>
    </row>
    <row r="12" spans="1:6" x14ac:dyDescent="0.25">
      <c r="C12" s="7" t="s">
        <v>5</v>
      </c>
      <c r="D12" t="s">
        <v>8</v>
      </c>
      <c r="E12" s="7" t="s">
        <v>5</v>
      </c>
      <c r="F12" s="5" t="s">
        <v>8</v>
      </c>
    </row>
    <row r="13" spans="1:6" x14ac:dyDescent="0.25">
      <c r="B13" s="17"/>
      <c r="C13" s="16" t="e">
        <f>C5/B5</f>
        <v>#DIV/0!</v>
      </c>
      <c r="D13" s="16" t="e">
        <f>1-C13</f>
        <v>#DIV/0!</v>
      </c>
      <c r="E13" s="16" t="e">
        <f>D5/B5</f>
        <v>#DIV/0!</v>
      </c>
      <c r="F13" s="16" t="e">
        <f>1-E13</f>
        <v>#DIV/0!</v>
      </c>
    </row>
    <row r="14" spans="1:6" x14ac:dyDescent="0.25">
      <c r="C14" s="16"/>
    </row>
  </sheetData>
  <sheetProtection sheet="1" objects="1" scenarios="1" selectLockedCells="1" selectUn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dc:creator>
  <cp:lastModifiedBy>Desiree Stinson</cp:lastModifiedBy>
  <cp:lastPrinted>2016-12-29T19:55:51Z</cp:lastPrinted>
  <dcterms:created xsi:type="dcterms:W3CDTF">2014-07-31T15:56:20Z</dcterms:created>
  <dcterms:modified xsi:type="dcterms:W3CDTF">2017-12-09T02:25:55Z</dcterms:modified>
</cp:coreProperties>
</file>