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john\Desktop\Will Computer Backup 2025.2\Transition Coaching\Compensation for TC\"/>
    </mc:Choice>
  </mc:AlternateContent>
  <xr:revisionPtr revIDLastSave="0" documentId="13_ncr:1_{1012C9B8-E904-4B4C-A3A4-CFDD59B941A6}" xr6:coauthVersionLast="47" xr6:coauthVersionMax="47" xr10:uidLastSave="{00000000-0000-0000-0000-000000000000}"/>
  <bookViews>
    <workbookView xWindow="29130" yWindow="1170" windowWidth="20385" windowHeight="14205" xr2:uid="{85FB6288-825B-40EB-9DB2-40CFCB9A77EE}"/>
  </bookViews>
  <sheets>
    <sheet name="No Parsonage" sheetId="1" r:id="rId1"/>
    <sheet name="With Parson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G35" i="3"/>
  <c r="G46" i="3" s="1"/>
  <c r="G48" i="3" s="1"/>
  <c r="G33" i="3"/>
  <c r="E14" i="3"/>
  <c r="G14" i="3" s="1"/>
  <c r="G16" i="3" s="1"/>
  <c r="G44" i="1"/>
  <c r="G35" i="1"/>
  <c r="G33" i="1"/>
  <c r="G24" i="3" l="1"/>
  <c r="G20" i="3"/>
  <c r="G25" i="3" s="1"/>
  <c r="G46" i="1"/>
  <c r="G48" i="1" s="1"/>
  <c r="E14" i="1"/>
  <c r="G22" i="3" l="1"/>
  <c r="G14" i="1"/>
  <c r="G16" i="1" s="1"/>
  <c r="G24" i="1" l="1"/>
  <c r="G20" i="1"/>
  <c r="G25" i="1" s="1"/>
  <c r="G22" i="1" l="1"/>
</calcChain>
</file>

<file path=xl/sharedStrings.xml><?xml version="1.0" encoding="utf-8"?>
<sst xmlns="http://schemas.openxmlformats.org/spreadsheetml/2006/main" count="115" uniqueCount="55">
  <si>
    <t xml:space="preserve"> </t>
  </si>
  <si>
    <t>ADJUSTED BASELINE (HIGH RANGE)</t>
  </si>
  <si>
    <t xml:space="preserve">   LOCALIZED COST OF LIVING MULTIPLIER</t>
  </si>
  <si>
    <t>ADJUSTED BASELINE (LOW RANGE)</t>
  </si>
  <si>
    <t xml:space="preserve">MIDPOINT </t>
  </si>
  <si>
    <t xml:space="preserve">TOTAL COMPENSATION </t>
  </si>
  <si>
    <t xml:space="preserve">CLERGY SALARY CALCULATION </t>
  </si>
  <si>
    <r>
      <t xml:space="preserve">YEARS OF ORDAINED SERVICE </t>
    </r>
    <r>
      <rPr>
        <i/>
        <sz val="11"/>
        <color theme="1"/>
        <rFont val="Calibri"/>
        <family val="2"/>
        <scheme val="minor"/>
      </rPr>
      <t>(1 pt for each yr.)</t>
    </r>
  </si>
  <si>
    <r>
      <t xml:space="preserve">CONTINUING EDUCATION </t>
    </r>
    <r>
      <rPr>
        <i/>
        <sz val="11"/>
        <color theme="1"/>
        <rFont val="Calibri"/>
        <family val="2"/>
        <scheme val="minor"/>
      </rPr>
      <t>(See below)</t>
    </r>
  </si>
  <si>
    <t>CONTINUING EDUCATION POINTS</t>
  </si>
  <si>
    <t xml:space="preserve">      1 Pt. -   150 hrs to 299 hrs</t>
  </si>
  <si>
    <t xml:space="preserve">      2 Pts. - 300 hrs to 449 hrs</t>
  </si>
  <si>
    <t xml:space="preserve">      3 Pts. - 450 hrs and over</t>
  </si>
  <si>
    <t>Notes:</t>
  </si>
  <si>
    <t>OR</t>
  </si>
  <si>
    <t>COST of LIVING MULTIPLIER by Conference</t>
  </si>
  <si>
    <t xml:space="preserve">      .80 = Border</t>
  </si>
  <si>
    <t xml:space="preserve">      .90 = Metro West, Northern CO; SE CO, Utah</t>
  </si>
  <si>
    <t xml:space="preserve">      .85 = Northern NM; Wyoming</t>
  </si>
  <si>
    <t xml:space="preserve">      .95 = All Conferences except as listed below:</t>
  </si>
  <si>
    <t>ADJUSTED BASELINE (HIGH RANGE) - Part time adj</t>
  </si>
  <si>
    <t>ADJUSTED BASELINE (LOW RANGE) - Part time adj</t>
  </si>
  <si>
    <r>
      <t xml:space="preserve">       Total Adjustment Points (</t>
    </r>
    <r>
      <rPr>
        <i/>
        <sz val="10"/>
        <color theme="1"/>
        <rFont val="Calibri"/>
        <family val="2"/>
        <scheme val="minor"/>
      </rPr>
      <t>$1,300 per point)</t>
    </r>
  </si>
  <si>
    <r>
      <t>YEARS OF RELATED SERVICE</t>
    </r>
    <r>
      <rPr>
        <i/>
        <sz val="14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1/2 pt for each yr.)</t>
    </r>
  </si>
  <si>
    <r>
      <t xml:space="preserve">ADVANCED DEGREE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(add 3 pts)</t>
    </r>
  </si>
  <si>
    <r>
      <t>SUGGESTED BASELINE -</t>
    </r>
    <r>
      <rPr>
        <i/>
        <sz val="11"/>
        <color theme="1"/>
        <rFont val="Calibri"/>
        <family val="2"/>
        <scheme val="minor"/>
      </rPr>
      <t xml:space="preserve"> (required in Colorado)</t>
    </r>
  </si>
  <si>
    <t xml:space="preserve">CLERGY BENEFITS WORKSHEET </t>
  </si>
  <si>
    <r>
      <t xml:space="preserve">Colorado FAMLI Leave Tax </t>
    </r>
    <r>
      <rPr>
        <i/>
        <sz val="11"/>
        <color theme="1"/>
        <rFont val="Calibri"/>
        <family val="2"/>
        <scheme val="minor"/>
      </rPr>
      <t>(if in Colorado)</t>
    </r>
  </si>
  <si>
    <r>
      <t xml:space="preserve">Social Security Offset </t>
    </r>
    <r>
      <rPr>
        <i/>
        <sz val="11"/>
        <color theme="1"/>
        <rFont val="Calibri"/>
        <family val="2"/>
        <scheme val="minor"/>
      </rPr>
      <t>(if not participating in Social Security)</t>
    </r>
  </si>
  <si>
    <r>
      <t xml:space="preserve">Social Security &amp; Medicare </t>
    </r>
    <r>
      <rPr>
        <i/>
        <sz val="11"/>
        <color theme="1"/>
        <rFont val="Calibri"/>
        <family val="2"/>
        <scheme val="minor"/>
      </rPr>
      <t>(if participating in Social Security)</t>
    </r>
  </si>
  <si>
    <r>
      <t xml:space="preserve">FINAL BASE COMPENSATION </t>
    </r>
    <r>
      <rPr>
        <b/>
        <i/>
        <sz val="11"/>
        <color theme="1"/>
        <rFont val="Calibri"/>
        <family val="2"/>
        <scheme val="minor"/>
      </rPr>
      <t>(enter amt)</t>
    </r>
  </si>
  <si>
    <t>Cell Phone Allowance</t>
  </si>
  <si>
    <r>
      <t xml:space="preserve">Housing Allowance </t>
    </r>
    <r>
      <rPr>
        <i/>
        <sz val="11"/>
        <color theme="1"/>
        <rFont val="Calibri"/>
        <family val="2"/>
        <scheme val="minor"/>
      </rPr>
      <t>(in addition to base compensation)</t>
    </r>
  </si>
  <si>
    <t>Auto Allowance</t>
  </si>
  <si>
    <t>BENEFITS</t>
  </si>
  <si>
    <t>ALLOWANCES and TAXES</t>
  </si>
  <si>
    <r>
      <t xml:space="preserve">ELCA Pension </t>
    </r>
    <r>
      <rPr>
        <i/>
        <sz val="11"/>
        <color theme="1"/>
        <rFont val="Calibri"/>
        <family val="2"/>
        <scheme val="minor"/>
      </rPr>
      <t>(enter percentage contribution)</t>
    </r>
  </si>
  <si>
    <r>
      <t xml:space="preserve">ELCA Health Insurance </t>
    </r>
    <r>
      <rPr>
        <i/>
        <sz val="11"/>
        <color theme="1"/>
        <rFont val="Calibri"/>
        <family val="2"/>
        <scheme val="minor"/>
      </rPr>
      <t>(enter annual premium)</t>
    </r>
  </si>
  <si>
    <r>
      <t xml:space="preserve">ELCA Disability &amp; Life Insuracne </t>
    </r>
    <r>
      <rPr>
        <i/>
        <sz val="11"/>
        <color theme="1"/>
        <rFont val="Calibri"/>
        <family val="2"/>
        <scheme val="minor"/>
      </rPr>
      <t>(enter annual premium)</t>
    </r>
  </si>
  <si>
    <t>Professional Development</t>
  </si>
  <si>
    <t>Other Benefits</t>
  </si>
  <si>
    <t>TOTAL ALLOWANCES, TAXES and BENEFITS</t>
  </si>
  <si>
    <t>ROCKY MOUNTAIN SYNOD ELCA</t>
  </si>
  <si>
    <t>Enter Values in yellow highlighted cells</t>
  </si>
  <si>
    <r>
      <t xml:space="preserve">YEARS OF ORDAINED SERVICE </t>
    </r>
    <r>
      <rPr>
        <i/>
        <sz val="11"/>
        <color theme="1"/>
        <rFont val="Calibri"/>
        <family val="2"/>
        <scheme val="minor"/>
      </rPr>
      <t>(1 pt for each yr. - max of 30)</t>
    </r>
  </si>
  <si>
    <r>
      <t>YEARS OF RELATED SERVICE</t>
    </r>
    <r>
      <rPr>
        <i/>
        <sz val="14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1/2 pt for each yr. - max of 8)</t>
    </r>
  </si>
  <si>
    <r>
      <t xml:space="preserve">ELCA Disability &amp; Life Insurance </t>
    </r>
    <r>
      <rPr>
        <i/>
        <sz val="11"/>
        <color theme="1"/>
        <rFont val="Calibri"/>
        <family val="2"/>
        <scheme val="minor"/>
      </rPr>
      <t>(enter annual premium)</t>
    </r>
  </si>
  <si>
    <t xml:space="preserve">      1 Pt. -   150 hrs. to 299 hrs.</t>
  </si>
  <si>
    <t xml:space="preserve">      2 Pts. - 300 hrs. to 449 hrs.</t>
  </si>
  <si>
    <t xml:space="preserve">      3 Pts. - 450 hrs. and over</t>
  </si>
  <si>
    <t xml:space="preserve">           .90 = Metro West, Northern CO; SE CO, Utah</t>
  </si>
  <si>
    <t xml:space="preserve">           .85 = Northern NM; Wyoming</t>
  </si>
  <si>
    <t xml:space="preserve">           .80 = Border</t>
  </si>
  <si>
    <r>
      <t>SUGGESTED BASELINE -</t>
    </r>
    <r>
      <rPr>
        <i/>
        <sz val="11"/>
        <color theme="1"/>
        <rFont val="Calibri"/>
        <family val="2"/>
        <scheme val="minor"/>
      </rPr>
      <t xml:space="preserve"> (required minimum in Colorado)</t>
    </r>
  </si>
  <si>
    <r>
      <t xml:space="preserve">   LOCALIZED COST OF LIVING MULTIPLIER (</t>
    </r>
    <r>
      <rPr>
        <i/>
        <sz val="11"/>
        <color theme="1"/>
        <rFont val="Calibri"/>
        <family val="2"/>
        <scheme val="minor"/>
      </rPr>
      <t>See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</si>
</sst>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4" borderId="0" xfId="0" applyFont="1" applyFill="1"/>
    <xf numFmtId="0" fontId="5" fillId="0" borderId="0" xfId="0" applyFont="1"/>
    <xf numFmtId="8" fontId="5" fillId="0" borderId="0" xfId="0" applyNumberFormat="1" applyFont="1"/>
    <xf numFmtId="8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8" fontId="6" fillId="0" borderId="0" xfId="0" applyNumberFormat="1" applyFont="1"/>
    <xf numFmtId="8" fontId="7" fillId="0" borderId="0" xfId="0" applyNumberFormat="1" applyFont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8" fontId="7" fillId="2" borderId="1" xfId="0" applyNumberFormat="1" applyFont="1" applyFill="1" applyBorder="1"/>
    <xf numFmtId="0" fontId="8" fillId="0" borderId="0" xfId="0" applyFont="1"/>
    <xf numFmtId="40" fontId="8" fillId="3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8" fontId="6" fillId="0" borderId="0" xfId="0" quotePrefix="1" applyNumberFormat="1" applyFont="1"/>
    <xf numFmtId="0" fontId="9" fillId="0" borderId="0" xfId="0" applyFont="1"/>
    <xf numFmtId="0" fontId="5" fillId="5" borderId="6" xfId="0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0" fontId="10" fillId="4" borderId="0" xfId="0" applyFont="1" applyFill="1"/>
    <xf numFmtId="8" fontId="11" fillId="0" borderId="0" xfId="0" applyNumberFormat="1" applyFont="1"/>
    <xf numFmtId="8" fontId="1" fillId="0" borderId="0" xfId="0" applyNumberFormat="1" applyFont="1"/>
    <xf numFmtId="8" fontId="11" fillId="2" borderId="0" xfId="0" applyNumberFormat="1" applyFont="1" applyFill="1"/>
    <xf numFmtId="0" fontId="6" fillId="0" borderId="5" xfId="0" applyFont="1" applyBorder="1"/>
    <xf numFmtId="0" fontId="6" fillId="0" borderId="9" xfId="0" applyFont="1" applyBorder="1" applyAlignment="1">
      <alignment horizontal="center"/>
    </xf>
    <xf numFmtId="0" fontId="8" fillId="5" borderId="6" xfId="0" applyFont="1" applyFill="1" applyBorder="1"/>
    <xf numFmtId="0" fontId="7" fillId="0" borderId="0" xfId="0" applyFont="1" applyAlignment="1">
      <alignment horizontal="right"/>
    </xf>
    <xf numFmtId="8" fontId="1" fillId="0" borderId="0" xfId="0" applyNumberFormat="1" applyFont="1" applyAlignment="1">
      <alignment horizontal="center"/>
    </xf>
    <xf numFmtId="0" fontId="7" fillId="0" borderId="5" xfId="0" applyFont="1" applyBorder="1"/>
    <xf numFmtId="8" fontId="6" fillId="0" borderId="3" xfId="0" applyNumberFormat="1" applyFont="1" applyBorder="1"/>
    <xf numFmtId="0" fontId="7" fillId="0" borderId="3" xfId="0" applyFont="1" applyBorder="1"/>
    <xf numFmtId="0" fontId="6" fillId="0" borderId="10" xfId="0" applyFont="1" applyBorder="1"/>
    <xf numFmtId="0" fontId="8" fillId="0" borderId="3" xfId="0" applyFont="1" applyBorder="1"/>
    <xf numFmtId="0" fontId="6" fillId="0" borderId="3" xfId="0" applyFont="1" applyBorder="1"/>
    <xf numFmtId="8" fontId="7" fillId="0" borderId="3" xfId="0" applyNumberFormat="1" applyFont="1" applyBorder="1"/>
    <xf numFmtId="0" fontId="6" fillId="0" borderId="11" xfId="0" applyFont="1" applyBorder="1"/>
    <xf numFmtId="0" fontId="7" fillId="0" borderId="11" xfId="0" applyFont="1" applyBorder="1"/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/>
    <xf numFmtId="0" fontId="7" fillId="2" borderId="13" xfId="0" applyFont="1" applyFill="1" applyBorder="1" applyAlignment="1">
      <alignment horizontal="center"/>
    </xf>
    <xf numFmtId="8" fontId="11" fillId="2" borderId="13" xfId="0" applyNumberFormat="1" applyFont="1" applyFill="1" applyBorder="1"/>
    <xf numFmtId="164" fontId="6" fillId="0" borderId="3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8" fontId="6" fillId="3" borderId="3" xfId="0" applyNumberFormat="1" applyFont="1" applyFill="1" applyBorder="1"/>
    <xf numFmtId="8" fontId="7" fillId="3" borderId="14" xfId="0" applyNumberFormat="1" applyFont="1" applyFill="1" applyBorder="1"/>
    <xf numFmtId="0" fontId="7" fillId="0" borderId="4" xfId="0" applyFont="1" applyBorder="1"/>
    <xf numFmtId="8" fontId="7" fillId="0" borderId="2" xfId="0" applyNumberFormat="1" applyFont="1" applyBorder="1"/>
    <xf numFmtId="0" fontId="5" fillId="0" borderId="3" xfId="0" applyFont="1" applyBorder="1"/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12" fillId="6" borderId="10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8" fontId="6" fillId="0" borderId="16" xfId="0" applyNumberFormat="1" applyFont="1" applyBorder="1" applyAlignment="1">
      <alignment horizontal="right" vertical="center"/>
    </xf>
    <xf numFmtId="8" fontId="6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1BB7-C291-43B5-9ACD-D57C025A79FF}">
  <sheetPr>
    <pageSetUpPr fitToPage="1"/>
  </sheetPr>
  <dimension ref="B2:K62"/>
  <sheetViews>
    <sheetView tabSelected="1" topLeftCell="A39" workbookViewId="0">
      <selection activeCell="G40" sqref="G40"/>
    </sheetView>
  </sheetViews>
  <sheetFormatPr defaultColWidth="9.109375" defaultRowHeight="18" x14ac:dyDescent="0.35"/>
  <cols>
    <col min="1" max="1" width="9.109375" style="5"/>
    <col min="2" max="2" width="4.33203125" style="5" customWidth="1"/>
    <col min="3" max="3" width="62.33203125" style="5" customWidth="1"/>
    <col min="4" max="4" width="5.109375" style="5" customWidth="1"/>
    <col min="5" max="5" width="9.33203125" style="7" bestFit="1" customWidth="1"/>
    <col min="6" max="6" width="3.33203125" style="24" customWidth="1"/>
    <col min="7" max="7" width="16.44140625" style="8" bestFit="1" customWidth="1"/>
    <col min="8" max="8" width="9.109375" style="8"/>
    <col min="9" max="9" width="11.77734375" style="8" bestFit="1" customWidth="1"/>
    <col min="10" max="10" width="9.109375" style="8"/>
    <col min="11" max="11" width="11.77734375" style="8" bestFit="1" customWidth="1"/>
    <col min="12" max="16384" width="9.109375" style="5"/>
  </cols>
  <sheetData>
    <row r="2" spans="2:11" ht="23.4" x14ac:dyDescent="0.45">
      <c r="B2" s="58" t="s">
        <v>42</v>
      </c>
      <c r="C2" s="58"/>
      <c r="D2" s="58"/>
      <c r="E2" s="58"/>
      <c r="F2" s="58"/>
      <c r="G2" s="58"/>
    </row>
    <row r="3" spans="2:11" s="2" customFormat="1" ht="23.4" x14ac:dyDescent="0.45">
      <c r="B3" s="58" t="s">
        <v>6</v>
      </c>
      <c r="C3" s="58"/>
      <c r="D3" s="58"/>
      <c r="E3" s="58"/>
      <c r="F3" s="58"/>
      <c r="G3" s="58"/>
      <c r="H3" s="4"/>
      <c r="I3" s="3"/>
      <c r="J3" s="3"/>
      <c r="K3" s="3"/>
    </row>
    <row r="4" spans="2:11" x14ac:dyDescent="0.35">
      <c r="B4" s="59" t="s">
        <v>43</v>
      </c>
      <c r="C4" s="59"/>
      <c r="D4" s="59"/>
      <c r="E4" s="59"/>
      <c r="F4" s="59"/>
      <c r="G4" s="59"/>
    </row>
    <row r="6" spans="2:11" x14ac:dyDescent="0.35">
      <c r="B6" s="34"/>
      <c r="C6" s="33" t="s">
        <v>53</v>
      </c>
      <c r="G6" s="9">
        <v>55000</v>
      </c>
    </row>
    <row r="8" spans="2:11" x14ac:dyDescent="0.35">
      <c r="B8" s="34"/>
      <c r="C8" s="26" t="s">
        <v>44</v>
      </c>
      <c r="E8" s="49">
        <v>1</v>
      </c>
    </row>
    <row r="9" spans="2:11" x14ac:dyDescent="0.35">
      <c r="B9" s="34"/>
      <c r="C9" s="26" t="s">
        <v>45</v>
      </c>
      <c r="E9" s="49">
        <v>0</v>
      </c>
    </row>
    <row r="10" spans="2:11" ht="7.5" customHeight="1" x14ac:dyDescent="0.35"/>
    <row r="11" spans="2:11" x14ac:dyDescent="0.35">
      <c r="B11" s="63" t="s">
        <v>14</v>
      </c>
      <c r="C11" s="26" t="s">
        <v>24</v>
      </c>
      <c r="E11" s="56">
        <v>0</v>
      </c>
    </row>
    <row r="12" spans="2:11" x14ac:dyDescent="0.35">
      <c r="B12" s="63"/>
      <c r="C12" s="26" t="s">
        <v>8</v>
      </c>
      <c r="E12" s="57"/>
    </row>
    <row r="13" spans="2:11" x14ac:dyDescent="0.35">
      <c r="E13" s="27"/>
    </row>
    <row r="14" spans="2:11" ht="18.600000000000001" thickBot="1" x14ac:dyDescent="0.4">
      <c r="C14" s="35" t="s">
        <v>22</v>
      </c>
      <c r="E14" s="10">
        <f>SUM(E8:E12)</f>
        <v>1</v>
      </c>
      <c r="F14" s="30" t="s">
        <v>0</v>
      </c>
      <c r="G14" s="8">
        <f>+E14*1300</f>
        <v>1300</v>
      </c>
    </row>
    <row r="15" spans="2:11" ht="18.600000000000001" thickTop="1" x14ac:dyDescent="0.35"/>
    <row r="16" spans="2:11" s="6" customFormat="1" ht="18.600000000000001" thickBot="1" x14ac:dyDescent="0.4">
      <c r="C16" s="33" t="s">
        <v>1</v>
      </c>
      <c r="D16" s="6" t="s">
        <v>0</v>
      </c>
      <c r="E16" s="11" t="s">
        <v>0</v>
      </c>
      <c r="F16" s="23"/>
      <c r="G16" s="12">
        <f>SUM(G6:G14)</f>
        <v>56300</v>
      </c>
      <c r="H16" s="9"/>
      <c r="I16" s="9"/>
      <c r="J16" s="9"/>
      <c r="K16" s="9"/>
    </row>
    <row r="17" spans="2:11" s="6" customFormat="1" ht="6.75" customHeight="1" thickTop="1" x14ac:dyDescent="0.35">
      <c r="E17" s="11"/>
      <c r="F17" s="23"/>
      <c r="G17" s="9"/>
      <c r="H17" s="9"/>
      <c r="I17" s="9"/>
      <c r="J17" s="9"/>
      <c r="K17" s="9"/>
    </row>
    <row r="18" spans="2:11" x14ac:dyDescent="0.35">
      <c r="C18" s="13" t="s">
        <v>54</v>
      </c>
      <c r="E18" s="14">
        <v>0.95</v>
      </c>
    </row>
    <row r="19" spans="2:11" ht="10.5" customHeight="1" x14ac:dyDescent="0.35">
      <c r="C19" s="13"/>
      <c r="E19" s="24"/>
    </row>
    <row r="20" spans="2:11" s="6" customFormat="1" ht="18.600000000000001" thickBot="1" x14ac:dyDescent="0.4">
      <c r="C20" s="33" t="s">
        <v>3</v>
      </c>
      <c r="E20" s="11"/>
      <c r="F20" s="23"/>
      <c r="G20" s="12">
        <f>+G16*E18</f>
        <v>53485</v>
      </c>
      <c r="H20" s="9"/>
      <c r="I20" s="9" t="s">
        <v>0</v>
      </c>
      <c r="J20" s="9"/>
      <c r="K20" s="9" t="s">
        <v>0</v>
      </c>
    </row>
    <row r="21" spans="2:11" ht="18.600000000000001" thickTop="1" x14ac:dyDescent="0.35">
      <c r="I21" s="8" t="s">
        <v>0</v>
      </c>
      <c r="K21" s="8" t="s">
        <v>0</v>
      </c>
    </row>
    <row r="22" spans="2:11" s="6" customFormat="1" ht="18.600000000000001" thickBot="1" x14ac:dyDescent="0.4">
      <c r="C22" s="33" t="s">
        <v>4</v>
      </c>
      <c r="E22" s="11"/>
      <c r="F22" s="23"/>
      <c r="G22" s="12">
        <f>(+G16+G20)/2</f>
        <v>54892.5</v>
      </c>
      <c r="H22" s="9"/>
      <c r="I22" s="9"/>
      <c r="J22" s="9"/>
      <c r="K22" s="9"/>
    </row>
    <row r="23" spans="2:11" ht="18.600000000000001" thickTop="1" x14ac:dyDescent="0.35"/>
    <row r="24" spans="2:11" x14ac:dyDescent="0.35">
      <c r="C24" s="33" t="s">
        <v>20</v>
      </c>
      <c r="D24" s="38" t="s">
        <v>0</v>
      </c>
      <c r="E24" s="50">
        <v>0.5</v>
      </c>
      <c r="F24" s="38" t="s">
        <v>0</v>
      </c>
      <c r="G24" s="37">
        <f>+G16*E24</f>
        <v>28150</v>
      </c>
    </row>
    <row r="25" spans="2:11" x14ac:dyDescent="0.35">
      <c r="C25" s="33" t="s">
        <v>21</v>
      </c>
      <c r="D25" s="39"/>
      <c r="E25" s="50">
        <v>0.5</v>
      </c>
      <c r="F25" s="39"/>
      <c r="G25" s="37">
        <f>+G20*E25</f>
        <v>26742.5</v>
      </c>
    </row>
    <row r="26" spans="2:11" ht="18.600000000000001" thickBot="1" x14ac:dyDescent="0.4">
      <c r="C26" s="29"/>
      <c r="D26" s="6"/>
      <c r="E26" s="11"/>
      <c r="F26" s="23"/>
      <c r="G26" s="9"/>
    </row>
    <row r="27" spans="2:11" ht="18.600000000000001" thickBot="1" x14ac:dyDescent="0.4">
      <c r="C27" s="40" t="s">
        <v>30</v>
      </c>
      <c r="D27" s="41"/>
      <c r="E27" s="42"/>
      <c r="F27" s="43"/>
      <c r="G27" s="52">
        <v>55000</v>
      </c>
    </row>
    <row r="28" spans="2:11" x14ac:dyDescent="0.35">
      <c r="C28" s="29"/>
      <c r="D28" s="6"/>
      <c r="E28" s="11"/>
      <c r="F28" s="23"/>
      <c r="G28" s="9"/>
    </row>
    <row r="29" spans="2:11" x14ac:dyDescent="0.35">
      <c r="C29" s="29"/>
      <c r="D29" s="6"/>
      <c r="E29" s="11"/>
      <c r="F29" s="23"/>
      <c r="G29" s="9"/>
    </row>
    <row r="30" spans="2:11" s="2" customFormat="1" ht="23.4" x14ac:dyDescent="0.45">
      <c r="B30" s="22" t="s">
        <v>26</v>
      </c>
      <c r="C30" s="1"/>
      <c r="E30" s="3" t="s">
        <v>0</v>
      </c>
      <c r="F30" s="23"/>
      <c r="G30" s="3"/>
      <c r="H30" s="4"/>
      <c r="I30" s="3"/>
      <c r="J30" s="3"/>
      <c r="K30" s="3"/>
    </row>
    <row r="31" spans="2:11" ht="12.75" customHeight="1" x14ac:dyDescent="0.35"/>
    <row r="32" spans="2:11" ht="19.5" customHeight="1" x14ac:dyDescent="0.35">
      <c r="B32" s="55" t="s">
        <v>35</v>
      </c>
      <c r="C32" s="36"/>
      <c r="E32" s="45"/>
    </row>
    <row r="33" spans="2:11" ht="19.5" customHeight="1" x14ac:dyDescent="0.35">
      <c r="B33" s="63" t="s">
        <v>14</v>
      </c>
      <c r="C33" s="36" t="s">
        <v>28</v>
      </c>
      <c r="E33" s="64">
        <v>7.6499999999999999E-2</v>
      </c>
      <c r="G33" s="66">
        <f>+$G$27*E33</f>
        <v>4207.5</v>
      </c>
      <c r="H33" s="17" t="s">
        <v>0</v>
      </c>
    </row>
    <row r="34" spans="2:11" ht="19.5" customHeight="1" x14ac:dyDescent="0.35">
      <c r="B34" s="63"/>
      <c r="C34" s="36" t="s">
        <v>29</v>
      </c>
      <c r="E34" s="65"/>
      <c r="G34" s="67"/>
    </row>
    <row r="35" spans="2:11" ht="19.5" customHeight="1" x14ac:dyDescent="0.35">
      <c r="B35" s="36"/>
      <c r="C35" s="36" t="s">
        <v>27</v>
      </c>
      <c r="E35" s="44">
        <v>4.4999999999999997E-3</v>
      </c>
      <c r="G35" s="32">
        <f t="shared" ref="G35" si="0">+$G$27*E35</f>
        <v>247.49999999999997</v>
      </c>
    </row>
    <row r="36" spans="2:11" ht="19.5" customHeight="1" x14ac:dyDescent="0.35">
      <c r="B36" s="36"/>
      <c r="C36" s="36" t="s">
        <v>32</v>
      </c>
      <c r="E36" s="46"/>
      <c r="G36" s="51">
        <v>0</v>
      </c>
      <c r="H36" s="17"/>
    </row>
    <row r="37" spans="2:11" ht="19.5" customHeight="1" x14ac:dyDescent="0.35">
      <c r="B37" s="36"/>
      <c r="C37" s="36" t="s">
        <v>33</v>
      </c>
      <c r="E37" s="47"/>
      <c r="G37" s="51">
        <v>0</v>
      </c>
      <c r="H37" s="17"/>
    </row>
    <row r="38" spans="2:11" ht="19.5" customHeight="1" x14ac:dyDescent="0.35">
      <c r="B38" s="36"/>
      <c r="C38" s="36" t="s">
        <v>31</v>
      </c>
      <c r="G38" s="51">
        <v>0</v>
      </c>
    </row>
    <row r="39" spans="2:11" ht="19.5" customHeight="1" x14ac:dyDescent="0.35">
      <c r="B39" s="36"/>
      <c r="C39" s="36" t="s">
        <v>39</v>
      </c>
      <c r="G39" s="51">
        <v>0</v>
      </c>
    </row>
    <row r="40" spans="2:11" ht="19.5" customHeight="1" x14ac:dyDescent="0.35">
      <c r="B40" s="36"/>
      <c r="C40" s="36" t="s">
        <v>40</v>
      </c>
      <c r="G40" s="51">
        <v>0</v>
      </c>
    </row>
    <row r="41" spans="2:11" x14ac:dyDescent="0.35">
      <c r="B41" s="55" t="s">
        <v>34</v>
      </c>
      <c r="C41" s="36"/>
    </row>
    <row r="42" spans="2:11" x14ac:dyDescent="0.35">
      <c r="B42" s="36"/>
      <c r="C42" s="36" t="s">
        <v>37</v>
      </c>
      <c r="E42" s="7" t="s">
        <v>0</v>
      </c>
      <c r="G42" s="51">
        <v>0</v>
      </c>
    </row>
    <row r="43" spans="2:11" x14ac:dyDescent="0.35">
      <c r="B43" s="36"/>
      <c r="C43" s="36" t="s">
        <v>46</v>
      </c>
      <c r="G43" s="51">
        <v>0</v>
      </c>
    </row>
    <row r="44" spans="2:11" x14ac:dyDescent="0.35">
      <c r="B44" s="36"/>
      <c r="C44" s="36" t="s">
        <v>36</v>
      </c>
      <c r="E44" s="48">
        <v>0.1</v>
      </c>
      <c r="G44" s="32">
        <f t="shared" ref="G44" si="1">+$G$27*E44</f>
        <v>5500</v>
      </c>
    </row>
    <row r="45" spans="2:11" ht="12.75" customHeight="1" x14ac:dyDescent="0.35"/>
    <row r="46" spans="2:11" s="6" customFormat="1" x14ac:dyDescent="0.35">
      <c r="B46" s="53" t="s">
        <v>41</v>
      </c>
      <c r="C46" s="31"/>
      <c r="E46" s="11"/>
      <c r="F46" s="23"/>
      <c r="G46" s="54">
        <f>SUM(G33:G44)</f>
        <v>9955</v>
      </c>
      <c r="H46" s="9"/>
      <c r="I46" s="9"/>
      <c r="J46" s="9"/>
      <c r="K46" s="9"/>
    </row>
    <row r="48" spans="2:11" ht="18.600000000000001" thickBot="1" x14ac:dyDescent="0.4">
      <c r="C48" s="15" t="s">
        <v>5</v>
      </c>
      <c r="D48" s="15"/>
      <c r="E48" s="16"/>
      <c r="F48" s="25"/>
      <c r="G48" s="12">
        <f>+G27+G46</f>
        <v>64955</v>
      </c>
    </row>
    <row r="49" spans="3:7" ht="18.600000000000001" thickTop="1" x14ac:dyDescent="0.35"/>
    <row r="50" spans="3:7" x14ac:dyDescent="0.35">
      <c r="C50" s="18" t="s">
        <v>13</v>
      </c>
    </row>
    <row r="51" spans="3:7" ht="49.5" customHeight="1" x14ac:dyDescent="0.35">
      <c r="C51" s="60" t="s">
        <v>0</v>
      </c>
      <c r="D51" s="61"/>
      <c r="E51" s="61"/>
      <c r="F51" s="61"/>
      <c r="G51" s="62"/>
    </row>
    <row r="52" spans="3:7" ht="18.600000000000001" thickBot="1" x14ac:dyDescent="0.4"/>
    <row r="53" spans="3:7" x14ac:dyDescent="0.35">
      <c r="C53" s="19" t="s">
        <v>9</v>
      </c>
    </row>
    <row r="54" spans="3:7" x14ac:dyDescent="0.35">
      <c r="C54" s="20" t="s">
        <v>47</v>
      </c>
    </row>
    <row r="55" spans="3:7" x14ac:dyDescent="0.35">
      <c r="C55" s="20" t="s">
        <v>48</v>
      </c>
    </row>
    <row r="56" spans="3:7" ht="18.600000000000001" thickBot="1" x14ac:dyDescent="0.4">
      <c r="C56" s="21" t="s">
        <v>49</v>
      </c>
    </row>
    <row r="57" spans="3:7" ht="18.600000000000001" thickBot="1" x14ac:dyDescent="0.4"/>
    <row r="58" spans="3:7" ht="18.600000000000001" thickBot="1" x14ac:dyDescent="0.4">
      <c r="C58" s="19" t="s">
        <v>15</v>
      </c>
    </row>
    <row r="59" spans="3:7" x14ac:dyDescent="0.35">
      <c r="C59" s="28" t="s">
        <v>19</v>
      </c>
    </row>
    <row r="60" spans="3:7" x14ac:dyDescent="0.35">
      <c r="C60" s="20" t="s">
        <v>50</v>
      </c>
    </row>
    <row r="61" spans="3:7" x14ac:dyDescent="0.35">
      <c r="C61" s="20" t="s">
        <v>51</v>
      </c>
    </row>
    <row r="62" spans="3:7" ht="18.600000000000001" thickBot="1" x14ac:dyDescent="0.4">
      <c r="C62" s="21" t="s">
        <v>52</v>
      </c>
    </row>
  </sheetData>
  <mergeCells count="9">
    <mergeCell ref="E11:E12"/>
    <mergeCell ref="B2:G2"/>
    <mergeCell ref="B3:G3"/>
    <mergeCell ref="B4:G4"/>
    <mergeCell ref="C51:G51"/>
    <mergeCell ref="B11:B12"/>
    <mergeCell ref="B33:B34"/>
    <mergeCell ref="E33:E34"/>
    <mergeCell ref="G33:G34"/>
  </mergeCells>
  <pageMargins left="0.7" right="0.7" top="0.75" bottom="0.75" header="0.3" footer="0.3"/>
  <pageSetup scale="89" orientation="portrait" r:id="rId1"/>
  <rowBreaks count="1" manualBreakCount="1">
    <brk id="11" max="16383" man="1"/>
  </rowBreaks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6B77-C076-4247-A439-76B956BF4CD8}">
  <sheetPr>
    <pageSetUpPr fitToPage="1"/>
  </sheetPr>
  <dimension ref="B2:K62"/>
  <sheetViews>
    <sheetView workbookViewId="0">
      <selection activeCell="G40" sqref="G40"/>
    </sheetView>
  </sheetViews>
  <sheetFormatPr defaultColWidth="9.109375" defaultRowHeight="18" x14ac:dyDescent="0.35"/>
  <cols>
    <col min="1" max="1" width="9.109375" style="5"/>
    <col min="2" max="2" width="4.33203125" style="5" customWidth="1"/>
    <col min="3" max="3" width="59.44140625" style="5" customWidth="1"/>
    <col min="4" max="4" width="5.109375" style="5" customWidth="1"/>
    <col min="5" max="5" width="9.33203125" style="7" bestFit="1" customWidth="1"/>
    <col min="6" max="6" width="3.33203125" style="24" customWidth="1"/>
    <col min="7" max="7" width="16.44140625" style="8" bestFit="1" customWidth="1"/>
    <col min="8" max="8" width="9.109375" style="8"/>
    <col min="9" max="9" width="11.77734375" style="8" bestFit="1" customWidth="1"/>
    <col min="10" max="10" width="9.109375" style="8"/>
    <col min="11" max="11" width="11.77734375" style="8" bestFit="1" customWidth="1"/>
    <col min="12" max="16384" width="9.109375" style="5"/>
  </cols>
  <sheetData>
    <row r="2" spans="2:11" ht="23.4" x14ac:dyDescent="0.45">
      <c r="B2" s="58" t="s">
        <v>42</v>
      </c>
      <c r="C2" s="58"/>
    </row>
    <row r="3" spans="2:11" s="2" customFormat="1" ht="23.4" x14ac:dyDescent="0.45">
      <c r="B3" s="58" t="s">
        <v>6</v>
      </c>
      <c r="C3" s="58"/>
      <c r="E3" s="3" t="s">
        <v>0</v>
      </c>
      <c r="F3" s="23"/>
      <c r="G3" s="3"/>
      <c r="H3" s="4"/>
      <c r="I3" s="3"/>
      <c r="J3" s="3"/>
      <c r="K3" s="3"/>
    </row>
    <row r="4" spans="2:11" x14ac:dyDescent="0.35">
      <c r="B4" s="59" t="s">
        <v>43</v>
      </c>
      <c r="C4" s="59"/>
    </row>
    <row r="6" spans="2:11" x14ac:dyDescent="0.35">
      <c r="B6" s="34"/>
      <c r="C6" s="33" t="s">
        <v>25</v>
      </c>
      <c r="G6" s="9">
        <v>38500</v>
      </c>
    </row>
    <row r="8" spans="2:11" x14ac:dyDescent="0.35">
      <c r="B8" s="34"/>
      <c r="C8" s="26" t="s">
        <v>7</v>
      </c>
      <c r="E8" s="49">
        <v>0</v>
      </c>
    </row>
    <row r="9" spans="2:11" x14ac:dyDescent="0.35">
      <c r="B9" s="34"/>
      <c r="C9" s="26" t="s">
        <v>23</v>
      </c>
      <c r="E9" s="49">
        <v>0</v>
      </c>
    </row>
    <row r="10" spans="2:11" ht="7.5" customHeight="1" x14ac:dyDescent="0.35"/>
    <row r="11" spans="2:11" x14ac:dyDescent="0.35">
      <c r="B11" s="63" t="s">
        <v>14</v>
      </c>
      <c r="C11" s="26" t="s">
        <v>24</v>
      </c>
      <c r="E11" s="56">
        <v>0</v>
      </c>
    </row>
    <row r="12" spans="2:11" x14ac:dyDescent="0.35">
      <c r="B12" s="63"/>
      <c r="C12" s="26" t="s">
        <v>8</v>
      </c>
      <c r="E12" s="57"/>
    </row>
    <row r="13" spans="2:11" x14ac:dyDescent="0.35">
      <c r="E13" s="27"/>
    </row>
    <row r="14" spans="2:11" ht="18.600000000000001" thickBot="1" x14ac:dyDescent="0.4">
      <c r="C14" s="35" t="s">
        <v>22</v>
      </c>
      <c r="E14" s="10">
        <f>SUM(E8:E12)</f>
        <v>0</v>
      </c>
      <c r="F14" s="30" t="s">
        <v>0</v>
      </c>
      <c r="G14" s="8">
        <f>+E14*1300</f>
        <v>0</v>
      </c>
    </row>
    <row r="15" spans="2:11" ht="18.600000000000001" thickTop="1" x14ac:dyDescent="0.35"/>
    <row r="16" spans="2:11" s="6" customFormat="1" ht="18.600000000000001" thickBot="1" x14ac:dyDescent="0.4">
      <c r="C16" s="33" t="s">
        <v>1</v>
      </c>
      <c r="D16" s="6" t="s">
        <v>0</v>
      </c>
      <c r="E16" s="11" t="s">
        <v>0</v>
      </c>
      <c r="F16" s="23"/>
      <c r="G16" s="12">
        <f>SUM(G6:G14)</f>
        <v>38500</v>
      </c>
      <c r="H16" s="9"/>
      <c r="I16" s="9"/>
      <c r="J16" s="9"/>
      <c r="K16" s="9"/>
    </row>
    <row r="17" spans="2:11" s="6" customFormat="1" ht="6.75" customHeight="1" thickTop="1" x14ac:dyDescent="0.35">
      <c r="E17" s="11"/>
      <c r="F17" s="23"/>
      <c r="G17" s="9"/>
      <c r="H17" s="9"/>
      <c r="I17" s="9"/>
      <c r="J17" s="9"/>
      <c r="K17" s="9"/>
    </row>
    <row r="18" spans="2:11" x14ac:dyDescent="0.35">
      <c r="C18" s="13" t="s">
        <v>2</v>
      </c>
      <c r="E18" s="14">
        <v>0.95</v>
      </c>
    </row>
    <row r="19" spans="2:11" ht="10.5" customHeight="1" x14ac:dyDescent="0.35">
      <c r="C19" s="13"/>
      <c r="E19" s="24"/>
    </row>
    <row r="20" spans="2:11" s="6" customFormat="1" ht="18.600000000000001" thickBot="1" x14ac:dyDescent="0.4">
      <c r="C20" s="33" t="s">
        <v>3</v>
      </c>
      <c r="E20" s="11"/>
      <c r="F20" s="23"/>
      <c r="G20" s="12">
        <f>+G16*E18</f>
        <v>36575</v>
      </c>
      <c r="H20" s="9"/>
      <c r="I20" s="9" t="s">
        <v>0</v>
      </c>
      <c r="J20" s="9"/>
      <c r="K20" s="9" t="s">
        <v>0</v>
      </c>
    </row>
    <row r="21" spans="2:11" ht="18.600000000000001" thickTop="1" x14ac:dyDescent="0.35">
      <c r="I21" s="8" t="s">
        <v>0</v>
      </c>
      <c r="K21" s="8" t="s">
        <v>0</v>
      </c>
    </row>
    <row r="22" spans="2:11" s="6" customFormat="1" ht="18.600000000000001" thickBot="1" x14ac:dyDescent="0.4">
      <c r="C22" s="33" t="s">
        <v>4</v>
      </c>
      <c r="E22" s="11"/>
      <c r="F22" s="23"/>
      <c r="G22" s="12">
        <f>(+G16+G20)/2</f>
        <v>37537.5</v>
      </c>
      <c r="H22" s="9"/>
      <c r="I22" s="9"/>
      <c r="J22" s="9"/>
      <c r="K22" s="9"/>
    </row>
    <row r="23" spans="2:11" ht="18.600000000000001" thickTop="1" x14ac:dyDescent="0.35"/>
    <row r="24" spans="2:11" x14ac:dyDescent="0.35">
      <c r="C24" s="33" t="s">
        <v>20</v>
      </c>
      <c r="D24" s="38" t="s">
        <v>0</v>
      </c>
      <c r="E24" s="50">
        <v>0.5</v>
      </c>
      <c r="F24" s="38" t="s">
        <v>0</v>
      </c>
      <c r="G24" s="37">
        <f>+G16*E24</f>
        <v>19250</v>
      </c>
    </row>
    <row r="25" spans="2:11" x14ac:dyDescent="0.35">
      <c r="C25" s="33" t="s">
        <v>21</v>
      </c>
      <c r="D25" s="39"/>
      <c r="E25" s="50">
        <v>0.5</v>
      </c>
      <c r="F25" s="39"/>
      <c r="G25" s="37">
        <f>+G20*E25</f>
        <v>18287.5</v>
      </c>
    </row>
    <row r="26" spans="2:11" ht="18.600000000000001" thickBot="1" x14ac:dyDescent="0.4">
      <c r="C26" s="29"/>
      <c r="D26" s="6"/>
      <c r="E26" s="11"/>
      <c r="F26" s="23"/>
      <c r="G26" s="9"/>
    </row>
    <row r="27" spans="2:11" ht="18.600000000000001" thickBot="1" x14ac:dyDescent="0.4">
      <c r="C27" s="40" t="s">
        <v>30</v>
      </c>
      <c r="D27" s="41"/>
      <c r="E27" s="42"/>
      <c r="F27" s="43"/>
      <c r="G27" s="52">
        <v>38500</v>
      </c>
    </row>
    <row r="28" spans="2:11" x14ac:dyDescent="0.35">
      <c r="C28" s="29"/>
      <c r="D28" s="6"/>
      <c r="E28" s="11"/>
      <c r="F28" s="23"/>
      <c r="G28" s="9"/>
    </row>
    <row r="29" spans="2:11" x14ac:dyDescent="0.35">
      <c r="C29" s="29"/>
      <c r="D29" s="6"/>
      <c r="E29" s="11"/>
      <c r="F29" s="23"/>
      <c r="G29" s="9"/>
    </row>
    <row r="30" spans="2:11" s="2" customFormat="1" ht="23.4" x14ac:dyDescent="0.45">
      <c r="B30" s="22" t="s">
        <v>26</v>
      </c>
      <c r="C30" s="1"/>
      <c r="E30" s="3" t="s">
        <v>0</v>
      </c>
      <c r="F30" s="23"/>
      <c r="G30" s="3"/>
      <c r="H30" s="4"/>
      <c r="I30" s="3"/>
      <c r="J30" s="3"/>
      <c r="K30" s="3"/>
    </row>
    <row r="31" spans="2:11" ht="12.75" customHeight="1" x14ac:dyDescent="0.35"/>
    <row r="32" spans="2:11" ht="19.5" customHeight="1" x14ac:dyDescent="0.35">
      <c r="B32" s="36" t="s">
        <v>35</v>
      </c>
      <c r="C32" s="36"/>
      <c r="E32" s="45"/>
    </row>
    <row r="33" spans="2:11" ht="19.5" customHeight="1" x14ac:dyDescent="0.35">
      <c r="B33" s="63" t="s">
        <v>14</v>
      </c>
      <c r="C33" s="36" t="s">
        <v>28</v>
      </c>
      <c r="E33" s="64">
        <v>7.6499999999999999E-2</v>
      </c>
      <c r="G33" s="66">
        <f>+$G$27*E33</f>
        <v>2945.25</v>
      </c>
      <c r="H33" s="17" t="s">
        <v>0</v>
      </c>
    </row>
    <row r="34" spans="2:11" ht="19.5" customHeight="1" x14ac:dyDescent="0.35">
      <c r="B34" s="63"/>
      <c r="C34" s="36" t="s">
        <v>29</v>
      </c>
      <c r="E34" s="65"/>
      <c r="G34" s="67"/>
    </row>
    <row r="35" spans="2:11" ht="19.5" customHeight="1" x14ac:dyDescent="0.35">
      <c r="B35" s="36"/>
      <c r="C35" s="36" t="s">
        <v>27</v>
      </c>
      <c r="E35" s="44">
        <v>4.4999999999999997E-3</v>
      </c>
      <c r="G35" s="32">
        <f t="shared" ref="G35" si="0">+$G$27*E35</f>
        <v>173.25</v>
      </c>
    </row>
    <row r="36" spans="2:11" ht="19.5" customHeight="1" x14ac:dyDescent="0.35">
      <c r="B36" s="36"/>
      <c r="C36" s="36" t="s">
        <v>32</v>
      </c>
      <c r="E36" s="46"/>
      <c r="G36" s="51">
        <v>0</v>
      </c>
      <c r="H36" s="17"/>
    </row>
    <row r="37" spans="2:11" ht="19.5" customHeight="1" x14ac:dyDescent="0.35">
      <c r="B37" s="36"/>
      <c r="C37" s="36" t="s">
        <v>33</v>
      </c>
      <c r="E37" s="47"/>
      <c r="G37" s="51">
        <v>0</v>
      </c>
      <c r="H37" s="17"/>
    </row>
    <row r="38" spans="2:11" ht="19.5" customHeight="1" x14ac:dyDescent="0.35">
      <c r="B38" s="36"/>
      <c r="C38" s="36" t="s">
        <v>31</v>
      </c>
      <c r="G38" s="51">
        <v>0</v>
      </c>
    </row>
    <row r="39" spans="2:11" ht="19.5" customHeight="1" x14ac:dyDescent="0.35">
      <c r="B39" s="36"/>
      <c r="C39" s="36" t="s">
        <v>39</v>
      </c>
      <c r="G39" s="51">
        <v>0</v>
      </c>
    </row>
    <row r="40" spans="2:11" ht="19.5" customHeight="1" x14ac:dyDescent="0.35">
      <c r="B40" s="36"/>
      <c r="C40" s="36" t="s">
        <v>40</v>
      </c>
      <c r="G40" s="51">
        <v>0</v>
      </c>
    </row>
    <row r="41" spans="2:11" x14ac:dyDescent="0.35">
      <c r="B41" s="36" t="s">
        <v>34</v>
      </c>
      <c r="C41" s="36"/>
    </row>
    <row r="42" spans="2:11" x14ac:dyDescent="0.35">
      <c r="B42" s="36"/>
      <c r="C42" s="36" t="s">
        <v>37</v>
      </c>
      <c r="E42" s="7" t="s">
        <v>0</v>
      </c>
      <c r="G42" s="51">
        <v>0</v>
      </c>
    </row>
    <row r="43" spans="2:11" x14ac:dyDescent="0.35">
      <c r="B43" s="36"/>
      <c r="C43" s="36" t="s">
        <v>38</v>
      </c>
      <c r="G43" s="51">
        <v>0</v>
      </c>
    </row>
    <row r="44" spans="2:11" x14ac:dyDescent="0.35">
      <c r="B44" s="36"/>
      <c r="C44" s="36" t="s">
        <v>36</v>
      </c>
      <c r="E44" s="48">
        <v>0.1</v>
      </c>
      <c r="G44" s="32">
        <f t="shared" ref="G44" si="1">+$G$27*E44</f>
        <v>3850</v>
      </c>
    </row>
    <row r="45" spans="2:11" ht="12.75" customHeight="1" x14ac:dyDescent="0.35"/>
    <row r="46" spans="2:11" s="6" customFormat="1" x14ac:dyDescent="0.35">
      <c r="B46" s="53" t="s">
        <v>41</v>
      </c>
      <c r="C46" s="31"/>
      <c r="E46" s="11"/>
      <c r="F46" s="23"/>
      <c r="G46" s="54">
        <f>SUM(G33:G44)</f>
        <v>6968.5</v>
      </c>
      <c r="H46" s="9"/>
      <c r="I46" s="9"/>
      <c r="J46" s="9"/>
      <c r="K46" s="9"/>
    </row>
    <row r="48" spans="2:11" ht="18.600000000000001" thickBot="1" x14ac:dyDescent="0.4">
      <c r="C48" s="15" t="s">
        <v>5</v>
      </c>
      <c r="D48" s="15"/>
      <c r="E48" s="16"/>
      <c r="F48" s="25"/>
      <c r="G48" s="12">
        <f>+G27+G46</f>
        <v>45468.5</v>
      </c>
    </row>
    <row r="49" spans="3:7" ht="18.600000000000001" thickTop="1" x14ac:dyDescent="0.35"/>
    <row r="50" spans="3:7" x14ac:dyDescent="0.35">
      <c r="C50" s="18" t="s">
        <v>13</v>
      </c>
    </row>
    <row r="51" spans="3:7" ht="49.5" customHeight="1" x14ac:dyDescent="0.35">
      <c r="C51" s="60" t="s">
        <v>0</v>
      </c>
      <c r="D51" s="61"/>
      <c r="E51" s="61"/>
      <c r="F51" s="61"/>
      <c r="G51" s="62"/>
    </row>
    <row r="52" spans="3:7" ht="18.600000000000001" thickBot="1" x14ac:dyDescent="0.4"/>
    <row r="53" spans="3:7" x14ac:dyDescent="0.35">
      <c r="C53" s="19" t="s">
        <v>9</v>
      </c>
    </row>
    <row r="54" spans="3:7" x14ac:dyDescent="0.35">
      <c r="C54" s="20" t="s">
        <v>10</v>
      </c>
    </row>
    <row r="55" spans="3:7" x14ac:dyDescent="0.35">
      <c r="C55" s="20" t="s">
        <v>11</v>
      </c>
    </row>
    <row r="56" spans="3:7" ht="18.600000000000001" thickBot="1" x14ac:dyDescent="0.4">
      <c r="C56" s="21" t="s">
        <v>12</v>
      </c>
    </row>
    <row r="57" spans="3:7" ht="18.600000000000001" thickBot="1" x14ac:dyDescent="0.4"/>
    <row r="58" spans="3:7" ht="18.600000000000001" thickBot="1" x14ac:dyDescent="0.4">
      <c r="C58" s="19" t="s">
        <v>15</v>
      </c>
    </row>
    <row r="59" spans="3:7" x14ac:dyDescent="0.35">
      <c r="C59" s="28" t="s">
        <v>19</v>
      </c>
    </row>
    <row r="60" spans="3:7" x14ac:dyDescent="0.35">
      <c r="C60" s="20" t="s">
        <v>17</v>
      </c>
    </row>
    <row r="61" spans="3:7" x14ac:dyDescent="0.35">
      <c r="C61" s="20" t="s">
        <v>18</v>
      </c>
    </row>
    <row r="62" spans="3:7" ht="18.600000000000001" thickBot="1" x14ac:dyDescent="0.4">
      <c r="C62" s="21" t="s">
        <v>16</v>
      </c>
    </row>
  </sheetData>
  <mergeCells count="9">
    <mergeCell ref="G33:G34"/>
    <mergeCell ref="C51:G51"/>
    <mergeCell ref="B2:C2"/>
    <mergeCell ref="B3:C3"/>
    <mergeCell ref="B4:C4"/>
    <mergeCell ref="B11:B12"/>
    <mergeCell ref="E11:E12"/>
    <mergeCell ref="B33:B34"/>
    <mergeCell ref="E33:E34"/>
  </mergeCells>
  <pageMargins left="0.7" right="0.7" top="0.75" bottom="0.75" header="0.3" footer="0.3"/>
  <pageSetup scale="89" orientation="portrait" r:id="rId1"/>
  <rowBreaks count="1" manualBreakCount="1">
    <brk id="1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 Parsonage</vt:lpstr>
      <vt:lpstr>With Parsonage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Johnson</dc:creator>
  <cp:lastModifiedBy>Will Johnson</cp:lastModifiedBy>
  <cp:lastPrinted>2023-10-30T20:54:43Z</cp:lastPrinted>
  <dcterms:created xsi:type="dcterms:W3CDTF">2023-10-30T20:38:53Z</dcterms:created>
  <dcterms:modified xsi:type="dcterms:W3CDTF">2025-03-11T23:34:44Z</dcterms:modified>
</cp:coreProperties>
</file>