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Manager\1411 MD Audit\Case Mix System\FRV Modeling\RSMeans Info\"/>
    </mc:Choice>
  </mc:AlternateContent>
  <xr:revisionPtr revIDLastSave="0" documentId="13_ncr:1_{76E6A97E-C65D-4600-8C2B-9F170D6D26D8}" xr6:coauthVersionLast="47" xr6:coauthVersionMax="47" xr10:uidLastSave="{00000000-0000-0000-0000-000000000000}"/>
  <bookViews>
    <workbookView xWindow="28680" yWindow="-120" windowWidth="29040" windowHeight="15720" firstSheet="1" activeTab="1" xr2:uid="{00000000-000D-0000-FFFF-FFFF00000000}"/>
  </bookViews>
  <sheets>
    <sheet name="April 16 RS Means Workpaper" sheetId="1" state="hidden" r:id="rId1"/>
    <sheet name="April 2025 - MD" sheetId="18" r:id="rId2"/>
    <sheet name="Indy compare" sheetId="3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7" i="18" l="1"/>
  <c r="H42" i="18"/>
  <c r="H37" i="18"/>
  <c r="H32" i="18"/>
  <c r="H27" i="18"/>
  <c r="H22" i="18"/>
  <c r="C12" i="18"/>
  <c r="B12" i="18"/>
  <c r="D12" i="18" s="1"/>
  <c r="H17" i="18" s="1"/>
  <c r="I17" i="18" s="1"/>
  <c r="I22" i="18" s="1"/>
  <c r="I27" i="18" s="1"/>
  <c r="I32" i="18" s="1"/>
  <c r="I37" i="18" s="1"/>
  <c r="I42" i="18" s="1"/>
  <c r="I47" i="18" s="1"/>
  <c r="C42" i="18"/>
  <c r="B42" i="18"/>
  <c r="C37" i="18"/>
  <c r="B37" i="18"/>
  <c r="C32" i="18"/>
  <c r="B32" i="18"/>
  <c r="C27" i="18"/>
  <c r="B27" i="18"/>
  <c r="C22" i="18"/>
  <c r="B22" i="18"/>
  <c r="C17" i="18"/>
  <c r="B17" i="18"/>
  <c r="D42" i="18" l="1"/>
  <c r="D37" i="18"/>
  <c r="D32" i="18"/>
  <c r="D27" i="18"/>
  <c r="D22" i="18"/>
  <c r="D17" i="18"/>
  <c r="E17" i="18" s="1"/>
  <c r="C47" i="18"/>
  <c r="B47" i="18"/>
  <c r="E22" i="18" l="1"/>
  <c r="E27" i="18" s="1"/>
  <c r="E32" i="18" s="1"/>
  <c r="E37" i="18" s="1"/>
  <c r="E42" i="18" s="1"/>
  <c r="E47" i="18" s="1"/>
  <c r="D47" i="18"/>
  <c r="D13" i="3"/>
  <c r="F13" i="3" s="1"/>
  <c r="F15" i="3" s="1"/>
  <c r="B13" i="3"/>
  <c r="D15" i="1" l="1"/>
  <c r="F15" i="1" s="1"/>
  <c r="F17" i="1" s="1"/>
  <c r="B15" i="1"/>
</calcChain>
</file>

<file path=xl/sharedStrings.xml><?xml version="1.0" encoding="utf-8"?>
<sst xmlns="http://schemas.openxmlformats.org/spreadsheetml/2006/main" count="74" uniqueCount="47">
  <si>
    <t>Using average of 4 cities in the state</t>
  </si>
  <si>
    <t>Using Weighted average of all items (this is calculated by the periodical and noted at the bottom</t>
  </si>
  <si>
    <t>of each city)</t>
  </si>
  <si>
    <t>APRIL</t>
  </si>
  <si>
    <t>Bowling Green</t>
  </si>
  <si>
    <t>Lexington</t>
  </si>
  <si>
    <t>Louisville</t>
  </si>
  <si>
    <t>Owensboro</t>
  </si>
  <si>
    <t>Average</t>
  </si>
  <si>
    <t>R.S. Means Index:</t>
  </si>
  <si>
    <t>R.S. Means Calculation  (7/1/16)</t>
  </si>
  <si>
    <t>The decrease seems to be driven by decreases in the following categories</t>
  </si>
  <si>
    <t>- Site &amp; Infractructure, Demolition</t>
  </si>
  <si>
    <t>- Fire Suppression, Plumbing &amp; HVAC</t>
  </si>
  <si>
    <t>Anderson</t>
  </si>
  <si>
    <t>Bloomington</t>
  </si>
  <si>
    <t>Evansville</t>
  </si>
  <si>
    <t>Fort Wayne</t>
  </si>
  <si>
    <t>Gary</t>
  </si>
  <si>
    <t>Indianapolis</t>
  </si>
  <si>
    <t>Muncie</t>
  </si>
  <si>
    <t>South Bend</t>
  </si>
  <si>
    <t>Terre Haute</t>
  </si>
  <si>
    <t>Beth spoke with Greg Cecil on 7/12/16 - While April is a 1.5% increase, using January would have resulted in a decrease.</t>
  </si>
  <si>
    <t>Therefore, the small increase with January publications and the decrease experienced with April in Kentucky seems reasonable</t>
  </si>
  <si>
    <t>Baltimore</t>
  </si>
  <si>
    <t>Hagerstown</t>
  </si>
  <si>
    <t xml:space="preserve">Maryland R.S. Means Calculation </t>
  </si>
  <si>
    <t>Using the index published April 1 of each year (index is published quarterly).</t>
  </si>
  <si>
    <t>Using an average of two cities in the state (Baltimore and Hagerstown).</t>
  </si>
  <si>
    <t>Using Total Weighted Average of all items (this is calculated by the periodical and noted at the bottom of each city).</t>
  </si>
  <si>
    <t>Index</t>
  </si>
  <si>
    <t>Indexed Maximum Value Per Bed</t>
  </si>
  <si>
    <t>Prior Year</t>
  </si>
  <si>
    <t>Current Year</t>
  </si>
  <si>
    <t>City</t>
  </si>
  <si>
    <t>Rates Effective 7/1/2025:</t>
  </si>
  <si>
    <t>Rates Effective 7/1/2018:</t>
  </si>
  <si>
    <t>Rates Effective 7/1/2019:</t>
  </si>
  <si>
    <t>Rates Effective 7/1/2020:</t>
  </si>
  <si>
    <t>Rates Effective 7/1/2021:</t>
  </si>
  <si>
    <t>Rates Effective 7/1/2022:</t>
  </si>
  <si>
    <t>Rates Effective 7/1/2023:</t>
  </si>
  <si>
    <t>Rates Effective 7/1/2024:</t>
  </si>
  <si>
    <t>Rounded to Nearest $5,000</t>
  </si>
  <si>
    <t>2-Year Moving Average Index</t>
  </si>
  <si>
    <t>Revised 10/30/2025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</si>
</sst>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(&quot;$&quot;* #,##0_);_(&quot;$&quot;* \(#,##0\);_(&quot;$&quot;* &quot;-&quot;_);_(@_)"/>
    <numFmt numFmtId="164" formatCode="0.000"/>
    <numFmt numFmtId="165" formatCode="0.000%"/>
    <numFmt numFmtId="166" formatCode="0.0000%"/>
  </numFmts>
  <fonts count="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</cellStyleXfs>
  <cellXfs count="45">
    <xf numFmtId="0" fontId="0" fillId="0" borderId="0" xfId="0"/>
    <xf numFmtId="0" fontId="1" fillId="0" borderId="0" xfId="1"/>
    <xf numFmtId="0" fontId="1" fillId="0" borderId="0" xfId="2"/>
    <xf numFmtId="0" fontId="2" fillId="0" borderId="0" xfId="1" applyFont="1"/>
    <xf numFmtId="0" fontId="1" fillId="0" borderId="0" xfId="1" applyFont="1"/>
    <xf numFmtId="0" fontId="1" fillId="0" borderId="4" xfId="1" applyBorder="1"/>
    <xf numFmtId="0" fontId="1" fillId="0" borderId="0" xfId="1" applyBorder="1"/>
    <xf numFmtId="0" fontId="1" fillId="0" borderId="5" xfId="1" applyBorder="1"/>
    <xf numFmtId="0" fontId="1" fillId="0" borderId="6" xfId="2" applyBorder="1"/>
    <xf numFmtId="0" fontId="1" fillId="0" borderId="7" xfId="1" applyBorder="1"/>
    <xf numFmtId="0" fontId="1" fillId="0" borderId="8" xfId="2" applyBorder="1"/>
    <xf numFmtId="2" fontId="1" fillId="0" borderId="4" xfId="2" applyNumberFormat="1" applyFill="1" applyBorder="1"/>
    <xf numFmtId="0" fontId="1" fillId="0" borderId="0" xfId="1" applyFill="1" applyBorder="1"/>
    <xf numFmtId="2" fontId="1" fillId="0" borderId="5" xfId="2" applyNumberFormat="1" applyFill="1" applyBorder="1"/>
    <xf numFmtId="2" fontId="1" fillId="0" borderId="6" xfId="2" applyNumberFormat="1" applyFill="1" applyBorder="1"/>
    <xf numFmtId="2" fontId="1" fillId="0" borderId="8" xfId="2" applyNumberFormat="1" applyFill="1" applyBorder="1"/>
    <xf numFmtId="0" fontId="1" fillId="0" borderId="0" xfId="1" applyFont="1" applyAlignment="1">
      <alignment horizontal="center"/>
    </xf>
    <xf numFmtId="164" fontId="1" fillId="0" borderId="6" xfId="1" applyNumberFormat="1" applyBorder="1"/>
    <xf numFmtId="164" fontId="1" fillId="0" borderId="7" xfId="1" applyNumberFormat="1" applyBorder="1"/>
    <xf numFmtId="164" fontId="1" fillId="0" borderId="8" xfId="1" applyNumberFormat="1" applyBorder="1"/>
    <xf numFmtId="0" fontId="3" fillId="0" borderId="0" xfId="1" applyFont="1"/>
    <xf numFmtId="0" fontId="3" fillId="0" borderId="0" xfId="2" applyFont="1" applyAlignment="1">
      <alignment horizontal="right"/>
    </xf>
    <xf numFmtId="165" fontId="3" fillId="0" borderId="0" xfId="3" applyNumberFormat="1" applyFont="1"/>
    <xf numFmtId="166" fontId="3" fillId="0" borderId="0" xfId="3" applyNumberFormat="1" applyFont="1"/>
    <xf numFmtId="0" fontId="1" fillId="0" borderId="0" xfId="2" quotePrefix="1"/>
    <xf numFmtId="0" fontId="0" fillId="0" borderId="0" xfId="0" applyAlignment="1">
      <alignment horizontal="center"/>
    </xf>
    <xf numFmtId="0" fontId="3" fillId="0" borderId="0" xfId="1" applyFont="1" applyFill="1" applyBorder="1"/>
    <xf numFmtId="0" fontId="0" fillId="0" borderId="0" xfId="0" applyBorder="1"/>
    <xf numFmtId="0" fontId="1" fillId="0" borderId="0" xfId="1" applyFont="1" applyFill="1" applyBorder="1"/>
    <xf numFmtId="0" fontId="1" fillId="0" borderId="0" xfId="2" applyFill="1" applyBorder="1"/>
    <xf numFmtId="0" fontId="1" fillId="0" borderId="0" xfId="2" applyFill="1" applyBorder="1" applyAlignment="1">
      <alignment horizontal="center" wrapText="1"/>
    </xf>
    <xf numFmtId="0" fontId="1" fillId="0" borderId="0" xfId="1" applyFill="1" applyBorder="1" applyAlignment="1">
      <alignment horizontal="center"/>
    </xf>
    <xf numFmtId="0" fontId="1" fillId="0" borderId="0" xfId="1" applyFill="1" applyBorder="1" applyAlignment="1">
      <alignment horizontal="center" wrapText="1"/>
    </xf>
    <xf numFmtId="2" fontId="1" fillId="0" borderId="0" xfId="2" applyNumberFormat="1" applyFill="1" applyBorder="1"/>
    <xf numFmtId="0" fontId="1" fillId="0" borderId="0" xfId="1" applyFont="1" applyFill="1" applyBorder="1" applyAlignment="1">
      <alignment horizontal="center"/>
    </xf>
    <xf numFmtId="164" fontId="1" fillId="0" borderId="0" xfId="1" applyNumberFormat="1" applyFill="1" applyBorder="1"/>
    <xf numFmtId="10" fontId="1" fillId="0" borderId="0" xfId="1" applyNumberFormat="1" applyFill="1" applyBorder="1"/>
    <xf numFmtId="0" fontId="1" fillId="0" borderId="0" xfId="2" applyBorder="1"/>
    <xf numFmtId="2" fontId="1" fillId="0" borderId="7" xfId="2" applyNumberFormat="1" applyFill="1" applyBorder="1"/>
    <xf numFmtId="42" fontId="1" fillId="0" borderId="0" xfId="1" applyNumberFormat="1" applyFill="1" applyBorder="1" applyAlignment="1">
      <alignment horizontal="center" wrapText="1"/>
    </xf>
    <xf numFmtId="10" fontId="1" fillId="0" borderId="0" xfId="2" applyNumberFormat="1" applyFill="1" applyBorder="1"/>
    <xf numFmtId="0" fontId="3" fillId="0" borderId="1" xfId="1" applyFont="1" applyBorder="1" applyAlignment="1">
      <alignment horizontal="center"/>
    </xf>
    <xf numFmtId="0" fontId="3" fillId="0" borderId="2" xfId="1" applyFont="1" applyBorder="1" applyAlignment="1">
      <alignment horizontal="center"/>
    </xf>
    <xf numFmtId="0" fontId="3" fillId="0" borderId="3" xfId="1" applyFont="1" applyBorder="1" applyAlignment="1">
      <alignment horizontal="center"/>
    </xf>
    <xf numFmtId="42" fontId="0" fillId="0" borderId="0" xfId="0" applyNumberFormat="1" applyBorder="1"/>
  </cellXfs>
  <cellStyles count="4">
    <cellStyle name="Normal" xfId="0" builtinId="0"/>
    <cellStyle name="Normal 2" xfId="2" xr:uid="{00000000-0005-0000-0000-000002000000}"/>
    <cellStyle name="Normal_7-1-00 RS Means" xfId="1" xr:uid="{00000000-0005-0000-0000-000003000000}"/>
    <cellStyle name="Percent 2" xfId="3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F22"/>
  <sheetViews>
    <sheetView zoomScaleNormal="100" workbookViewId="0">
      <selection activeCell="A24" sqref="A24"/>
    </sheetView>
  </sheetViews>
  <sheetFormatPr defaultRowHeight="12.75" x14ac:dyDescent="0.2"/>
  <cols>
    <col min="1" max="1" width="13.7109375" style="2" customWidth="1"/>
    <col min="2" max="256" width="9.140625" style="2"/>
    <col min="257" max="257" width="13.7109375" style="2" customWidth="1"/>
    <col min="258" max="512" width="9.140625" style="2"/>
    <col min="513" max="513" width="13.7109375" style="2" customWidth="1"/>
    <col min="514" max="768" width="9.140625" style="2"/>
    <col min="769" max="769" width="13.7109375" style="2" customWidth="1"/>
    <col min="770" max="1024" width="9.140625" style="2"/>
    <col min="1025" max="1025" width="13.7109375" style="2" customWidth="1"/>
    <col min="1026" max="1280" width="9.140625" style="2"/>
    <col min="1281" max="1281" width="13.7109375" style="2" customWidth="1"/>
    <col min="1282" max="1536" width="9.140625" style="2"/>
    <col min="1537" max="1537" width="13.7109375" style="2" customWidth="1"/>
    <col min="1538" max="1792" width="9.140625" style="2"/>
    <col min="1793" max="1793" width="13.7109375" style="2" customWidth="1"/>
    <col min="1794" max="2048" width="9.140625" style="2"/>
    <col min="2049" max="2049" width="13.7109375" style="2" customWidth="1"/>
    <col min="2050" max="2304" width="9.140625" style="2"/>
    <col min="2305" max="2305" width="13.7109375" style="2" customWidth="1"/>
    <col min="2306" max="2560" width="9.140625" style="2"/>
    <col min="2561" max="2561" width="13.7109375" style="2" customWidth="1"/>
    <col min="2562" max="2816" width="9.140625" style="2"/>
    <col min="2817" max="2817" width="13.7109375" style="2" customWidth="1"/>
    <col min="2818" max="3072" width="9.140625" style="2"/>
    <col min="3073" max="3073" width="13.7109375" style="2" customWidth="1"/>
    <col min="3074" max="3328" width="9.140625" style="2"/>
    <col min="3329" max="3329" width="13.7109375" style="2" customWidth="1"/>
    <col min="3330" max="3584" width="9.140625" style="2"/>
    <col min="3585" max="3585" width="13.7109375" style="2" customWidth="1"/>
    <col min="3586" max="3840" width="9.140625" style="2"/>
    <col min="3841" max="3841" width="13.7109375" style="2" customWidth="1"/>
    <col min="3842" max="4096" width="9.140625" style="2"/>
    <col min="4097" max="4097" width="13.7109375" style="2" customWidth="1"/>
    <col min="4098" max="4352" width="9.140625" style="2"/>
    <col min="4353" max="4353" width="13.7109375" style="2" customWidth="1"/>
    <col min="4354" max="4608" width="9.140625" style="2"/>
    <col min="4609" max="4609" width="13.7109375" style="2" customWidth="1"/>
    <col min="4610" max="4864" width="9.140625" style="2"/>
    <col min="4865" max="4865" width="13.7109375" style="2" customWidth="1"/>
    <col min="4866" max="5120" width="9.140625" style="2"/>
    <col min="5121" max="5121" width="13.7109375" style="2" customWidth="1"/>
    <col min="5122" max="5376" width="9.140625" style="2"/>
    <col min="5377" max="5377" width="13.7109375" style="2" customWidth="1"/>
    <col min="5378" max="5632" width="9.140625" style="2"/>
    <col min="5633" max="5633" width="13.7109375" style="2" customWidth="1"/>
    <col min="5634" max="5888" width="9.140625" style="2"/>
    <col min="5889" max="5889" width="13.7109375" style="2" customWidth="1"/>
    <col min="5890" max="6144" width="9.140625" style="2"/>
    <col min="6145" max="6145" width="13.7109375" style="2" customWidth="1"/>
    <col min="6146" max="6400" width="9.140625" style="2"/>
    <col min="6401" max="6401" width="13.7109375" style="2" customWidth="1"/>
    <col min="6402" max="6656" width="9.140625" style="2"/>
    <col min="6657" max="6657" width="13.7109375" style="2" customWidth="1"/>
    <col min="6658" max="6912" width="9.140625" style="2"/>
    <col min="6913" max="6913" width="13.7109375" style="2" customWidth="1"/>
    <col min="6914" max="7168" width="9.140625" style="2"/>
    <col min="7169" max="7169" width="13.7109375" style="2" customWidth="1"/>
    <col min="7170" max="7424" width="9.140625" style="2"/>
    <col min="7425" max="7425" width="13.7109375" style="2" customWidth="1"/>
    <col min="7426" max="7680" width="9.140625" style="2"/>
    <col min="7681" max="7681" width="13.7109375" style="2" customWidth="1"/>
    <col min="7682" max="7936" width="9.140625" style="2"/>
    <col min="7937" max="7937" width="13.7109375" style="2" customWidth="1"/>
    <col min="7938" max="8192" width="9.140625" style="2"/>
    <col min="8193" max="8193" width="13.7109375" style="2" customWidth="1"/>
    <col min="8194" max="8448" width="9.140625" style="2"/>
    <col min="8449" max="8449" width="13.7109375" style="2" customWidth="1"/>
    <col min="8450" max="8704" width="9.140625" style="2"/>
    <col min="8705" max="8705" width="13.7109375" style="2" customWidth="1"/>
    <col min="8706" max="8960" width="9.140625" style="2"/>
    <col min="8961" max="8961" width="13.7109375" style="2" customWidth="1"/>
    <col min="8962" max="9216" width="9.140625" style="2"/>
    <col min="9217" max="9217" width="13.7109375" style="2" customWidth="1"/>
    <col min="9218" max="9472" width="9.140625" style="2"/>
    <col min="9473" max="9473" width="13.7109375" style="2" customWidth="1"/>
    <col min="9474" max="9728" width="9.140625" style="2"/>
    <col min="9729" max="9729" width="13.7109375" style="2" customWidth="1"/>
    <col min="9730" max="9984" width="9.140625" style="2"/>
    <col min="9985" max="9985" width="13.7109375" style="2" customWidth="1"/>
    <col min="9986" max="10240" width="9.140625" style="2"/>
    <col min="10241" max="10241" width="13.7109375" style="2" customWidth="1"/>
    <col min="10242" max="10496" width="9.140625" style="2"/>
    <col min="10497" max="10497" width="13.7109375" style="2" customWidth="1"/>
    <col min="10498" max="10752" width="9.140625" style="2"/>
    <col min="10753" max="10753" width="13.7109375" style="2" customWidth="1"/>
    <col min="10754" max="11008" width="9.140625" style="2"/>
    <col min="11009" max="11009" width="13.7109375" style="2" customWidth="1"/>
    <col min="11010" max="11264" width="9.140625" style="2"/>
    <col min="11265" max="11265" width="13.7109375" style="2" customWidth="1"/>
    <col min="11266" max="11520" width="9.140625" style="2"/>
    <col min="11521" max="11521" width="13.7109375" style="2" customWidth="1"/>
    <col min="11522" max="11776" width="9.140625" style="2"/>
    <col min="11777" max="11777" width="13.7109375" style="2" customWidth="1"/>
    <col min="11778" max="12032" width="9.140625" style="2"/>
    <col min="12033" max="12033" width="13.7109375" style="2" customWidth="1"/>
    <col min="12034" max="12288" width="9.140625" style="2"/>
    <col min="12289" max="12289" width="13.7109375" style="2" customWidth="1"/>
    <col min="12290" max="12544" width="9.140625" style="2"/>
    <col min="12545" max="12545" width="13.7109375" style="2" customWidth="1"/>
    <col min="12546" max="12800" width="9.140625" style="2"/>
    <col min="12801" max="12801" width="13.7109375" style="2" customWidth="1"/>
    <col min="12802" max="13056" width="9.140625" style="2"/>
    <col min="13057" max="13057" width="13.7109375" style="2" customWidth="1"/>
    <col min="13058" max="13312" width="9.140625" style="2"/>
    <col min="13313" max="13313" width="13.7109375" style="2" customWidth="1"/>
    <col min="13314" max="13568" width="9.140625" style="2"/>
    <col min="13569" max="13569" width="13.7109375" style="2" customWidth="1"/>
    <col min="13570" max="13824" width="9.140625" style="2"/>
    <col min="13825" max="13825" width="13.7109375" style="2" customWidth="1"/>
    <col min="13826" max="14080" width="9.140625" style="2"/>
    <col min="14081" max="14081" width="13.7109375" style="2" customWidth="1"/>
    <col min="14082" max="14336" width="9.140625" style="2"/>
    <col min="14337" max="14337" width="13.7109375" style="2" customWidth="1"/>
    <col min="14338" max="14592" width="9.140625" style="2"/>
    <col min="14593" max="14593" width="13.7109375" style="2" customWidth="1"/>
    <col min="14594" max="14848" width="9.140625" style="2"/>
    <col min="14849" max="14849" width="13.7109375" style="2" customWidth="1"/>
    <col min="14850" max="15104" width="9.140625" style="2"/>
    <col min="15105" max="15105" width="13.7109375" style="2" customWidth="1"/>
    <col min="15106" max="15360" width="9.140625" style="2"/>
    <col min="15361" max="15361" width="13.7109375" style="2" customWidth="1"/>
    <col min="15362" max="15616" width="9.140625" style="2"/>
    <col min="15617" max="15617" width="13.7109375" style="2" customWidth="1"/>
    <col min="15618" max="15872" width="9.140625" style="2"/>
    <col min="15873" max="15873" width="13.7109375" style="2" customWidth="1"/>
    <col min="15874" max="16128" width="9.140625" style="2"/>
    <col min="16129" max="16129" width="13.7109375" style="2" customWidth="1"/>
    <col min="16130" max="16384" width="9.140625" style="2"/>
  </cols>
  <sheetData>
    <row r="1" spans="1:6" x14ac:dyDescent="0.2">
      <c r="A1" s="1"/>
      <c r="B1" s="1"/>
      <c r="C1" s="1"/>
      <c r="D1" s="1"/>
      <c r="E1" s="1"/>
      <c r="F1" s="1"/>
    </row>
    <row r="2" spans="1:6" ht="15.75" x14ac:dyDescent="0.25">
      <c r="A2" s="3" t="s">
        <v>10</v>
      </c>
      <c r="B2" s="1"/>
      <c r="C2" s="1"/>
      <c r="D2" s="1"/>
      <c r="E2" s="1"/>
      <c r="F2" s="1"/>
    </row>
    <row r="3" spans="1:6" x14ac:dyDescent="0.2">
      <c r="A3" s="1"/>
      <c r="B3" s="1"/>
      <c r="C3" s="1"/>
      <c r="D3" s="1"/>
      <c r="E3" s="1"/>
      <c r="F3" s="1"/>
    </row>
    <row r="4" spans="1:6" x14ac:dyDescent="0.2">
      <c r="A4" s="4" t="s">
        <v>0</v>
      </c>
      <c r="B4" s="1"/>
      <c r="C4" s="1"/>
      <c r="D4" s="1"/>
      <c r="E4" s="1"/>
      <c r="F4" s="1"/>
    </row>
    <row r="5" spans="1:6" x14ac:dyDescent="0.2">
      <c r="A5" s="4" t="s">
        <v>1</v>
      </c>
      <c r="B5" s="1"/>
      <c r="C5" s="1"/>
      <c r="D5" s="1"/>
      <c r="E5" s="1"/>
      <c r="F5" s="1"/>
    </row>
    <row r="6" spans="1:6" x14ac:dyDescent="0.2">
      <c r="A6" s="4" t="s">
        <v>2</v>
      </c>
      <c r="B6" s="1"/>
      <c r="C6" s="1"/>
      <c r="D6" s="1"/>
      <c r="E6" s="1"/>
      <c r="F6" s="1"/>
    </row>
    <row r="7" spans="1:6" x14ac:dyDescent="0.2">
      <c r="A7" s="1"/>
      <c r="B7" s="1"/>
      <c r="C7" s="1"/>
      <c r="D7" s="1"/>
      <c r="E7" s="1"/>
      <c r="F7" s="1"/>
    </row>
    <row r="8" spans="1:6" x14ac:dyDescent="0.2">
      <c r="A8" s="1"/>
      <c r="B8" s="41" t="s">
        <v>3</v>
      </c>
      <c r="C8" s="42"/>
      <c r="D8" s="43"/>
      <c r="E8" s="1"/>
      <c r="F8" s="1"/>
    </row>
    <row r="9" spans="1:6" x14ac:dyDescent="0.2">
      <c r="A9" s="1"/>
      <c r="B9" s="5"/>
      <c r="C9" s="6"/>
      <c r="D9" s="7"/>
      <c r="E9" s="1"/>
      <c r="F9" s="1"/>
    </row>
    <row r="10" spans="1:6" x14ac:dyDescent="0.2">
      <c r="A10" s="1"/>
      <c r="B10" s="8">
        <v>2015</v>
      </c>
      <c r="C10" s="9"/>
      <c r="D10" s="10">
        <v>2016</v>
      </c>
      <c r="E10" s="1"/>
      <c r="F10" s="1"/>
    </row>
    <row r="11" spans="1:6" x14ac:dyDescent="0.2">
      <c r="A11" s="4" t="s">
        <v>4</v>
      </c>
      <c r="B11" s="11">
        <v>187</v>
      </c>
      <c r="C11" s="12"/>
      <c r="D11" s="13">
        <v>187.5</v>
      </c>
      <c r="E11" s="1"/>
      <c r="F11" s="1"/>
    </row>
    <row r="12" spans="1:6" x14ac:dyDescent="0.2">
      <c r="A12" s="4" t="s">
        <v>5</v>
      </c>
      <c r="B12" s="11">
        <v>184.6</v>
      </c>
      <c r="C12" s="12"/>
      <c r="D12" s="13">
        <v>184</v>
      </c>
      <c r="E12" s="1"/>
      <c r="F12" s="1"/>
    </row>
    <row r="13" spans="1:6" x14ac:dyDescent="0.2">
      <c r="A13" s="4" t="s">
        <v>6</v>
      </c>
      <c r="B13" s="11">
        <v>186.2</v>
      </c>
      <c r="C13" s="12"/>
      <c r="D13" s="13">
        <v>186.2</v>
      </c>
      <c r="E13" s="1"/>
      <c r="F13" s="1"/>
    </row>
    <row r="14" spans="1:6" x14ac:dyDescent="0.2">
      <c r="A14" s="4" t="s">
        <v>7</v>
      </c>
      <c r="B14" s="14">
        <v>190.1</v>
      </c>
      <c r="C14" s="12"/>
      <c r="D14" s="15">
        <v>190</v>
      </c>
      <c r="E14" s="1"/>
      <c r="F14" s="1"/>
    </row>
    <row r="15" spans="1:6" x14ac:dyDescent="0.2">
      <c r="A15" s="16" t="s">
        <v>8</v>
      </c>
      <c r="B15" s="17">
        <f>AVERAGE(B11:B14)</f>
        <v>186.97499999999999</v>
      </c>
      <c r="C15" s="18"/>
      <c r="D15" s="19">
        <f>AVERAGE(D11:D14)</f>
        <v>186.92500000000001</v>
      </c>
      <c r="E15" s="1"/>
      <c r="F15" s="20">
        <f>D15/B15</f>
        <v>0.99973258457012981</v>
      </c>
    </row>
    <row r="17" spans="1:6" x14ac:dyDescent="0.2">
      <c r="E17" s="21" t="s">
        <v>9</v>
      </c>
      <c r="F17" s="23">
        <f>(ROUND(F15-1,4))</f>
        <v>-2.9999999999999997E-4</v>
      </c>
    </row>
    <row r="19" spans="1:6" x14ac:dyDescent="0.2">
      <c r="E19" s="21"/>
      <c r="F19" s="22"/>
    </row>
    <row r="20" spans="1:6" x14ac:dyDescent="0.2">
      <c r="A20" s="2" t="s">
        <v>11</v>
      </c>
    </row>
    <row r="21" spans="1:6" x14ac:dyDescent="0.2">
      <c r="A21" s="24" t="s">
        <v>12</v>
      </c>
    </row>
    <row r="22" spans="1:6" x14ac:dyDescent="0.2">
      <c r="A22" s="24" t="s">
        <v>13</v>
      </c>
    </row>
  </sheetData>
  <mergeCells count="1">
    <mergeCell ref="B8:D8"/>
  </mergeCells>
  <pageMargins left="0.75" right="0.75" top="1" bottom="1" header="0.5" footer="0.5"/>
  <pageSetup orientation="portrait" r:id="rId1"/>
  <headerFooter alignWithMargins="0">
    <oddFooter>&amp;L&amp;Z&amp;F&amp;A</oddFooter>
  </headerFooter>
  <customProperties>
    <customPr name="OrphanNamesChecke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E031A3-C1AA-44C0-AB01-37BAF75F1EFD}">
  <dimension ref="A1:J49"/>
  <sheetViews>
    <sheetView tabSelected="1" workbookViewId="0">
      <pane ySplit="8" topLeftCell="A27" activePane="bottomLeft" state="frozen"/>
      <selection pane="bottomLeft" activeCell="H47" sqref="H47"/>
    </sheetView>
  </sheetViews>
  <sheetFormatPr defaultRowHeight="15" x14ac:dyDescent="0.25"/>
  <cols>
    <col min="1" max="1" width="14.7109375" style="27" customWidth="1"/>
    <col min="2" max="4" width="9.140625" style="27"/>
    <col min="5" max="6" width="9.7109375" style="27" bestFit="1" customWidth="1"/>
    <col min="7" max="8" width="9.140625" style="27"/>
    <col min="9" max="9" width="9.7109375" style="27" bestFit="1" customWidth="1"/>
    <col min="10" max="10" width="10" style="27" bestFit="1" customWidth="1"/>
    <col min="11" max="16384" width="9.140625" style="27"/>
  </cols>
  <sheetData>
    <row r="1" spans="1:10" x14ac:dyDescent="0.25">
      <c r="A1" s="26" t="s">
        <v>27</v>
      </c>
    </row>
    <row r="2" spans="1:10" x14ac:dyDescent="0.25">
      <c r="A2" s="28" t="s">
        <v>46</v>
      </c>
      <c r="B2" s="12"/>
      <c r="C2" s="12"/>
      <c r="D2" s="12"/>
      <c r="E2" s="12"/>
      <c r="F2" s="29"/>
      <c r="G2" s="29"/>
      <c r="H2" s="29"/>
    </row>
    <row r="3" spans="1:10" x14ac:dyDescent="0.25">
      <c r="A3" s="12"/>
      <c r="B3" s="12"/>
      <c r="C3" s="12"/>
      <c r="D3" s="12"/>
      <c r="E3" s="12"/>
      <c r="F3" s="29"/>
      <c r="G3" s="29"/>
      <c r="H3" s="29"/>
    </row>
    <row r="4" spans="1:10" x14ac:dyDescent="0.25">
      <c r="A4" s="12" t="s">
        <v>28</v>
      </c>
      <c r="B4" s="12"/>
      <c r="C4" s="12"/>
      <c r="D4" s="12"/>
      <c r="E4" s="12"/>
      <c r="F4" s="29"/>
      <c r="G4" s="29"/>
      <c r="H4" s="29"/>
    </row>
    <row r="5" spans="1:10" x14ac:dyDescent="0.25">
      <c r="A5" s="28" t="s">
        <v>29</v>
      </c>
      <c r="B5" s="12"/>
      <c r="C5" s="12"/>
      <c r="D5" s="12"/>
      <c r="E5" s="12"/>
      <c r="F5" s="29"/>
      <c r="G5" s="29"/>
      <c r="H5" s="29"/>
    </row>
    <row r="6" spans="1:10" x14ac:dyDescent="0.25">
      <c r="A6" s="28" t="s">
        <v>30</v>
      </c>
      <c r="B6" s="12"/>
      <c r="C6" s="12"/>
      <c r="D6" s="12"/>
      <c r="E6" s="12"/>
      <c r="F6" s="29"/>
      <c r="G6" s="29"/>
      <c r="H6" s="29"/>
    </row>
    <row r="7" spans="1:10" x14ac:dyDescent="0.25">
      <c r="A7" s="12"/>
      <c r="B7" s="12"/>
      <c r="C7" s="12"/>
      <c r="D7" s="12"/>
      <c r="E7" s="12"/>
      <c r="F7" s="29"/>
      <c r="G7" s="29"/>
      <c r="H7" s="29"/>
    </row>
    <row r="8" spans="1:10" ht="51.75" x14ac:dyDescent="0.25">
      <c r="A8" s="31" t="s">
        <v>35</v>
      </c>
      <c r="B8" s="30" t="s">
        <v>33</v>
      </c>
      <c r="C8" s="30" t="s">
        <v>34</v>
      </c>
      <c r="D8" s="31" t="s">
        <v>31</v>
      </c>
      <c r="E8" s="32" t="s">
        <v>32</v>
      </c>
      <c r="F8" s="30" t="s">
        <v>44</v>
      </c>
      <c r="G8" s="29"/>
      <c r="H8" s="30" t="s">
        <v>45</v>
      </c>
      <c r="I8" s="32" t="s">
        <v>32</v>
      </c>
      <c r="J8" s="30" t="s">
        <v>44</v>
      </c>
    </row>
    <row r="9" spans="1:10" x14ac:dyDescent="0.25">
      <c r="A9" s="12" t="s">
        <v>37</v>
      </c>
      <c r="B9" s="30"/>
      <c r="C9" s="30"/>
      <c r="D9" s="31"/>
      <c r="G9" s="29"/>
      <c r="H9" s="29"/>
    </row>
    <row r="10" spans="1:10" x14ac:dyDescent="0.25">
      <c r="A10" s="28" t="s">
        <v>25</v>
      </c>
      <c r="B10" s="33">
        <v>198.8</v>
      </c>
      <c r="C10" s="33">
        <v>204.6</v>
      </c>
      <c r="D10" s="12"/>
      <c r="E10" s="39"/>
      <c r="F10" s="39"/>
      <c r="G10" s="29"/>
      <c r="H10" s="29"/>
      <c r="I10" s="39"/>
    </row>
    <row r="11" spans="1:10" x14ac:dyDescent="0.25">
      <c r="A11" s="28" t="s">
        <v>26</v>
      </c>
      <c r="B11" s="38">
        <v>197.2</v>
      </c>
      <c r="C11" s="38">
        <v>201.9</v>
      </c>
      <c r="D11" s="12"/>
      <c r="E11" s="39"/>
      <c r="F11" s="39"/>
      <c r="G11" s="29"/>
      <c r="H11" s="29"/>
      <c r="I11" s="39"/>
    </row>
    <row r="12" spans="1:10" x14ac:dyDescent="0.25">
      <c r="A12" s="34" t="s">
        <v>8</v>
      </c>
      <c r="B12" s="35">
        <f>AVERAGE(B10:B11)</f>
        <v>198</v>
      </c>
      <c r="C12" s="35">
        <f>AVERAGE(C10:C11)</f>
        <v>203.25</v>
      </c>
      <c r="D12" s="36">
        <f>ROUND((C12/B12)-1,4)</f>
        <v>2.6499999999999999E-2</v>
      </c>
      <c r="E12" s="39">
        <v>120000</v>
      </c>
      <c r="F12" s="39">
        <v>120000</v>
      </c>
      <c r="G12" s="29"/>
      <c r="H12" s="29"/>
      <c r="I12" s="39">
        <v>120000</v>
      </c>
      <c r="J12" s="39">
        <v>120000</v>
      </c>
    </row>
    <row r="13" spans="1:10" x14ac:dyDescent="0.25">
      <c r="A13" s="12"/>
      <c r="B13" s="30"/>
      <c r="C13" s="30"/>
      <c r="D13" s="31"/>
      <c r="E13" s="32"/>
      <c r="F13" s="29"/>
      <c r="G13" s="29"/>
      <c r="H13" s="29"/>
    </row>
    <row r="14" spans="1:10" x14ac:dyDescent="0.25">
      <c r="A14" s="12" t="s">
        <v>38</v>
      </c>
      <c r="B14" s="30"/>
      <c r="C14" s="30"/>
      <c r="D14" s="31"/>
      <c r="E14" s="32"/>
      <c r="F14" s="29"/>
      <c r="G14" s="29"/>
      <c r="H14" s="29"/>
    </row>
    <row r="15" spans="1:10" x14ac:dyDescent="0.25">
      <c r="A15" s="28" t="s">
        <v>25</v>
      </c>
      <c r="B15" s="33">
        <v>204.6</v>
      </c>
      <c r="C15" s="33">
        <v>217.7</v>
      </c>
      <c r="D15" s="12"/>
      <c r="E15" s="32"/>
      <c r="F15" s="29"/>
      <c r="G15" s="29"/>
      <c r="H15" s="29"/>
    </row>
    <row r="16" spans="1:10" x14ac:dyDescent="0.25">
      <c r="A16" s="28" t="s">
        <v>26</v>
      </c>
      <c r="B16" s="38">
        <v>201.9</v>
      </c>
      <c r="C16" s="38">
        <v>214.1</v>
      </c>
      <c r="D16" s="12"/>
      <c r="E16" s="32"/>
      <c r="F16" s="29"/>
      <c r="G16" s="29"/>
      <c r="H16" s="29"/>
    </row>
    <row r="17" spans="1:10" x14ac:dyDescent="0.25">
      <c r="A17" s="34" t="s">
        <v>8</v>
      </c>
      <c r="B17" s="35">
        <f>AVERAGE(B15:B16)</f>
        <v>203.25</v>
      </c>
      <c r="C17" s="35">
        <f>AVERAGE(C15:C16)</f>
        <v>215.89999999999998</v>
      </c>
      <c r="D17" s="36">
        <f>ROUND((C17/B17)-1,4)</f>
        <v>6.2199999999999998E-2</v>
      </c>
      <c r="E17" s="39">
        <f>ROUND(E12*(1+D17),0)</f>
        <v>127464</v>
      </c>
      <c r="F17" s="39">
        <v>125000</v>
      </c>
      <c r="G17" s="29"/>
      <c r="H17" s="40">
        <f>ROUND((D12+D17)/2,4)</f>
        <v>4.4400000000000002E-2</v>
      </c>
      <c r="I17" s="39">
        <f>ROUND(I12*(1+H17),0)</f>
        <v>125328</v>
      </c>
      <c r="J17" s="39">
        <v>125000</v>
      </c>
    </row>
    <row r="18" spans="1:10" x14ac:dyDescent="0.25">
      <c r="A18" s="12"/>
      <c r="B18" s="30"/>
      <c r="C18" s="30"/>
      <c r="D18" s="31"/>
      <c r="E18" s="32"/>
      <c r="F18" s="29"/>
      <c r="G18" s="29"/>
      <c r="H18" s="29"/>
    </row>
    <row r="19" spans="1:10" x14ac:dyDescent="0.25">
      <c r="A19" s="12" t="s">
        <v>39</v>
      </c>
      <c r="B19" s="30"/>
      <c r="C19" s="30"/>
      <c r="D19" s="31"/>
      <c r="E19" s="32"/>
      <c r="F19" s="29"/>
      <c r="G19" s="29"/>
      <c r="H19" s="29"/>
    </row>
    <row r="20" spans="1:10" x14ac:dyDescent="0.25">
      <c r="A20" s="28" t="s">
        <v>25</v>
      </c>
      <c r="B20" s="33">
        <v>217.7</v>
      </c>
      <c r="C20" s="33">
        <v>221.1</v>
      </c>
      <c r="D20" s="12"/>
      <c r="E20" s="32"/>
      <c r="F20" s="29"/>
      <c r="G20" s="29"/>
      <c r="H20" s="29"/>
    </row>
    <row r="21" spans="1:10" x14ac:dyDescent="0.25">
      <c r="A21" s="28" t="s">
        <v>26</v>
      </c>
      <c r="B21" s="38">
        <v>214.1</v>
      </c>
      <c r="C21" s="38">
        <v>218.3</v>
      </c>
      <c r="D21" s="12"/>
      <c r="E21" s="32"/>
      <c r="F21" s="29"/>
      <c r="G21" s="29"/>
      <c r="H21" s="29"/>
    </row>
    <row r="22" spans="1:10" x14ac:dyDescent="0.25">
      <c r="A22" s="34" t="s">
        <v>8</v>
      </c>
      <c r="B22" s="35">
        <f>AVERAGE(B20:B21)</f>
        <v>215.89999999999998</v>
      </c>
      <c r="C22" s="35">
        <f>AVERAGE(C20:C21)</f>
        <v>219.7</v>
      </c>
      <c r="D22" s="36">
        <f>ROUND((C22/B22)-1,4)</f>
        <v>1.7600000000000001E-2</v>
      </c>
      <c r="E22" s="39">
        <f>ROUND(E17*(1+D22),0)</f>
        <v>129707</v>
      </c>
      <c r="F22" s="39">
        <v>130000</v>
      </c>
      <c r="G22" s="29"/>
      <c r="H22" s="40">
        <f>ROUND((D17+D22)/2,4)</f>
        <v>3.9899999999999998E-2</v>
      </c>
      <c r="I22" s="39">
        <f>ROUND(I17*(1+H22),0)</f>
        <v>130329</v>
      </c>
      <c r="J22" s="39">
        <v>130000</v>
      </c>
    </row>
    <row r="23" spans="1:10" x14ac:dyDescent="0.25">
      <c r="A23" s="12"/>
      <c r="B23" s="30"/>
      <c r="C23" s="30"/>
      <c r="D23" s="31"/>
      <c r="E23" s="32"/>
      <c r="F23" s="29"/>
      <c r="G23" s="29"/>
      <c r="H23" s="29"/>
    </row>
    <row r="24" spans="1:10" x14ac:dyDescent="0.25">
      <c r="A24" s="12" t="s">
        <v>40</v>
      </c>
      <c r="B24" s="30"/>
      <c r="C24" s="30"/>
      <c r="D24" s="31"/>
      <c r="E24" s="32"/>
      <c r="F24" s="29"/>
      <c r="G24" s="29"/>
      <c r="H24" s="29"/>
    </row>
    <row r="25" spans="1:10" x14ac:dyDescent="0.25">
      <c r="A25" s="28" t="s">
        <v>25</v>
      </c>
      <c r="B25" s="33">
        <v>221.1</v>
      </c>
      <c r="C25" s="33">
        <v>227.1</v>
      </c>
      <c r="D25" s="12"/>
      <c r="E25" s="32"/>
      <c r="F25" s="29"/>
      <c r="G25" s="29"/>
      <c r="H25" s="29"/>
    </row>
    <row r="26" spans="1:10" x14ac:dyDescent="0.25">
      <c r="A26" s="28" t="s">
        <v>26</v>
      </c>
      <c r="B26" s="38">
        <v>218.3</v>
      </c>
      <c r="C26" s="38">
        <v>223.6</v>
      </c>
      <c r="D26" s="12"/>
      <c r="E26" s="32"/>
      <c r="F26" s="29"/>
      <c r="G26" s="29"/>
      <c r="H26" s="29"/>
    </row>
    <row r="27" spans="1:10" x14ac:dyDescent="0.25">
      <c r="A27" s="34" t="s">
        <v>8</v>
      </c>
      <c r="B27" s="35">
        <f>AVERAGE(B25:B26)</f>
        <v>219.7</v>
      </c>
      <c r="C27" s="35">
        <f>AVERAGE(C25:C26)</f>
        <v>225.35</v>
      </c>
      <c r="D27" s="36">
        <f>ROUND((C27/B27)-1,4)</f>
        <v>2.5700000000000001E-2</v>
      </c>
      <c r="E27" s="39">
        <f>ROUND(E22*(1+D27),0)</f>
        <v>133040</v>
      </c>
      <c r="F27" s="39">
        <v>135000</v>
      </c>
      <c r="G27" s="29"/>
      <c r="H27" s="40">
        <f>ROUND((D22+D27)/2,4)</f>
        <v>2.1700000000000001E-2</v>
      </c>
      <c r="I27" s="39">
        <f>ROUND(I22*(1+H27),0)</f>
        <v>133157</v>
      </c>
      <c r="J27" s="39">
        <v>135000</v>
      </c>
    </row>
    <row r="28" spans="1:10" x14ac:dyDescent="0.25">
      <c r="A28" s="12"/>
      <c r="B28" s="30"/>
      <c r="C28" s="30"/>
      <c r="D28" s="31"/>
      <c r="E28" s="32"/>
      <c r="F28" s="29"/>
      <c r="G28" s="29"/>
      <c r="H28" s="29"/>
    </row>
    <row r="29" spans="1:10" x14ac:dyDescent="0.25">
      <c r="A29" s="12" t="s">
        <v>41</v>
      </c>
      <c r="B29" s="30"/>
      <c r="C29" s="30"/>
      <c r="D29" s="31"/>
      <c r="E29" s="32"/>
      <c r="F29" s="29"/>
      <c r="G29" s="29"/>
      <c r="H29" s="29"/>
    </row>
    <row r="30" spans="1:10" x14ac:dyDescent="0.25">
      <c r="A30" s="28" t="s">
        <v>25</v>
      </c>
      <c r="B30" s="33">
        <v>227.1</v>
      </c>
      <c r="C30" s="33">
        <v>272.8</v>
      </c>
      <c r="D30" s="12"/>
      <c r="E30" s="32"/>
      <c r="F30" s="29"/>
      <c r="G30" s="29"/>
      <c r="H30" s="29"/>
    </row>
    <row r="31" spans="1:10" x14ac:dyDescent="0.25">
      <c r="A31" s="28" t="s">
        <v>26</v>
      </c>
      <c r="B31" s="38">
        <v>223.6</v>
      </c>
      <c r="C31" s="38">
        <v>266.3</v>
      </c>
      <c r="D31" s="12"/>
      <c r="E31" s="32"/>
      <c r="F31" s="29"/>
      <c r="G31" s="29"/>
      <c r="H31" s="29"/>
    </row>
    <row r="32" spans="1:10" x14ac:dyDescent="0.25">
      <c r="A32" s="34" t="s">
        <v>8</v>
      </c>
      <c r="B32" s="35">
        <f>AVERAGE(B30:B31)</f>
        <v>225.35</v>
      </c>
      <c r="C32" s="35">
        <f>AVERAGE(C30:C31)</f>
        <v>269.55</v>
      </c>
      <c r="D32" s="36">
        <f>ROUND((C32/B32)-1,4)</f>
        <v>0.1961</v>
      </c>
      <c r="E32" s="39">
        <f>ROUND(E27*(1+D32),0)</f>
        <v>159129</v>
      </c>
      <c r="F32" s="39">
        <v>160000</v>
      </c>
      <c r="G32" s="29"/>
      <c r="H32" s="40">
        <f>ROUND((D27+D32)/2,4)</f>
        <v>0.1109</v>
      </c>
      <c r="I32" s="39">
        <f>ROUND(I27*(1+H32),0)</f>
        <v>147924</v>
      </c>
      <c r="J32" s="44">
        <v>150000</v>
      </c>
    </row>
    <row r="33" spans="1:10" x14ac:dyDescent="0.25">
      <c r="A33" s="12"/>
      <c r="B33" s="30"/>
      <c r="C33" s="30"/>
      <c r="D33" s="31"/>
      <c r="E33" s="32"/>
      <c r="F33" s="29"/>
      <c r="G33" s="29"/>
      <c r="H33" s="29"/>
    </row>
    <row r="34" spans="1:10" x14ac:dyDescent="0.25">
      <c r="A34" s="12" t="s">
        <v>42</v>
      </c>
      <c r="B34" s="30"/>
      <c r="C34" s="30"/>
      <c r="D34" s="31"/>
      <c r="E34" s="32"/>
      <c r="F34" s="29"/>
      <c r="G34" s="29"/>
      <c r="H34" s="29"/>
    </row>
    <row r="35" spans="1:10" x14ac:dyDescent="0.25">
      <c r="A35" s="28" t="s">
        <v>25</v>
      </c>
      <c r="B35" s="33">
        <v>272.8</v>
      </c>
      <c r="C35" s="33">
        <v>284.60000000000002</v>
      </c>
      <c r="D35" s="12"/>
      <c r="E35" s="32"/>
      <c r="F35" s="29"/>
      <c r="G35" s="29"/>
      <c r="H35" s="29"/>
    </row>
    <row r="36" spans="1:10" x14ac:dyDescent="0.25">
      <c r="A36" s="28" t="s">
        <v>26</v>
      </c>
      <c r="B36" s="38">
        <v>266.3</v>
      </c>
      <c r="C36" s="38">
        <v>280.10000000000002</v>
      </c>
      <c r="D36" s="12"/>
      <c r="E36" s="32"/>
      <c r="F36" s="29"/>
      <c r="G36" s="29"/>
      <c r="H36" s="29"/>
    </row>
    <row r="37" spans="1:10" x14ac:dyDescent="0.25">
      <c r="A37" s="34" t="s">
        <v>8</v>
      </c>
      <c r="B37" s="35">
        <f>AVERAGE(B35:B36)</f>
        <v>269.55</v>
      </c>
      <c r="C37" s="35">
        <f>AVERAGE(C35:C36)</f>
        <v>282.35000000000002</v>
      </c>
      <c r="D37" s="36">
        <f>ROUND((C37/B37)-1,4)</f>
        <v>4.7500000000000001E-2</v>
      </c>
      <c r="E37" s="39">
        <f>ROUND(E32*(1+D37),0)</f>
        <v>166688</v>
      </c>
      <c r="F37" s="39">
        <v>165000</v>
      </c>
      <c r="G37" s="29"/>
      <c r="H37" s="40">
        <f>ROUND((D32+D37)/2,4)</f>
        <v>0.12180000000000001</v>
      </c>
      <c r="I37" s="39">
        <f>ROUND(I32*(1+H37),0)</f>
        <v>165941</v>
      </c>
      <c r="J37" s="44">
        <v>165000</v>
      </c>
    </row>
    <row r="38" spans="1:10" x14ac:dyDescent="0.25">
      <c r="A38" s="12"/>
      <c r="B38" s="30"/>
      <c r="C38" s="30"/>
      <c r="D38" s="31"/>
      <c r="E38" s="32"/>
      <c r="F38" s="29"/>
      <c r="G38" s="29"/>
      <c r="H38" s="29"/>
    </row>
    <row r="39" spans="1:10" x14ac:dyDescent="0.25">
      <c r="A39" s="12" t="s">
        <v>43</v>
      </c>
      <c r="B39" s="30"/>
      <c r="C39" s="30"/>
      <c r="D39" s="31"/>
      <c r="E39" s="32"/>
      <c r="F39" s="29"/>
      <c r="G39" s="29"/>
      <c r="H39" s="29"/>
    </row>
    <row r="40" spans="1:10" x14ac:dyDescent="0.25">
      <c r="A40" s="28" t="s">
        <v>25</v>
      </c>
      <c r="B40" s="33">
        <v>284.60000000000002</v>
      </c>
      <c r="C40" s="33">
        <v>280.2</v>
      </c>
      <c r="D40" s="12"/>
      <c r="E40" s="32"/>
      <c r="F40" s="29"/>
      <c r="G40" s="29"/>
      <c r="H40" s="29"/>
    </row>
    <row r="41" spans="1:10" x14ac:dyDescent="0.25">
      <c r="A41" s="28" t="s">
        <v>26</v>
      </c>
      <c r="B41" s="38">
        <v>280.10000000000002</v>
      </c>
      <c r="C41" s="38">
        <v>274.5</v>
      </c>
      <c r="D41" s="12"/>
      <c r="E41" s="32"/>
      <c r="F41" s="29"/>
      <c r="G41" s="29"/>
      <c r="H41" s="29"/>
    </row>
    <row r="42" spans="1:10" x14ac:dyDescent="0.25">
      <c r="A42" s="34" t="s">
        <v>8</v>
      </c>
      <c r="B42" s="35">
        <f>AVERAGE(B40:B41)</f>
        <v>282.35000000000002</v>
      </c>
      <c r="C42" s="35">
        <f>AVERAGE(C40:C41)</f>
        <v>277.35000000000002</v>
      </c>
      <c r="D42" s="36">
        <f>ROUND((C42/B42)-1,4)</f>
        <v>-1.77E-2</v>
      </c>
      <c r="E42" s="39">
        <f>ROUND(E37*(1+D42),0)</f>
        <v>163738</v>
      </c>
      <c r="F42" s="39">
        <v>165000</v>
      </c>
      <c r="G42" s="29"/>
      <c r="H42" s="40">
        <f>ROUND((D37+D42)/2,4)</f>
        <v>1.49E-2</v>
      </c>
      <c r="I42" s="39">
        <f>ROUND(I37*(1+H42),0)</f>
        <v>168414</v>
      </c>
      <c r="J42" s="44">
        <v>170000</v>
      </c>
    </row>
    <row r="43" spans="1:10" x14ac:dyDescent="0.25">
      <c r="A43" s="12"/>
      <c r="B43" s="30"/>
      <c r="C43" s="30"/>
      <c r="D43" s="31"/>
      <c r="E43" s="32"/>
      <c r="F43" s="29"/>
      <c r="G43" s="29"/>
      <c r="H43" s="29"/>
    </row>
    <row r="44" spans="1:10" x14ac:dyDescent="0.25">
      <c r="A44" s="12" t="s">
        <v>36</v>
      </c>
      <c r="B44" s="30"/>
      <c r="C44" s="30"/>
      <c r="D44" s="31"/>
      <c r="E44" s="32"/>
      <c r="F44" s="29"/>
      <c r="G44" s="29"/>
      <c r="H44" s="29"/>
    </row>
    <row r="45" spans="1:10" x14ac:dyDescent="0.25">
      <c r="A45" s="28" t="s">
        <v>25</v>
      </c>
      <c r="B45" s="33">
        <v>280.2</v>
      </c>
      <c r="C45" s="33">
        <v>280</v>
      </c>
      <c r="D45" s="12"/>
      <c r="E45" s="12"/>
      <c r="F45" s="29"/>
      <c r="G45" s="29"/>
      <c r="H45" s="29"/>
    </row>
    <row r="46" spans="1:10" x14ac:dyDescent="0.25">
      <c r="A46" s="28" t="s">
        <v>26</v>
      </c>
      <c r="B46" s="38">
        <v>274.5</v>
      </c>
      <c r="C46" s="38">
        <v>278.10000000000002</v>
      </c>
      <c r="D46" s="12"/>
      <c r="E46" s="12"/>
      <c r="F46" s="29"/>
      <c r="G46" s="29"/>
      <c r="H46" s="29"/>
    </row>
    <row r="47" spans="1:10" x14ac:dyDescent="0.25">
      <c r="A47" s="34" t="s">
        <v>8</v>
      </c>
      <c r="B47" s="35">
        <f>AVERAGE(B45:B46)</f>
        <v>277.35000000000002</v>
      </c>
      <c r="C47" s="35">
        <f>AVERAGE(C45:C46)</f>
        <v>279.05</v>
      </c>
      <c r="D47" s="36">
        <f>ROUND((C47/B47)-1,4)</f>
        <v>6.1000000000000004E-3</v>
      </c>
      <c r="E47" s="39">
        <f>ROUND(E42*(1+D47),0)</f>
        <v>164737</v>
      </c>
      <c r="F47" s="39">
        <v>165000</v>
      </c>
      <c r="G47" s="29"/>
      <c r="H47" s="40">
        <f>ROUND((D42+D47)/2,4)</f>
        <v>-5.7999999999999996E-3</v>
      </c>
      <c r="I47" s="39">
        <f>ROUND(I42*(1+H47),0)</f>
        <v>167437</v>
      </c>
      <c r="J47" s="44">
        <v>165000</v>
      </c>
    </row>
    <row r="48" spans="1:10" x14ac:dyDescent="0.25">
      <c r="A48" s="29"/>
      <c r="B48" s="29"/>
      <c r="C48" s="29"/>
      <c r="D48" s="29"/>
      <c r="E48" s="29"/>
      <c r="F48" s="29"/>
      <c r="G48" s="29"/>
      <c r="H48" s="29"/>
    </row>
    <row r="49" spans="1:8" x14ac:dyDescent="0.25">
      <c r="A49" s="37"/>
      <c r="B49" s="37"/>
      <c r="C49" s="37"/>
      <c r="D49" s="37"/>
      <c r="E49" s="37"/>
      <c r="F49" s="37"/>
      <c r="G49" s="37"/>
      <c r="H49" s="37"/>
    </row>
  </sheetData>
  <pageMargins left="0.7" right="0.7" top="0.75" bottom="0.75" header="0.3" footer="0.3"/>
  <customProperties>
    <customPr name="OrphanNamesChecke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F20"/>
  <sheetViews>
    <sheetView workbookViewId="0">
      <selection activeCell="B3" sqref="B3"/>
    </sheetView>
  </sheetViews>
  <sheetFormatPr defaultRowHeight="15" x14ac:dyDescent="0.25"/>
  <cols>
    <col min="1" max="1" width="11.42578125" bestFit="1" customWidth="1"/>
  </cols>
  <sheetData>
    <row r="1" spans="1:6" x14ac:dyDescent="0.25">
      <c r="B1" s="41" t="s">
        <v>3</v>
      </c>
      <c r="C1" s="42"/>
      <c r="D1" s="43"/>
    </row>
    <row r="2" spans="1:6" x14ac:dyDescent="0.25">
      <c r="B2" s="5"/>
      <c r="C2" s="6"/>
      <c r="D2" s="7"/>
    </row>
    <row r="3" spans="1:6" x14ac:dyDescent="0.25">
      <c r="B3" s="8">
        <v>2015</v>
      </c>
      <c r="C3" s="9"/>
      <c r="D3" s="10">
        <v>2016</v>
      </c>
    </row>
    <row r="4" spans="1:6" x14ac:dyDescent="0.25">
      <c r="A4" t="s">
        <v>14</v>
      </c>
      <c r="D4">
        <v>188.8</v>
      </c>
    </row>
    <row r="5" spans="1:6" x14ac:dyDescent="0.25">
      <c r="A5" t="s">
        <v>15</v>
      </c>
      <c r="D5">
        <v>188.3</v>
      </c>
    </row>
    <row r="6" spans="1:6" x14ac:dyDescent="0.25">
      <c r="A6" t="s">
        <v>16</v>
      </c>
      <c r="D6">
        <v>190.6</v>
      </c>
    </row>
    <row r="7" spans="1:6" x14ac:dyDescent="0.25">
      <c r="A7" t="s">
        <v>17</v>
      </c>
      <c r="D7">
        <v>183.3</v>
      </c>
    </row>
    <row r="8" spans="1:6" x14ac:dyDescent="0.25">
      <c r="A8" t="s">
        <v>18</v>
      </c>
      <c r="D8">
        <v>214.8</v>
      </c>
    </row>
    <row r="9" spans="1:6" x14ac:dyDescent="0.25">
      <c r="A9" t="s">
        <v>19</v>
      </c>
      <c r="D9">
        <v>190.7</v>
      </c>
    </row>
    <row r="10" spans="1:6" x14ac:dyDescent="0.25">
      <c r="A10" t="s">
        <v>20</v>
      </c>
      <c r="D10">
        <v>189.3</v>
      </c>
    </row>
    <row r="11" spans="1:6" x14ac:dyDescent="0.25">
      <c r="A11" t="s">
        <v>21</v>
      </c>
      <c r="D11">
        <v>188.8</v>
      </c>
    </row>
    <row r="12" spans="1:6" x14ac:dyDescent="0.25">
      <c r="A12" t="s">
        <v>22</v>
      </c>
      <c r="D12">
        <v>191.1</v>
      </c>
    </row>
    <row r="13" spans="1:6" x14ac:dyDescent="0.25">
      <c r="A13" s="25" t="s">
        <v>8</v>
      </c>
      <c r="B13">
        <f>SUM(B4:B12)</f>
        <v>0</v>
      </c>
      <c r="D13">
        <f t="shared" ref="D13" si="0">SUM(D4:D12)</f>
        <v>1725.6999999999998</v>
      </c>
      <c r="E13" s="1"/>
      <c r="F13" s="20" t="e">
        <f>D13/B13</f>
        <v>#DIV/0!</v>
      </c>
    </row>
    <row r="14" spans="1:6" x14ac:dyDescent="0.25">
      <c r="E14" s="2"/>
      <c r="F14" s="2"/>
    </row>
    <row r="15" spans="1:6" x14ac:dyDescent="0.25">
      <c r="E15" s="21" t="s">
        <v>9</v>
      </c>
      <c r="F15" s="23" t="e">
        <f>(ROUND(F13-1,4))</f>
        <v>#DIV/0!</v>
      </c>
    </row>
    <row r="19" spans="1:1" x14ac:dyDescent="0.25">
      <c r="A19" t="s">
        <v>23</v>
      </c>
    </row>
    <row r="20" spans="1:1" x14ac:dyDescent="0.25">
      <c r="A20" t="s">
        <v>24</v>
      </c>
    </row>
  </sheetData>
  <mergeCells count="1">
    <mergeCell ref="B1:D1"/>
  </mergeCells>
  <pageMargins left="0.7" right="0.7" top="0.75" bottom="0.75" header="0.3" footer="0.3"/>
  <customProperties>
    <customPr name="OrphanNamesChecke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April 16 RS Means Workpaper</vt:lpstr>
      <vt:lpstr>April 2025 - MD</vt:lpstr>
      <vt:lpstr>Indy compare</vt:lpstr>
    </vt:vector>
  </TitlesOfParts>
  <Company>MSLC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Kiefer Chafin</dc:creator>
  <cp:lastModifiedBy>John Dresslar</cp:lastModifiedBy>
  <cp:lastPrinted>2016-06-03T14:52:56Z</cp:lastPrinted>
  <dcterms:created xsi:type="dcterms:W3CDTF">2015-05-28T14:05:51Z</dcterms:created>
  <dcterms:modified xsi:type="dcterms:W3CDTF">2025-10-30T17:22:29Z</dcterms:modified>
</cp:coreProperties>
</file>