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Trinity\Trinity Financials\2020-2021\2020-2021 Financials\"/>
    </mc:Choice>
  </mc:AlternateContent>
  <xr:revisionPtr revIDLastSave="0" documentId="13_ncr:1_{AB1A1739-4002-4FDF-A0B1-D9D13C2B1B96}" xr6:coauthVersionLast="47" xr6:coauthVersionMax="47" xr10:uidLastSave="{00000000-0000-0000-0000-000000000000}"/>
  <bookViews>
    <workbookView xWindow="-120" yWindow="-120" windowWidth="25440" windowHeight="15390" xr2:uid="{EEAFC8D4-8B6E-4B6F-9C3C-DBAD1C88DCFE}"/>
  </bookViews>
  <sheets>
    <sheet name="FY 20-21 Financial Position" sheetId="1" r:id="rId1"/>
    <sheet name="FY 20-21 Summary Rev. &amp; Exp." sheetId="2" r:id="rId2"/>
  </sheets>
  <definedNames>
    <definedName name="_xlnm.Print_Area" localSheetId="0">'FY 20-21 Financial Position'!$A$1:$C$52</definedName>
    <definedName name="_xlnm.Print_Area" localSheetId="1">'FY 20-21 Summary Rev. &amp; Exp.'!$A$1:$E$45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" l="1"/>
  <c r="E45" i="2" s="1"/>
  <c r="C44" i="2"/>
  <c r="B44" i="2"/>
  <c r="D43" i="2"/>
  <c r="D44" i="2" s="1"/>
  <c r="D42" i="2"/>
  <c r="D41" i="2"/>
  <c r="D40" i="2"/>
  <c r="E28" i="2"/>
  <c r="D27" i="2"/>
  <c r="E26" i="2"/>
  <c r="D26" i="2"/>
  <c r="D28" i="2" s="1"/>
  <c r="D37" i="2" s="1"/>
  <c r="C26" i="2"/>
  <c r="B26" i="2"/>
  <c r="E15" i="2"/>
  <c r="D15" i="2"/>
  <c r="C15" i="2"/>
  <c r="C28" i="2" s="1"/>
  <c r="C37" i="2" s="1"/>
  <c r="C45" i="2" s="1"/>
  <c r="B15" i="2"/>
  <c r="B28" i="2" s="1"/>
  <c r="B37" i="2" s="1"/>
  <c r="B45" i="2" s="1"/>
  <c r="B52" i="1"/>
  <c r="C37" i="1"/>
  <c r="C41" i="1" s="1"/>
  <c r="C52" i="1" s="1"/>
  <c r="C30" i="1"/>
  <c r="C20" i="1"/>
  <c r="C13" i="1"/>
  <c r="C24" i="1" s="1"/>
  <c r="C31" i="1" s="1"/>
  <c r="B13" i="1"/>
  <c r="D45" i="2" l="1"/>
</calcChain>
</file>

<file path=xl/sharedStrings.xml><?xml version="1.0" encoding="utf-8"?>
<sst xmlns="http://schemas.openxmlformats.org/spreadsheetml/2006/main" count="100" uniqueCount="98">
  <si>
    <t>Trinity Evangelical Lutheran Church and School</t>
  </si>
  <si>
    <t>Statement of Financial Position</t>
  </si>
  <si>
    <t>For the Period Ending June 30, 2021 and 2020</t>
  </si>
  <si>
    <t>Headings and Account</t>
  </si>
  <si>
    <t>Balance at 6-30-2021</t>
  </si>
  <si>
    <t>Balance at 6-30-2020</t>
  </si>
  <si>
    <t>Assets</t>
  </si>
  <si>
    <t xml:space="preserve">   Current Assets</t>
  </si>
  <si>
    <t xml:space="preserve">      Cash &amp; Cash Equivalents</t>
  </si>
  <si>
    <t xml:space="preserve">         Checking</t>
  </si>
  <si>
    <t xml:space="preserve">         Petty Cash Funds</t>
  </si>
  <si>
    <t xml:space="preserve">         Dedicated (Temp Restricted)</t>
  </si>
  <si>
    <t xml:space="preserve">         Temporarily Restricted</t>
  </si>
  <si>
    <t xml:space="preserve">        Total Cash &amp; Cash Equivalents</t>
  </si>
  <si>
    <t xml:space="preserve">      Receivable</t>
  </si>
  <si>
    <t xml:space="preserve">         Tuition Receivable</t>
  </si>
  <si>
    <t xml:space="preserve">         Allowance for Uncollectibles</t>
  </si>
  <si>
    <t xml:space="preserve">         Building Rent Receivables</t>
  </si>
  <si>
    <t xml:space="preserve">         Notes Receivable</t>
  </si>
  <si>
    <t xml:space="preserve">           Total Notes Receivable</t>
  </si>
  <si>
    <t xml:space="preserve">        Total Receivable</t>
  </si>
  <si>
    <t xml:space="preserve">      Other Receivable</t>
  </si>
  <si>
    <t xml:space="preserve">        Total Other Receivable</t>
  </si>
  <si>
    <t xml:space="preserve">      Prepaid Exp &amp; Food Inventory</t>
  </si>
  <si>
    <t xml:space="preserve">     Total Current Assets</t>
  </si>
  <si>
    <t xml:space="preserve">   Property, Plant &amp; Equipment</t>
  </si>
  <si>
    <t xml:space="preserve">      Land, Buildings &amp; Improvements</t>
  </si>
  <si>
    <t xml:space="preserve">      Furniture, Equipment &amp; Vehicle</t>
  </si>
  <si>
    <t xml:space="preserve">      Accumulated Depreciation</t>
  </si>
  <si>
    <t xml:space="preserve">      Contributed Fixed Assets</t>
  </si>
  <si>
    <t xml:space="preserve">     Total Property, Plant &amp; Equipment</t>
  </si>
  <si>
    <t xml:space="preserve">  Total Assets</t>
  </si>
  <si>
    <t>Liabilities</t>
  </si>
  <si>
    <t xml:space="preserve">   Current Liabilities</t>
  </si>
  <si>
    <t xml:space="preserve">      Deferred Revenue</t>
  </si>
  <si>
    <t xml:space="preserve">      Accounts Payable</t>
  </si>
  <si>
    <t xml:space="preserve">      Accrued Expenses</t>
  </si>
  <si>
    <t xml:space="preserve">     Total Current Liabilities</t>
  </si>
  <si>
    <t xml:space="preserve">   Mortgage Payable-Less Current</t>
  </si>
  <si>
    <t xml:space="preserve">   Notes Payable</t>
  </si>
  <si>
    <t xml:space="preserve">   Reserves</t>
  </si>
  <si>
    <t xml:space="preserve">  Total Liabilities</t>
  </si>
  <si>
    <t>Net Assets</t>
  </si>
  <si>
    <t>Unrestricted</t>
  </si>
  <si>
    <t xml:space="preserve">               30000.00 - Net Assets</t>
  </si>
  <si>
    <t xml:space="preserve">               30100.00 - General Fund</t>
  </si>
  <si>
    <t xml:space="preserve">               30200.00 - Designated Fund</t>
  </si>
  <si>
    <t xml:space="preserve">               Unrestricted This Year</t>
  </si>
  <si>
    <t xml:space="preserve">   Total Unrestricted</t>
  </si>
  <si>
    <t>Temporary Restricted</t>
  </si>
  <si>
    <t>Temporarily Restricted</t>
  </si>
  <si>
    <t xml:space="preserve">  Total Net Assets</t>
  </si>
  <si>
    <t>Total Liabilities &amp; Net Assets</t>
  </si>
  <si>
    <t>Analysis of Revenues &amp; Expenses - Summary Report</t>
  </si>
  <si>
    <t>July 2020 to June 2021</t>
  </si>
  <si>
    <t xml:space="preserve"> Note: The Report Option to include Open Transactions is selected.</t>
  </si>
  <si>
    <t>YTD Actual June 2021</t>
  </si>
  <si>
    <t>YTD Budget June 2021</t>
  </si>
  <si>
    <t>YTD Budget/Actual</t>
  </si>
  <si>
    <t>YTD Actual June 2020</t>
  </si>
  <si>
    <t>Revenues</t>
  </si>
  <si>
    <t xml:space="preserve">   Church Receipts</t>
  </si>
  <si>
    <t xml:space="preserve">   Music Ministry Receipts</t>
  </si>
  <si>
    <t xml:space="preserve">   Youth Receipts</t>
  </si>
  <si>
    <t xml:space="preserve">   School Receipts</t>
  </si>
  <si>
    <t xml:space="preserve">   CDC Receipts</t>
  </si>
  <si>
    <t xml:space="preserve">   Food Receipts</t>
  </si>
  <si>
    <t xml:space="preserve">   Facility Receipts</t>
  </si>
  <si>
    <t xml:space="preserve">   Support Receipts</t>
  </si>
  <si>
    <t xml:space="preserve">  Total Revenues</t>
  </si>
  <si>
    <t>Expenses</t>
  </si>
  <si>
    <t xml:space="preserve">   Benevolences</t>
  </si>
  <si>
    <t xml:space="preserve">   Ministry Expenses</t>
  </si>
  <si>
    <t xml:space="preserve">   Ministry - Music Expenses</t>
  </si>
  <si>
    <t xml:space="preserve">   Ministry - Youth Expenses</t>
  </si>
  <si>
    <t xml:space="preserve">   School Expenses</t>
  </si>
  <si>
    <t xml:space="preserve">   CDC Expenses</t>
  </si>
  <si>
    <t xml:space="preserve">   Food Expenses</t>
  </si>
  <si>
    <t xml:space="preserve">   Facility Expenses</t>
  </si>
  <si>
    <t xml:space="preserve">   Support Expenses</t>
  </si>
  <si>
    <t xml:space="preserve">  Total Expenses</t>
  </si>
  <si>
    <t>PPP Loan Forgiveness</t>
  </si>
  <si>
    <t>Net Operating Total:</t>
  </si>
  <si>
    <t>Other Revenues</t>
  </si>
  <si>
    <t xml:space="preserve">   Restricted Revenues</t>
  </si>
  <si>
    <t xml:space="preserve">  Total Other Revenues</t>
  </si>
  <si>
    <t>Other Expenses</t>
  </si>
  <si>
    <t>Gain/Loss On Asset Disposal</t>
  </si>
  <si>
    <t xml:space="preserve">   Restricted Expenses</t>
  </si>
  <si>
    <t xml:space="preserve">  Total Other Expenses</t>
  </si>
  <si>
    <t>Net Income/(Loss) before Cash Flow Effect:</t>
  </si>
  <si>
    <t>Cash Flow Effect from Operating Activities</t>
  </si>
  <si>
    <t xml:space="preserve">  Add Back Depreciation</t>
  </si>
  <si>
    <t xml:space="preserve">     Less Asset Purchases</t>
  </si>
  <si>
    <t xml:space="preserve">     Less Principal Payments</t>
  </si>
  <si>
    <t xml:space="preserve">     Less Kunze Fund Repayment</t>
  </si>
  <si>
    <t xml:space="preserve">Non Income Statement Cash Flow </t>
  </si>
  <si>
    <t>Net Cash Increase or (Decrease) from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</si>
</sst>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wrapText="1"/>
    </xf>
    <xf numFmtId="8" fontId="0" fillId="0" borderId="0" xfId="0" applyNumberFormat="1"/>
    <xf numFmtId="8" fontId="0" fillId="0" borderId="1" xfId="0" applyNumberFormat="1" applyBorder="1"/>
    <xf numFmtId="8" fontId="0" fillId="0" borderId="2" xfId="0" applyNumberFormat="1" applyBorder="1"/>
    <xf numFmtId="0" fontId="2" fillId="0" borderId="0" xfId="0" applyFont="1"/>
    <xf numFmtId="0" fontId="0" fillId="0" borderId="0" xfId="0" applyAlignment="1">
      <alignment wrapText="1"/>
    </xf>
    <xf numFmtId="8" fontId="0" fillId="0" borderId="3" xfId="0" applyNumberFormat="1" applyBorder="1"/>
    <xf numFmtId="0" fontId="3" fillId="0" borderId="4" xfId="0" applyFont="1" applyBorder="1" applyAlignment="1" applyProtection="1">
      <alignment vertical="top"/>
      <protection locked="0"/>
    </xf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 applyProtection="1">
      <alignment vertical="top"/>
      <protection locked="0"/>
    </xf>
    <xf numFmtId="8" fontId="4" fillId="0" borderId="0" xfId="1" applyNumberFormat="1" applyFont="1" applyAlignment="1" applyProtection="1">
      <alignment horizontal="right" vertical="top"/>
      <protection locked="0"/>
    </xf>
    <xf numFmtId="8" fontId="4" fillId="0" borderId="8" xfId="1" applyNumberFormat="1" applyFont="1" applyBorder="1" applyAlignment="1" applyProtection="1">
      <alignment horizontal="right" vertical="top"/>
      <protection locked="0"/>
    </xf>
    <xf numFmtId="8" fontId="1" fillId="0" borderId="0" xfId="0" applyNumberFormat="1" applyFont="1"/>
    <xf numFmtId="8" fontId="5" fillId="0" borderId="0" xfId="0" applyNumberFormat="1" applyFont="1"/>
    <xf numFmtId="8" fontId="6" fillId="0" borderId="8" xfId="1" applyNumberFormat="1" applyFont="1" applyBorder="1" applyAlignment="1" applyProtection="1">
      <alignment horizontal="right" vertical="top"/>
      <protection locked="0"/>
    </xf>
    <xf numFmtId="8" fontId="4" fillId="0" borderId="9" xfId="1" applyNumberFormat="1" applyFont="1" applyBorder="1" applyAlignment="1" applyProtection="1">
      <alignment horizontal="right" vertical="top"/>
      <protection locked="0"/>
    </xf>
    <xf numFmtId="8" fontId="4" fillId="0" borderId="3" xfId="0" applyNumberFormat="1" applyFont="1" applyBorder="1" applyAlignment="1" applyProtection="1">
      <alignment horizontal="right" vertical="top"/>
      <protection locked="0"/>
    </xf>
    <xf numFmtId="8" fontId="4" fillId="0" borderId="10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8" fontId="3" fillId="0" borderId="12" xfId="1" applyNumberFormat="1" applyFont="1" applyBorder="1" applyAlignment="1" applyProtection="1">
      <alignment horizontal="right" vertical="top"/>
      <protection locked="0"/>
    </xf>
    <xf numFmtId="8" fontId="3" fillId="0" borderId="13" xfId="1" applyNumberFormat="1" applyFont="1" applyBorder="1" applyAlignment="1" applyProtection="1">
      <alignment horizontal="right" vertical="top"/>
      <protection locked="0"/>
    </xf>
    <xf numFmtId="8" fontId="3" fillId="0" borderId="14" xfId="1" applyNumberFormat="1" applyFont="1" applyBorder="1" applyAlignment="1" applyProtection="1">
      <alignment horizontal="right" vertical="top"/>
      <protection locked="0"/>
    </xf>
  </cellXfs>
  <cellStyles count="2">
    <cellStyle name="Normal" xfId="0" builtinId="0"/>
    <cellStyle name="Normal 2" xfId="1" xr:uid="{C468C9F7-8E36-48E5-B2A3-3C44984704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536B-AC13-4903-B1C5-D039705A659C}">
  <dimension ref="A1:D59"/>
  <sheetViews>
    <sheetView tabSelected="1" workbookViewId="0"/>
  </sheetViews>
  <sheetFormatPr defaultRowHeight="12.75" x14ac:dyDescent="0.2"/>
  <cols>
    <col min="1" max="1" width="38.85546875" customWidth="1"/>
    <col min="2" max="2" width="19.140625" customWidth="1"/>
    <col min="3" max="3" width="18.85546875" bestFit="1" customWidth="1"/>
    <col min="4" max="4" width="13.42578125" bestFit="1" customWidth="1"/>
  </cols>
  <sheetData>
    <row r="1" spans="1:3" x14ac:dyDescent="0.2">
      <c r="A1" t="s">
        <v>0</v>
      </c>
    </row>
    <row r="2" spans="1:3" x14ac:dyDescent="0.2">
      <c r="A2" t="s">
        <v>1</v>
      </c>
    </row>
    <row r="3" spans="1:3" x14ac:dyDescent="0.2">
      <c r="A3" t="s">
        <v>2</v>
      </c>
    </row>
    <row r="4" spans="1:3" ht="6" customHeight="1" x14ac:dyDescent="0.2"/>
    <row r="5" spans="1:3" x14ac:dyDescent="0.2">
      <c r="A5" t="s">
        <v>3</v>
      </c>
      <c r="B5" s="1" t="s">
        <v>4</v>
      </c>
      <c r="C5" s="1" t="s">
        <v>5</v>
      </c>
    </row>
    <row r="6" spans="1:3" x14ac:dyDescent="0.2">
      <c r="A6" t="s">
        <v>6</v>
      </c>
    </row>
    <row r="7" spans="1:3" x14ac:dyDescent="0.2">
      <c r="A7" t="s">
        <v>7</v>
      </c>
    </row>
    <row r="8" spans="1:3" x14ac:dyDescent="0.2">
      <c r="A8" t="s">
        <v>8</v>
      </c>
      <c r="B8" s="2"/>
      <c r="C8" s="2"/>
    </row>
    <row r="9" spans="1:3" x14ac:dyDescent="0.2">
      <c r="A9" t="s">
        <v>9</v>
      </c>
      <c r="B9" s="2">
        <v>1413109.5</v>
      </c>
      <c r="C9" s="2">
        <v>578068.91</v>
      </c>
    </row>
    <row r="10" spans="1:3" x14ac:dyDescent="0.2">
      <c r="A10" t="s">
        <v>10</v>
      </c>
      <c r="B10" s="2">
        <v>2500</v>
      </c>
      <c r="C10" s="2">
        <v>2500</v>
      </c>
    </row>
    <row r="11" spans="1:3" x14ac:dyDescent="0.2">
      <c r="A11" t="s">
        <v>11</v>
      </c>
      <c r="B11" s="2">
        <v>228914.82</v>
      </c>
      <c r="C11" s="2">
        <v>467058.95</v>
      </c>
    </row>
    <row r="12" spans="1:3" x14ac:dyDescent="0.2">
      <c r="A12" t="s">
        <v>12</v>
      </c>
      <c r="B12" s="2">
        <v>416120.13</v>
      </c>
      <c r="C12" s="2">
        <v>315103.12</v>
      </c>
    </row>
    <row r="13" spans="1:3" x14ac:dyDescent="0.2">
      <c r="A13" t="s">
        <v>13</v>
      </c>
      <c r="B13" s="3">
        <f>SUM(B9:B12)</f>
        <v>2060644.4500000002</v>
      </c>
      <c r="C13" s="3">
        <f>SUM(C9:C12)</f>
        <v>1362730.98</v>
      </c>
    </row>
    <row r="14" spans="1:3" x14ac:dyDescent="0.2">
      <c r="A14" t="s">
        <v>14</v>
      </c>
      <c r="B14" s="2"/>
      <c r="C14" s="2"/>
    </row>
    <row r="15" spans="1:3" x14ac:dyDescent="0.2">
      <c r="A15" t="s">
        <v>15</v>
      </c>
      <c r="B15" s="2">
        <v>174836.68</v>
      </c>
      <c r="C15" s="2">
        <v>111326.21</v>
      </c>
    </row>
    <row r="16" spans="1:3" x14ac:dyDescent="0.2">
      <c r="A16" t="s">
        <v>16</v>
      </c>
      <c r="B16" s="2">
        <v>-2000</v>
      </c>
      <c r="C16" s="2">
        <v>-2000</v>
      </c>
    </row>
    <row r="17" spans="1:3" x14ac:dyDescent="0.2">
      <c r="A17" t="s">
        <v>17</v>
      </c>
      <c r="B17" s="2">
        <v>31914.02</v>
      </c>
      <c r="C17" s="2">
        <v>11872.66</v>
      </c>
    </row>
    <row r="18" spans="1:3" x14ac:dyDescent="0.2">
      <c r="A18" t="s">
        <v>18</v>
      </c>
      <c r="B18" s="2"/>
      <c r="C18" s="2"/>
    </row>
    <row r="19" spans="1:3" x14ac:dyDescent="0.2">
      <c r="A19" t="s">
        <v>19</v>
      </c>
      <c r="B19" s="2">
        <v>145030</v>
      </c>
      <c r="C19" s="2">
        <v>145030</v>
      </c>
    </row>
    <row r="20" spans="1:3" x14ac:dyDescent="0.2">
      <c r="A20" t="s">
        <v>20</v>
      </c>
      <c r="B20" s="2">
        <v>349780.7</v>
      </c>
      <c r="C20" s="2">
        <f>+C15+C16+C17+C19</f>
        <v>266228.87</v>
      </c>
    </row>
    <row r="21" spans="1:3" x14ac:dyDescent="0.2">
      <c r="A21" t="s">
        <v>21</v>
      </c>
      <c r="B21" s="2"/>
      <c r="C21" s="2"/>
    </row>
    <row r="22" spans="1:3" x14ac:dyDescent="0.2">
      <c r="A22" t="s">
        <v>22</v>
      </c>
      <c r="B22" s="2">
        <v>1200</v>
      </c>
      <c r="C22" s="2">
        <v>1600</v>
      </c>
    </row>
    <row r="23" spans="1:3" x14ac:dyDescent="0.2">
      <c r="A23" t="s">
        <v>23</v>
      </c>
      <c r="B23" s="2">
        <v>47709.82</v>
      </c>
      <c r="C23" s="2">
        <v>64282.38</v>
      </c>
    </row>
    <row r="24" spans="1:3" x14ac:dyDescent="0.2">
      <c r="A24" t="s">
        <v>24</v>
      </c>
      <c r="B24" s="3">
        <v>2459334.9700000002</v>
      </c>
      <c r="C24" s="3">
        <f>+C13+C20+C22+C23</f>
        <v>1694842.23</v>
      </c>
    </row>
    <row r="25" spans="1:3" x14ac:dyDescent="0.2">
      <c r="A25" t="s">
        <v>25</v>
      </c>
      <c r="B25" s="2"/>
      <c r="C25" s="2"/>
    </row>
    <row r="26" spans="1:3" x14ac:dyDescent="0.2">
      <c r="A26" t="s">
        <v>26</v>
      </c>
      <c r="B26" s="2">
        <v>9302330.2100000009</v>
      </c>
      <c r="C26" s="2">
        <v>9579253.1500000004</v>
      </c>
    </row>
    <row r="27" spans="1:3" x14ac:dyDescent="0.2">
      <c r="A27" t="s">
        <v>27</v>
      </c>
      <c r="B27" s="2">
        <v>1333883.74</v>
      </c>
      <c r="C27" s="2">
        <v>1323734.8</v>
      </c>
    </row>
    <row r="28" spans="1:3" x14ac:dyDescent="0.2">
      <c r="A28" t="s">
        <v>28</v>
      </c>
      <c r="B28" s="2">
        <v>-4295369.17</v>
      </c>
      <c r="C28" s="2">
        <v>-4179271.6800000002</v>
      </c>
    </row>
    <row r="29" spans="1:3" x14ac:dyDescent="0.2">
      <c r="A29" t="s">
        <v>29</v>
      </c>
      <c r="B29" s="2">
        <v>2021333.25</v>
      </c>
      <c r="C29" s="2">
        <v>1992303.09</v>
      </c>
    </row>
    <row r="30" spans="1:3" x14ac:dyDescent="0.2">
      <c r="A30" t="s">
        <v>30</v>
      </c>
      <c r="B30" s="2">
        <v>8362178.0300000003</v>
      </c>
      <c r="C30" s="2">
        <f>SUM(C26:C29)</f>
        <v>8716019.3600000013</v>
      </c>
    </row>
    <row r="31" spans="1:3" ht="13.5" thickBot="1" x14ac:dyDescent="0.25">
      <c r="A31" t="s">
        <v>31</v>
      </c>
      <c r="B31" s="4">
        <v>10821513</v>
      </c>
      <c r="C31" s="4">
        <f>+C24+C30</f>
        <v>10410861.590000002</v>
      </c>
    </row>
    <row r="32" spans="1:3" ht="13.5" thickTop="1" x14ac:dyDescent="0.2">
      <c r="A32" t="s">
        <v>32</v>
      </c>
      <c r="B32" s="2"/>
      <c r="C32" s="2"/>
    </row>
    <row r="33" spans="1:4" x14ac:dyDescent="0.2">
      <c r="A33" t="s">
        <v>33</v>
      </c>
      <c r="B33" s="2"/>
      <c r="C33" s="2"/>
    </row>
    <row r="34" spans="1:4" x14ac:dyDescent="0.2">
      <c r="A34" t="s">
        <v>34</v>
      </c>
      <c r="B34" s="2">
        <v>181875.56</v>
      </c>
      <c r="C34" s="2">
        <v>174726.24</v>
      </c>
    </row>
    <row r="35" spans="1:4" x14ac:dyDescent="0.2">
      <c r="A35" t="s">
        <v>35</v>
      </c>
      <c r="B35" s="2">
        <v>23564.560000000001</v>
      </c>
      <c r="C35" s="2">
        <v>4587.97</v>
      </c>
    </row>
    <row r="36" spans="1:4" x14ac:dyDescent="0.2">
      <c r="A36" t="s">
        <v>36</v>
      </c>
      <c r="B36" s="2">
        <v>210990.21</v>
      </c>
      <c r="C36" s="2">
        <v>-84485.41</v>
      </c>
    </row>
    <row r="37" spans="1:4" x14ac:dyDescent="0.2">
      <c r="A37" t="s">
        <v>37</v>
      </c>
      <c r="B37" s="2">
        <v>416430.33</v>
      </c>
      <c r="C37" s="2">
        <f>+C34+C35+C36</f>
        <v>94828.799999999988</v>
      </c>
    </row>
    <row r="38" spans="1:4" x14ac:dyDescent="0.2">
      <c r="A38" t="s">
        <v>38</v>
      </c>
      <c r="B38" s="2">
        <v>6307520.4199999999</v>
      </c>
      <c r="C38" s="2">
        <v>7200199.25</v>
      </c>
    </row>
    <row r="39" spans="1:4" x14ac:dyDescent="0.2">
      <c r="A39" t="s">
        <v>39</v>
      </c>
      <c r="B39" s="2">
        <v>1180630</v>
      </c>
      <c r="C39" s="2">
        <v>705830</v>
      </c>
    </row>
    <row r="40" spans="1:4" x14ac:dyDescent="0.2">
      <c r="A40" t="s">
        <v>40</v>
      </c>
      <c r="B40" s="2">
        <v>10590.63</v>
      </c>
      <c r="C40" s="2">
        <v>10590.63</v>
      </c>
    </row>
    <row r="41" spans="1:4" x14ac:dyDescent="0.2">
      <c r="A41" t="s">
        <v>41</v>
      </c>
      <c r="B41" s="3">
        <v>7915171.3799999999</v>
      </c>
      <c r="C41" s="3">
        <f>+C37+C38+C39+C40</f>
        <v>8011448.6799999997</v>
      </c>
    </row>
    <row r="42" spans="1:4" x14ac:dyDescent="0.2">
      <c r="A42" t="s">
        <v>42</v>
      </c>
      <c r="B42" s="2"/>
      <c r="C42" s="2"/>
    </row>
    <row r="43" spans="1:4" x14ac:dyDescent="0.2">
      <c r="A43" t="s">
        <v>43</v>
      </c>
      <c r="B43" s="2"/>
      <c r="C43" s="2"/>
    </row>
    <row r="44" spans="1:4" x14ac:dyDescent="0.2">
      <c r="A44" t="s">
        <v>44</v>
      </c>
      <c r="B44" s="2">
        <v>466096.91000000003</v>
      </c>
      <c r="C44" s="2">
        <v>530498.99</v>
      </c>
    </row>
    <row r="45" spans="1:4" x14ac:dyDescent="0.2">
      <c r="A45" t="s">
        <v>45</v>
      </c>
      <c r="B45" s="2">
        <v>-1089503.6599999999</v>
      </c>
      <c r="C45" s="2">
        <v>-918064.13</v>
      </c>
    </row>
    <row r="46" spans="1:4" x14ac:dyDescent="0.2">
      <c r="A46" t="s">
        <v>46</v>
      </c>
      <c r="B46" s="2">
        <v>1875133.12</v>
      </c>
      <c r="C46" s="2">
        <v>1871761.01</v>
      </c>
    </row>
    <row r="47" spans="1:4" x14ac:dyDescent="0.2">
      <c r="A47" t="s">
        <v>47</v>
      </c>
      <c r="B47" s="2">
        <v>720059.42</v>
      </c>
      <c r="C47" s="2">
        <v>-64402.080000000002</v>
      </c>
    </row>
    <row r="48" spans="1:4" x14ac:dyDescent="0.2">
      <c r="A48" t="s">
        <v>48</v>
      </c>
      <c r="B48" s="2">
        <v>1971785.79</v>
      </c>
      <c r="C48" s="2">
        <v>1419793.79</v>
      </c>
      <c r="D48" s="2"/>
    </row>
    <row r="49" spans="1:4" x14ac:dyDescent="0.2">
      <c r="A49" t="s">
        <v>49</v>
      </c>
      <c r="B49" s="2">
        <v>518435.7</v>
      </c>
      <c r="C49" s="2">
        <v>664516</v>
      </c>
    </row>
    <row r="50" spans="1:4" x14ac:dyDescent="0.2">
      <c r="A50" t="s">
        <v>50</v>
      </c>
      <c r="B50" s="2">
        <v>416120.13</v>
      </c>
      <c r="C50" s="2">
        <v>315103.12</v>
      </c>
    </row>
    <row r="51" spans="1:4" x14ac:dyDescent="0.2">
      <c r="A51" t="s">
        <v>51</v>
      </c>
      <c r="B51" s="2">
        <v>2906341.62</v>
      </c>
      <c r="C51" s="2">
        <v>2399412.91</v>
      </c>
      <c r="D51" s="2"/>
    </row>
    <row r="52" spans="1:4" ht="13.5" thickBot="1" x14ac:dyDescent="0.25">
      <c r="A52" t="s">
        <v>52</v>
      </c>
      <c r="B52" s="4">
        <f>+B41+B51</f>
        <v>10821513</v>
      </c>
      <c r="C52" s="4">
        <f>+C41+C51</f>
        <v>10410861.59</v>
      </c>
    </row>
    <row r="53" spans="1:4" ht="13.5" thickTop="1" x14ac:dyDescent="0.2">
      <c r="B53" s="2"/>
      <c r="C53" s="2"/>
    </row>
    <row r="54" spans="1:4" x14ac:dyDescent="0.2">
      <c r="B54" s="2"/>
      <c r="C54" s="2"/>
    </row>
    <row r="55" spans="1:4" x14ac:dyDescent="0.2">
      <c r="B55" s="2"/>
      <c r="C55" s="2"/>
    </row>
    <row r="59" spans="1:4" x14ac:dyDescent="0.2">
      <c r="B59" s="2"/>
      <c r="C59" s="2"/>
    </row>
  </sheetData>
  <pageMargins left="0.7" right="0.7" top="0.75" bottom="0.75" header="0.3" footer="0.3"/>
  <pageSetup orientation="portrait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D7B82-05B1-4CC5-B55E-B9917866BCF4}">
  <dimension ref="A1:E48"/>
  <sheetViews>
    <sheetView workbookViewId="0"/>
  </sheetViews>
  <sheetFormatPr defaultRowHeight="12.75" x14ac:dyDescent="0.2"/>
  <cols>
    <col min="1" max="1" width="44" customWidth="1"/>
    <col min="2" max="5" width="15.42578125" customWidth="1"/>
  </cols>
  <sheetData>
    <row r="1" spans="1:5" x14ac:dyDescent="0.2">
      <c r="A1" t="s">
        <v>0</v>
      </c>
    </row>
    <row r="2" spans="1:5" x14ac:dyDescent="0.2">
      <c r="A2" s="5" t="s">
        <v>53</v>
      </c>
    </row>
    <row r="3" spans="1:5" x14ac:dyDescent="0.2">
      <c r="A3" t="s">
        <v>54</v>
      </c>
    </row>
    <row r="4" spans="1:5" x14ac:dyDescent="0.2">
      <c r="A4" t="s">
        <v>55</v>
      </c>
    </row>
    <row r="5" spans="1:5" ht="25.5" x14ac:dyDescent="0.2">
      <c r="A5" t="s">
        <v>3</v>
      </c>
      <c r="B5" s="6" t="s">
        <v>56</v>
      </c>
      <c r="C5" s="6" t="s">
        <v>57</v>
      </c>
      <c r="D5" s="6" t="s">
        <v>58</v>
      </c>
      <c r="E5" s="6" t="s">
        <v>59</v>
      </c>
    </row>
    <row r="6" spans="1:5" x14ac:dyDescent="0.2">
      <c r="A6" t="s">
        <v>60</v>
      </c>
    </row>
    <row r="7" spans="1:5" x14ac:dyDescent="0.2">
      <c r="A7" t="s">
        <v>61</v>
      </c>
      <c r="B7" s="2">
        <v>768690.81</v>
      </c>
      <c r="C7" s="2">
        <v>987644.15</v>
      </c>
      <c r="D7" s="2">
        <v>-218953.34</v>
      </c>
      <c r="E7" s="2">
        <v>953866.36</v>
      </c>
    </row>
    <row r="8" spans="1:5" x14ac:dyDescent="0.2">
      <c r="A8" t="s">
        <v>62</v>
      </c>
      <c r="B8" s="2">
        <v>14</v>
      </c>
      <c r="C8" s="2">
        <v>900</v>
      </c>
      <c r="D8" s="2">
        <v>-886</v>
      </c>
      <c r="E8" s="2">
        <v>0</v>
      </c>
    </row>
    <row r="9" spans="1:5" x14ac:dyDescent="0.2">
      <c r="A9" t="s">
        <v>63</v>
      </c>
      <c r="B9" s="2">
        <v>0</v>
      </c>
      <c r="C9" s="2">
        <v>1265</v>
      </c>
      <c r="D9" s="2">
        <v>-1265</v>
      </c>
      <c r="E9" s="2">
        <v>584</v>
      </c>
    </row>
    <row r="10" spans="1:5" x14ac:dyDescent="0.2">
      <c r="A10" t="s">
        <v>64</v>
      </c>
      <c r="B10" s="2">
        <v>0</v>
      </c>
      <c r="C10" s="2">
        <v>0</v>
      </c>
      <c r="D10" s="2">
        <v>0</v>
      </c>
      <c r="E10" s="2">
        <v>19000</v>
      </c>
    </row>
    <row r="11" spans="1:5" x14ac:dyDescent="0.2">
      <c r="A11" t="s">
        <v>65</v>
      </c>
      <c r="B11" s="2">
        <v>2910956.24</v>
      </c>
      <c r="C11" s="2">
        <v>2662422.66</v>
      </c>
      <c r="D11" s="2">
        <v>248533.58</v>
      </c>
      <c r="E11" s="2">
        <v>2835396.54</v>
      </c>
    </row>
    <row r="12" spans="1:5" x14ac:dyDescent="0.2">
      <c r="A12" t="s">
        <v>66</v>
      </c>
      <c r="B12" s="2">
        <v>188828.29</v>
      </c>
      <c r="C12" s="2">
        <v>213822.18</v>
      </c>
      <c r="D12" s="2">
        <v>-24993.89</v>
      </c>
      <c r="E12" s="2">
        <v>198557.07</v>
      </c>
    </row>
    <row r="13" spans="1:5" x14ac:dyDescent="0.2">
      <c r="A13" t="s">
        <v>67</v>
      </c>
      <c r="B13" s="2">
        <v>164387.75</v>
      </c>
      <c r="C13" s="2">
        <v>159600</v>
      </c>
      <c r="D13" s="2">
        <v>4787.75</v>
      </c>
      <c r="E13" s="2">
        <v>106550</v>
      </c>
    </row>
    <row r="14" spans="1:5" x14ac:dyDescent="0.2">
      <c r="A14" t="s">
        <v>68</v>
      </c>
      <c r="B14" s="2">
        <v>22541.5</v>
      </c>
      <c r="C14" s="2">
        <v>15000</v>
      </c>
      <c r="D14" s="2">
        <v>7541.5</v>
      </c>
      <c r="E14" s="2">
        <v>77389.649999999994</v>
      </c>
    </row>
    <row r="15" spans="1:5" x14ac:dyDescent="0.2">
      <c r="A15" t="s">
        <v>69</v>
      </c>
      <c r="B15" s="3">
        <f t="shared" ref="B15:E15" si="0">SUM(B7:B14)</f>
        <v>4055418.5900000003</v>
      </c>
      <c r="C15" s="3">
        <f t="shared" si="0"/>
        <v>4040653.99</v>
      </c>
      <c r="D15" s="3">
        <f t="shared" si="0"/>
        <v>14764.599999999991</v>
      </c>
      <c r="E15" s="3">
        <f t="shared" si="0"/>
        <v>4191343.6199999996</v>
      </c>
    </row>
    <row r="16" spans="1:5" x14ac:dyDescent="0.2">
      <c r="A16" t="s">
        <v>70</v>
      </c>
      <c r="B16" s="2"/>
      <c r="C16" s="2"/>
      <c r="D16" s="2"/>
      <c r="E16" s="2"/>
    </row>
    <row r="17" spans="1:5" x14ac:dyDescent="0.2">
      <c r="A17" t="s">
        <v>71</v>
      </c>
      <c r="B17" s="2">
        <v>64166.98</v>
      </c>
      <c r="C17" s="2">
        <v>77000</v>
      </c>
      <c r="D17" s="2">
        <v>12833.02</v>
      </c>
      <c r="E17" s="2">
        <v>82110.789999999994</v>
      </c>
    </row>
    <row r="18" spans="1:5" x14ac:dyDescent="0.2">
      <c r="A18" s="5" t="s">
        <v>72</v>
      </c>
      <c r="B18" s="2">
        <v>210878.96</v>
      </c>
      <c r="C18" s="2">
        <v>300211.77</v>
      </c>
      <c r="D18" s="2">
        <v>89332.81</v>
      </c>
      <c r="E18" s="2">
        <v>206026.14</v>
      </c>
    </row>
    <row r="19" spans="1:5" x14ac:dyDescent="0.2">
      <c r="A19" s="5" t="s">
        <v>73</v>
      </c>
      <c r="B19" s="2">
        <v>27829.64</v>
      </c>
      <c r="C19" s="2">
        <v>41106.370000000003</v>
      </c>
      <c r="D19" s="2">
        <v>13276.73</v>
      </c>
      <c r="E19" s="2">
        <v>25824.5</v>
      </c>
    </row>
    <row r="20" spans="1:5" x14ac:dyDescent="0.2">
      <c r="A20" s="5" t="s">
        <v>74</v>
      </c>
      <c r="B20" s="2">
        <v>77.349999999999994</v>
      </c>
      <c r="C20" s="2">
        <v>4384</v>
      </c>
      <c r="D20" s="2">
        <v>4306.6499999999996</v>
      </c>
      <c r="E20" s="2">
        <v>525.15</v>
      </c>
    </row>
    <row r="21" spans="1:5" x14ac:dyDescent="0.2">
      <c r="A21" s="5" t="s">
        <v>75</v>
      </c>
      <c r="B21" s="2">
        <v>0</v>
      </c>
      <c r="C21" s="2">
        <v>0</v>
      </c>
      <c r="D21" s="2">
        <v>0</v>
      </c>
      <c r="E21" s="2">
        <v>52314.71</v>
      </c>
    </row>
    <row r="22" spans="1:5" x14ac:dyDescent="0.2">
      <c r="A22" s="5" t="s">
        <v>76</v>
      </c>
      <c r="B22" s="2">
        <v>2347958.59</v>
      </c>
      <c r="C22" s="2">
        <v>2609283.42</v>
      </c>
      <c r="D22" s="2">
        <v>261324.83</v>
      </c>
      <c r="E22" s="2">
        <v>2577004.0499999998</v>
      </c>
    </row>
    <row r="23" spans="1:5" x14ac:dyDescent="0.2">
      <c r="A23" s="5" t="s">
        <v>77</v>
      </c>
      <c r="B23" s="2">
        <v>165874.85</v>
      </c>
      <c r="C23" s="2">
        <v>214448.45</v>
      </c>
      <c r="D23" s="2">
        <v>48573.599999999999</v>
      </c>
      <c r="E23" s="2">
        <v>178377.46</v>
      </c>
    </row>
    <row r="24" spans="1:5" x14ac:dyDescent="0.2">
      <c r="A24" s="5" t="s">
        <v>78</v>
      </c>
      <c r="B24" s="2">
        <v>925204.53</v>
      </c>
      <c r="C24" s="2">
        <v>904889.56</v>
      </c>
      <c r="D24" s="2">
        <v>-20314.97</v>
      </c>
      <c r="E24" s="2">
        <v>807769.14</v>
      </c>
    </row>
    <row r="25" spans="1:5" x14ac:dyDescent="0.2">
      <c r="A25" s="5" t="s">
        <v>79</v>
      </c>
      <c r="B25" s="2">
        <v>470419.04</v>
      </c>
      <c r="C25" s="2">
        <v>442721.7</v>
      </c>
      <c r="D25" s="2">
        <v>-27697.34</v>
      </c>
      <c r="E25" s="2">
        <v>464557.97</v>
      </c>
    </row>
    <row r="26" spans="1:5" x14ac:dyDescent="0.2">
      <c r="A26" t="s">
        <v>80</v>
      </c>
      <c r="B26" s="3">
        <f t="shared" ref="B26:E26" si="1">SUM(B17:B25)</f>
        <v>4212409.9400000004</v>
      </c>
      <c r="C26" s="3">
        <f t="shared" si="1"/>
        <v>4594045.2700000005</v>
      </c>
      <c r="D26" s="3">
        <f t="shared" si="1"/>
        <v>381635.3299999999</v>
      </c>
      <c r="E26" s="3">
        <f t="shared" si="1"/>
        <v>4394509.91</v>
      </c>
    </row>
    <row r="27" spans="1:5" x14ac:dyDescent="0.2">
      <c r="A27" s="5" t="s">
        <v>81</v>
      </c>
      <c r="B27" s="3">
        <v>0</v>
      </c>
      <c r="C27" s="3">
        <v>560800</v>
      </c>
      <c r="D27" s="3">
        <f>+B27-C27</f>
        <v>-560800</v>
      </c>
      <c r="E27" s="3">
        <v>0</v>
      </c>
    </row>
    <row r="28" spans="1:5" ht="13.5" thickBot="1" x14ac:dyDescent="0.25">
      <c r="A28" t="s">
        <v>82</v>
      </c>
      <c r="B28" s="7">
        <f>+B15-B26+B27</f>
        <v>-156991.35000000009</v>
      </c>
      <c r="C28" s="7">
        <f t="shared" ref="C28:E28" si="2">+C15-C26+C27</f>
        <v>7408.7199999997392</v>
      </c>
      <c r="D28" s="7">
        <f>+D15+D26+D27</f>
        <v>-164400.07000000012</v>
      </c>
      <c r="E28" s="7">
        <f t="shared" si="2"/>
        <v>-203166.2900000005</v>
      </c>
    </row>
    <row r="29" spans="1:5" x14ac:dyDescent="0.2">
      <c r="A29" t="s">
        <v>83</v>
      </c>
      <c r="B29" s="2"/>
      <c r="C29" s="2"/>
      <c r="D29" s="2"/>
      <c r="E29" s="2"/>
    </row>
    <row r="30" spans="1:5" x14ac:dyDescent="0.2">
      <c r="A30" t="s">
        <v>84</v>
      </c>
      <c r="B30" s="2">
        <v>191644.49</v>
      </c>
      <c r="C30" s="2">
        <v>0</v>
      </c>
      <c r="D30" s="2">
        <v>191644.49</v>
      </c>
      <c r="E30" s="2">
        <v>204149.9</v>
      </c>
    </row>
    <row r="31" spans="1:5" x14ac:dyDescent="0.2">
      <c r="A31" t="s">
        <v>85</v>
      </c>
      <c r="B31" s="3">
        <v>191644.49</v>
      </c>
      <c r="C31" s="3">
        <v>0</v>
      </c>
      <c r="D31" s="3">
        <v>191644.49</v>
      </c>
      <c r="E31" s="3">
        <v>204149.9</v>
      </c>
    </row>
    <row r="32" spans="1:5" x14ac:dyDescent="0.2">
      <c r="A32" t="s">
        <v>86</v>
      </c>
      <c r="B32" s="2"/>
      <c r="C32" s="2"/>
      <c r="D32" s="2"/>
      <c r="E32" s="2"/>
    </row>
    <row r="33" spans="1:5" x14ac:dyDescent="0.2">
      <c r="A33" t="s">
        <v>87</v>
      </c>
      <c r="B33" s="2">
        <v>-705611.24</v>
      </c>
      <c r="C33" s="2">
        <v>0</v>
      </c>
      <c r="D33" s="2">
        <v>705611.24</v>
      </c>
      <c r="E33" s="2">
        <v>0</v>
      </c>
    </row>
    <row r="34" spans="1:5" x14ac:dyDescent="0.2">
      <c r="A34" s="5" t="s">
        <v>88</v>
      </c>
      <c r="B34" s="2">
        <v>20204.96</v>
      </c>
      <c r="C34" s="2">
        <v>0</v>
      </c>
      <c r="D34" s="2">
        <v>-20204.96</v>
      </c>
      <c r="E34" s="2">
        <v>59983.51</v>
      </c>
    </row>
    <row r="35" spans="1:5" ht="13.5" thickBot="1" x14ac:dyDescent="0.25">
      <c r="A35" t="s">
        <v>89</v>
      </c>
      <c r="B35" s="7">
        <v>-685406.28</v>
      </c>
      <c r="C35" s="7">
        <v>0</v>
      </c>
      <c r="D35" s="7">
        <v>685406.28</v>
      </c>
      <c r="E35" s="7">
        <v>65385.69</v>
      </c>
    </row>
    <row r="36" spans="1:5" ht="6.75" customHeight="1" x14ac:dyDescent="0.2">
      <c r="B36" s="2"/>
      <c r="C36" s="2"/>
      <c r="D36" s="2"/>
      <c r="E36" s="2"/>
    </row>
    <row r="37" spans="1:5" ht="13.5" thickBot="1" x14ac:dyDescent="0.25">
      <c r="A37" s="5" t="s">
        <v>90</v>
      </c>
      <c r="B37" s="7">
        <f>+B28+B31-B35</f>
        <v>720059.41999999993</v>
      </c>
      <c r="C37" s="7">
        <f>+C28+C31-C35</f>
        <v>7408.7199999997392</v>
      </c>
      <c r="D37" s="7">
        <f>+D28+D31+D35</f>
        <v>712650.7</v>
      </c>
      <c r="E37" s="7">
        <v>-64402.080000000002</v>
      </c>
    </row>
    <row r="38" spans="1:5" ht="7.5" customHeight="1" thickBot="1" x14ac:dyDescent="0.25">
      <c r="B38" s="2"/>
      <c r="C38" s="2"/>
      <c r="D38" s="2"/>
      <c r="E38" s="2"/>
    </row>
    <row r="39" spans="1:5" ht="15" x14ac:dyDescent="0.2">
      <c r="A39" s="8" t="s">
        <v>91</v>
      </c>
      <c r="B39" s="9"/>
      <c r="C39" s="9"/>
      <c r="D39" s="9"/>
      <c r="E39" s="10"/>
    </row>
    <row r="40" spans="1:5" ht="15" x14ac:dyDescent="0.2">
      <c r="A40" s="11" t="s">
        <v>92</v>
      </c>
      <c r="B40" s="12">
        <v>349036.06999999995</v>
      </c>
      <c r="C40" s="12">
        <v>346583</v>
      </c>
      <c r="D40" s="12">
        <f>+B40-C40</f>
        <v>2453.0699999999488</v>
      </c>
      <c r="E40" s="13">
        <v>341215.43</v>
      </c>
    </row>
    <row r="41" spans="1:5" ht="15" x14ac:dyDescent="0.25">
      <c r="A41" s="11" t="s">
        <v>93</v>
      </c>
      <c r="B41" s="14">
        <v>-43895.15</v>
      </c>
      <c r="C41" s="15">
        <v>0</v>
      </c>
      <c r="D41" s="12">
        <f t="shared" ref="D41:D43" si="3">+B41-C41</f>
        <v>-43895.15</v>
      </c>
      <c r="E41" s="13">
        <v>-67915.5</v>
      </c>
    </row>
    <row r="42" spans="1:5" ht="15" x14ac:dyDescent="0.25">
      <c r="A42" s="11" t="s">
        <v>94</v>
      </c>
      <c r="B42" s="15">
        <v>-171828.56</v>
      </c>
      <c r="C42" s="15">
        <v>-353991.72</v>
      </c>
      <c r="D42" s="12">
        <f t="shared" si="3"/>
        <v>182163.15999999997</v>
      </c>
      <c r="E42" s="16">
        <v>-235872.97</v>
      </c>
    </row>
    <row r="43" spans="1:5" ht="15" x14ac:dyDescent="0.25">
      <c r="A43" s="11" t="s">
        <v>95</v>
      </c>
      <c r="B43" s="15">
        <v>0</v>
      </c>
      <c r="C43" s="15">
        <v>0</v>
      </c>
      <c r="D43" s="17">
        <f t="shared" si="3"/>
        <v>0</v>
      </c>
      <c r="E43" s="13">
        <v>0</v>
      </c>
    </row>
    <row r="44" spans="1:5" ht="15.75" thickBot="1" x14ac:dyDescent="0.25">
      <c r="A44" s="11" t="s">
        <v>96</v>
      </c>
      <c r="B44" s="18">
        <f t="shared" ref="B44:D44" si="4">SUM(B40:B43)</f>
        <v>133312.35999999993</v>
      </c>
      <c r="C44" s="18">
        <f t="shared" si="4"/>
        <v>-7408.7199999999721</v>
      </c>
      <c r="D44" s="18">
        <f t="shared" si="4"/>
        <v>140721.07999999993</v>
      </c>
      <c r="E44" s="19">
        <f t="shared" ref="E44" si="5">SUM(E40:E43)</f>
        <v>37426.959999999992</v>
      </c>
    </row>
    <row r="45" spans="1:5" ht="15.75" thickBot="1" x14ac:dyDescent="0.25">
      <c r="A45" s="20" t="s">
        <v>97</v>
      </c>
      <c r="B45" s="21">
        <f t="shared" ref="B45:C45" si="6">+B37+B44</f>
        <v>853371.7799999998</v>
      </c>
      <c r="C45" s="21">
        <f t="shared" si="6"/>
        <v>-2.3283064365386963E-10</v>
      </c>
      <c r="D45" s="22">
        <f>+D37+D44</f>
        <v>853371.77999999991</v>
      </c>
      <c r="E45" s="23">
        <f t="shared" ref="E45" si="7">+E37+E44</f>
        <v>-26975.12000000001</v>
      </c>
    </row>
    <row r="48" spans="1:5" x14ac:dyDescent="0.2">
      <c r="B48" s="2"/>
      <c r="D48" s="2"/>
    </row>
  </sheetData>
  <pageMargins left="0.25" right="0.25" top="0.75" bottom="0.75" header="0.3" footer="0.3"/>
  <pageSetup scale="95" orientation="portrait" r:id="rId1"/>
  <headerFoot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FY 20-21 Financial Position</vt:lpstr>
      <vt:lpstr>FY 20-21 Summary Rev. &amp; Exp.</vt:lpstr>
      <vt:lpstr>'FY 20-21 Financial Position'!Print_Area</vt:lpstr>
      <vt:lpstr>'FY 20-21 Summary Rev. &amp; Exp.'!Print_Area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2021-09-23T01:28:28Z</cp:lastPrinted>
  <dcterms:created xsi:type="dcterms:W3CDTF">2021-09-23T01:27:06Z</dcterms:created>
  <dcterms:modified xsi:type="dcterms:W3CDTF">2021-09-23T01:29:09Z</dcterms:modified>
</cp:coreProperties>
</file>