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K:\CAAO\HB 186\"/>
    </mc:Choice>
  </mc:AlternateContent>
  <xr:revisionPtr revIDLastSave="0" documentId="8_{25C11676-6E77-4876-B28C-89993C9F9CF4}" xr6:coauthVersionLast="47" xr6:coauthVersionMax="47" xr10:uidLastSave="{00000000-0000-0000-0000-000000000000}"/>
  <bookViews>
    <workbookView xWindow="28680" yWindow="-120" windowWidth="29040" windowHeight="16440" tabRatio="711" firstSheet="1" activeTab="1" xr2:uid="{00000000-000D-0000-FFFF-FFFF00000000}"/>
  </bookViews>
  <sheets>
    <sheet name="Tax Credit Factors" sheetId="1" r:id="rId1"/>
    <sheet name="Section 5 Payments by County" sheetId="2" r:id="rId2"/>
    <sheet name="Section 5 Payments by SD" sheetId="3" r:id="rId3"/>
    <sheet name="GDP Deflators" sheetId="4" r:id="rId4"/>
    <sheet name="Appraisal Schedule" sheetId="5" r:id="rId5"/>
  </sheet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959" i="2" l="1"/>
  <c r="E584" i="3" l="1"/>
  <c r="D584" i="3"/>
  <c r="C584" i="3"/>
  <c r="AK1222" i="1"/>
  <c r="P955" i="2"/>
  <c r="O955" i="2"/>
  <c r="N955" i="2"/>
  <c r="M955" i="2"/>
  <c r="K955" i="2"/>
  <c r="J955" i="2"/>
  <c r="I955" i="2"/>
  <c r="H955" i="2"/>
  <c r="G955" i="2"/>
  <c r="R954" i="2"/>
  <c r="Q954" i="2"/>
  <c r="S954" i="2" s="1"/>
  <c r="R953" i="2"/>
  <c r="Q953" i="2"/>
  <c r="S953" i="2" s="1"/>
  <c r="R952" i="2"/>
  <c r="Q952" i="2"/>
  <c r="S952" i="2" s="1"/>
  <c r="R951" i="2"/>
  <c r="Q951" i="2"/>
  <c r="S951" i="2" s="1"/>
  <c r="R950" i="2"/>
  <c r="Q950" i="2"/>
  <c r="S950" i="2" s="1"/>
  <c r="R949" i="2"/>
  <c r="Q949" i="2"/>
  <c r="S949" i="2" s="1"/>
  <c r="R948" i="2"/>
  <c r="Q948" i="2"/>
  <c r="S948" i="2" s="1"/>
  <c r="R947" i="2"/>
  <c r="Q947" i="2"/>
  <c r="S947" i="2" s="1"/>
  <c r="R946" i="2"/>
  <c r="Q946" i="2"/>
  <c r="S946" i="2" s="1"/>
  <c r="R945" i="2"/>
  <c r="Q945" i="2"/>
  <c r="S945" i="2" s="1"/>
  <c r="R944" i="2"/>
  <c r="Q944" i="2"/>
  <c r="S944" i="2" s="1"/>
  <c r="R943" i="2"/>
  <c r="Q943" i="2"/>
  <c r="S943" i="2" s="1"/>
  <c r="R942" i="2"/>
  <c r="Q942" i="2"/>
  <c r="S942" i="2" s="1"/>
  <c r="R941" i="2"/>
  <c r="Q941" i="2"/>
  <c r="S941" i="2" s="1"/>
  <c r="R940" i="2"/>
  <c r="Q940" i="2"/>
  <c r="S940" i="2" s="1"/>
  <c r="R939" i="2"/>
  <c r="Q939" i="2"/>
  <c r="S939" i="2" s="1"/>
  <c r="R938" i="2"/>
  <c r="Q938" i="2"/>
  <c r="S938" i="2" s="1"/>
  <c r="R937" i="2"/>
  <c r="Q937" i="2"/>
  <c r="S937" i="2" s="1"/>
  <c r="R936" i="2"/>
  <c r="Q936" i="2"/>
  <c r="S936" i="2" s="1"/>
  <c r="R935" i="2"/>
  <c r="Q935" i="2"/>
  <c r="S935" i="2" s="1"/>
  <c r="R934" i="2"/>
  <c r="Q934" i="2"/>
  <c r="S934" i="2" s="1"/>
  <c r="R933" i="2"/>
  <c r="Q933" i="2"/>
  <c r="S933" i="2" s="1"/>
  <c r="R932" i="2"/>
  <c r="Q932" i="2"/>
  <c r="S932" i="2" s="1"/>
  <c r="R931" i="2"/>
  <c r="Q931" i="2"/>
  <c r="S931" i="2" s="1"/>
  <c r="R930" i="2"/>
  <c r="Q930" i="2"/>
  <c r="S930" i="2" s="1"/>
  <c r="R929" i="2"/>
  <c r="Q929" i="2"/>
  <c r="S929" i="2" s="1"/>
  <c r="R928" i="2"/>
  <c r="Q928" i="2"/>
  <c r="S928" i="2" s="1"/>
  <c r="R927" i="2"/>
  <c r="Q927" i="2"/>
  <c r="S927" i="2" s="1"/>
  <c r="R926" i="2"/>
  <c r="Q926" i="2"/>
  <c r="S926" i="2" s="1"/>
  <c r="R925" i="2"/>
  <c r="Q925" i="2"/>
  <c r="S925" i="2" s="1"/>
  <c r="R924" i="2"/>
  <c r="Q924" i="2"/>
  <c r="S924" i="2" s="1"/>
  <c r="R923" i="2"/>
  <c r="Q923" i="2"/>
  <c r="S923" i="2" s="1"/>
  <c r="R922" i="2"/>
  <c r="Q922" i="2"/>
  <c r="S922" i="2" s="1"/>
  <c r="R921" i="2"/>
  <c r="Q921" i="2"/>
  <c r="S921" i="2" s="1"/>
  <c r="R920" i="2"/>
  <c r="Q920" i="2"/>
  <c r="S920" i="2" s="1"/>
  <c r="R919" i="2"/>
  <c r="Q919" i="2"/>
  <c r="S919" i="2" s="1"/>
  <c r="R918" i="2"/>
  <c r="Q918" i="2"/>
  <c r="S918" i="2" s="1"/>
  <c r="R917" i="2"/>
  <c r="Q917" i="2"/>
  <c r="S917" i="2" s="1"/>
  <c r="R916" i="2"/>
  <c r="Q916" i="2"/>
  <c r="S916" i="2" s="1"/>
  <c r="R915" i="2"/>
  <c r="Q915" i="2"/>
  <c r="S915" i="2" s="1"/>
  <c r="R914" i="2"/>
  <c r="Q914" i="2"/>
  <c r="S914" i="2" s="1"/>
  <c r="R913" i="2"/>
  <c r="Q913" i="2"/>
  <c r="S913" i="2" s="1"/>
  <c r="R912" i="2"/>
  <c r="Q912" i="2"/>
  <c r="S912" i="2" s="1"/>
  <c r="R911" i="2"/>
  <c r="Q911" i="2"/>
  <c r="S911" i="2" s="1"/>
  <c r="R910" i="2"/>
  <c r="Q910" i="2"/>
  <c r="S910" i="2" s="1"/>
  <c r="R909" i="2"/>
  <c r="Q909" i="2"/>
  <c r="S909" i="2" s="1"/>
  <c r="R908" i="2"/>
  <c r="Q908" i="2"/>
  <c r="S908" i="2" s="1"/>
  <c r="R907" i="2"/>
  <c r="Q907" i="2"/>
  <c r="S907" i="2" s="1"/>
  <c r="R906" i="2"/>
  <c r="Q906" i="2"/>
  <c r="S906" i="2" s="1"/>
  <c r="R905" i="2"/>
  <c r="Q905" i="2"/>
  <c r="S905" i="2" s="1"/>
  <c r="R904" i="2"/>
  <c r="Q904" i="2"/>
  <c r="S904" i="2" s="1"/>
  <c r="R903" i="2"/>
  <c r="Q903" i="2"/>
  <c r="S903" i="2" s="1"/>
  <c r="R902" i="2"/>
  <c r="Q902" i="2"/>
  <c r="S902" i="2" s="1"/>
  <c r="R901" i="2"/>
  <c r="Q901" i="2"/>
  <c r="S901" i="2" s="1"/>
  <c r="R900" i="2"/>
  <c r="Q900" i="2"/>
  <c r="S900" i="2" s="1"/>
  <c r="R899" i="2"/>
  <c r="Q899" i="2"/>
  <c r="S899" i="2" s="1"/>
  <c r="R898" i="2"/>
  <c r="Q898" i="2"/>
  <c r="S898" i="2" s="1"/>
  <c r="R897" i="2"/>
  <c r="Q897" i="2"/>
  <c r="S897" i="2" s="1"/>
  <c r="R896" i="2"/>
  <c r="Q896" i="2"/>
  <c r="S896" i="2" s="1"/>
  <c r="R895" i="2"/>
  <c r="Q895" i="2"/>
  <c r="S895" i="2" s="1"/>
  <c r="R894" i="2"/>
  <c r="Q894" i="2"/>
  <c r="S894" i="2" s="1"/>
  <c r="R893" i="2"/>
  <c r="Q893" i="2"/>
  <c r="S893" i="2" s="1"/>
  <c r="R892" i="2"/>
  <c r="Q892" i="2"/>
  <c r="S892" i="2" s="1"/>
  <c r="R891" i="2"/>
  <c r="Q891" i="2"/>
  <c r="S891" i="2" s="1"/>
  <c r="R890" i="2"/>
  <c r="Q890" i="2"/>
  <c r="S890" i="2" s="1"/>
  <c r="R889" i="2"/>
  <c r="Q889" i="2"/>
  <c r="S889" i="2" s="1"/>
  <c r="R888" i="2"/>
  <c r="Q888" i="2"/>
  <c r="S888" i="2" s="1"/>
  <c r="R887" i="2"/>
  <c r="Q887" i="2"/>
  <c r="S887" i="2" s="1"/>
  <c r="R886" i="2"/>
  <c r="Q886" i="2"/>
  <c r="S886" i="2" s="1"/>
  <c r="R885" i="2"/>
  <c r="Q885" i="2"/>
  <c r="S885" i="2" s="1"/>
  <c r="R884" i="2"/>
  <c r="Q884" i="2"/>
  <c r="S884" i="2" s="1"/>
  <c r="R883" i="2"/>
  <c r="Q883" i="2"/>
  <c r="S883" i="2" s="1"/>
  <c r="R882" i="2"/>
  <c r="Q882" i="2"/>
  <c r="S882" i="2" s="1"/>
  <c r="R881" i="2"/>
  <c r="Q881" i="2"/>
  <c r="S881" i="2" s="1"/>
  <c r="R880" i="2"/>
  <c r="Q880" i="2"/>
  <c r="S880" i="2" s="1"/>
  <c r="R879" i="2"/>
  <c r="Q879" i="2"/>
  <c r="S879" i="2" s="1"/>
  <c r="R878" i="2"/>
  <c r="Q878" i="2"/>
  <c r="S878" i="2" s="1"/>
  <c r="R877" i="2"/>
  <c r="Q877" i="2"/>
  <c r="S877" i="2" s="1"/>
  <c r="R876" i="2"/>
  <c r="Q876" i="2"/>
  <c r="S876" i="2" s="1"/>
  <c r="R875" i="2"/>
  <c r="Q875" i="2"/>
  <c r="S875" i="2" s="1"/>
  <c r="R874" i="2"/>
  <c r="Q874" i="2"/>
  <c r="S874" i="2" s="1"/>
  <c r="R873" i="2"/>
  <c r="Q873" i="2"/>
  <c r="S873" i="2" s="1"/>
  <c r="R872" i="2"/>
  <c r="Q872" i="2"/>
  <c r="S872" i="2" s="1"/>
  <c r="R871" i="2"/>
  <c r="Q871" i="2"/>
  <c r="S871" i="2" s="1"/>
  <c r="R870" i="2"/>
  <c r="Q870" i="2"/>
  <c r="S870" i="2" s="1"/>
  <c r="R869" i="2"/>
  <c r="Q869" i="2"/>
  <c r="S869" i="2" s="1"/>
  <c r="R868" i="2"/>
  <c r="Q868" i="2"/>
  <c r="S868" i="2" s="1"/>
  <c r="R867" i="2"/>
  <c r="Q867" i="2"/>
  <c r="S867" i="2" s="1"/>
  <c r="R866" i="2"/>
  <c r="Q866" i="2"/>
  <c r="S866" i="2" s="1"/>
  <c r="R865" i="2"/>
  <c r="Q865" i="2"/>
  <c r="S865" i="2" s="1"/>
  <c r="R864" i="2"/>
  <c r="Q864" i="2"/>
  <c r="S864" i="2" s="1"/>
  <c r="R863" i="2"/>
  <c r="Q863" i="2"/>
  <c r="S863" i="2" s="1"/>
  <c r="R862" i="2"/>
  <c r="Q862" i="2"/>
  <c r="S862" i="2" s="1"/>
  <c r="R861" i="2"/>
  <c r="Q861" i="2"/>
  <c r="S861" i="2" s="1"/>
  <c r="R860" i="2"/>
  <c r="Q860" i="2"/>
  <c r="S860" i="2" s="1"/>
  <c r="R859" i="2"/>
  <c r="Q859" i="2"/>
  <c r="S859" i="2" s="1"/>
  <c r="R858" i="2"/>
  <c r="Q858" i="2"/>
  <c r="S858" i="2" s="1"/>
  <c r="R857" i="2"/>
  <c r="Q857" i="2"/>
  <c r="S857" i="2" s="1"/>
  <c r="R856" i="2"/>
  <c r="Q856" i="2"/>
  <c r="S856" i="2" s="1"/>
  <c r="R855" i="2"/>
  <c r="Q855" i="2"/>
  <c r="S855" i="2" s="1"/>
  <c r="R854" i="2"/>
  <c r="Q854" i="2"/>
  <c r="S854" i="2" s="1"/>
  <c r="R853" i="2"/>
  <c r="Q853" i="2"/>
  <c r="S853" i="2" s="1"/>
  <c r="R852" i="2"/>
  <c r="Q852" i="2"/>
  <c r="S852" i="2" s="1"/>
  <c r="R851" i="2"/>
  <c r="Q851" i="2"/>
  <c r="S851" i="2" s="1"/>
  <c r="R850" i="2"/>
  <c r="Q850" i="2"/>
  <c r="S850" i="2" s="1"/>
  <c r="R849" i="2"/>
  <c r="Q849" i="2"/>
  <c r="S849" i="2" s="1"/>
  <c r="R848" i="2"/>
  <c r="Q848" i="2"/>
  <c r="S848" i="2" s="1"/>
  <c r="R847" i="2"/>
  <c r="Q847" i="2"/>
  <c r="S847" i="2" s="1"/>
  <c r="R846" i="2"/>
  <c r="Q846" i="2"/>
  <c r="S846" i="2" s="1"/>
  <c r="R845" i="2"/>
  <c r="Q845" i="2"/>
  <c r="S845" i="2" s="1"/>
  <c r="R844" i="2"/>
  <c r="Q844" i="2"/>
  <c r="S844" i="2" s="1"/>
  <c r="R843" i="2"/>
  <c r="Q843" i="2"/>
  <c r="S843" i="2" s="1"/>
  <c r="R842" i="2"/>
  <c r="Q842" i="2"/>
  <c r="S842" i="2" s="1"/>
  <c r="R841" i="2"/>
  <c r="Q841" i="2"/>
  <c r="S841" i="2" s="1"/>
  <c r="R840" i="2"/>
  <c r="Q840" i="2"/>
  <c r="S840" i="2" s="1"/>
  <c r="R839" i="2"/>
  <c r="Q839" i="2"/>
  <c r="S839" i="2" s="1"/>
  <c r="R838" i="2"/>
  <c r="Q838" i="2"/>
  <c r="S838" i="2" s="1"/>
  <c r="R837" i="2"/>
  <c r="Q837" i="2"/>
  <c r="S837" i="2" s="1"/>
  <c r="R836" i="2"/>
  <c r="Q836" i="2"/>
  <c r="S836" i="2" s="1"/>
  <c r="R835" i="2"/>
  <c r="Q835" i="2"/>
  <c r="S835" i="2" s="1"/>
  <c r="R834" i="2"/>
  <c r="Q834" i="2"/>
  <c r="S834" i="2" s="1"/>
  <c r="R833" i="2"/>
  <c r="Q833" i="2"/>
  <c r="S833" i="2" s="1"/>
  <c r="R832" i="2"/>
  <c r="Q832" i="2"/>
  <c r="S832" i="2" s="1"/>
  <c r="R831" i="2"/>
  <c r="Q831" i="2"/>
  <c r="S831" i="2" s="1"/>
  <c r="R830" i="2"/>
  <c r="Q830" i="2"/>
  <c r="S830" i="2" s="1"/>
  <c r="R829" i="2"/>
  <c r="Q829" i="2"/>
  <c r="S829" i="2" s="1"/>
  <c r="R828" i="2"/>
  <c r="Q828" i="2"/>
  <c r="S828" i="2" s="1"/>
  <c r="R827" i="2"/>
  <c r="Q827" i="2"/>
  <c r="S827" i="2" s="1"/>
  <c r="R826" i="2"/>
  <c r="Q826" i="2"/>
  <c r="S826" i="2" s="1"/>
  <c r="R825" i="2"/>
  <c r="Q825" i="2"/>
  <c r="S825" i="2" s="1"/>
  <c r="R824" i="2"/>
  <c r="Q824" i="2"/>
  <c r="S824" i="2" s="1"/>
  <c r="R823" i="2"/>
  <c r="Q823" i="2"/>
  <c r="S823" i="2" s="1"/>
  <c r="R822" i="2"/>
  <c r="Q822" i="2"/>
  <c r="S822" i="2" s="1"/>
  <c r="R821" i="2"/>
  <c r="Q821" i="2"/>
  <c r="S821" i="2" s="1"/>
  <c r="R820" i="2"/>
  <c r="Q820" i="2"/>
  <c r="S820" i="2" s="1"/>
  <c r="R819" i="2"/>
  <c r="Q819" i="2"/>
  <c r="S819" i="2" s="1"/>
  <c r="R818" i="2"/>
  <c r="Q818" i="2"/>
  <c r="S818" i="2" s="1"/>
  <c r="R817" i="2"/>
  <c r="Q817" i="2"/>
  <c r="S817" i="2" s="1"/>
  <c r="R816" i="2"/>
  <c r="Q816" i="2"/>
  <c r="S816" i="2" s="1"/>
  <c r="R815" i="2"/>
  <c r="Q815" i="2"/>
  <c r="S815" i="2" s="1"/>
  <c r="R814" i="2"/>
  <c r="Q814" i="2"/>
  <c r="S814" i="2" s="1"/>
  <c r="R813" i="2"/>
  <c r="Q813" i="2"/>
  <c r="S813" i="2" s="1"/>
  <c r="R812" i="2"/>
  <c r="Q812" i="2"/>
  <c r="S812" i="2" s="1"/>
  <c r="R811" i="2"/>
  <c r="Q811" i="2"/>
  <c r="S811" i="2" s="1"/>
  <c r="R810" i="2"/>
  <c r="Q810" i="2"/>
  <c r="S810" i="2" s="1"/>
  <c r="R809" i="2"/>
  <c r="Q809" i="2"/>
  <c r="S809" i="2" s="1"/>
  <c r="R808" i="2"/>
  <c r="Q808" i="2"/>
  <c r="S808" i="2" s="1"/>
  <c r="R807" i="2"/>
  <c r="Q807" i="2"/>
  <c r="S807" i="2" s="1"/>
  <c r="R806" i="2"/>
  <c r="Q806" i="2"/>
  <c r="S806" i="2" s="1"/>
  <c r="R805" i="2"/>
  <c r="Q805" i="2"/>
  <c r="S805" i="2" s="1"/>
  <c r="R804" i="2"/>
  <c r="Q804" i="2"/>
  <c r="S804" i="2" s="1"/>
  <c r="R803" i="2"/>
  <c r="Q803" i="2"/>
  <c r="S803" i="2" s="1"/>
  <c r="R802" i="2"/>
  <c r="Q802" i="2"/>
  <c r="S802" i="2" s="1"/>
  <c r="R801" i="2"/>
  <c r="Q801" i="2"/>
  <c r="S801" i="2" s="1"/>
  <c r="R800" i="2"/>
  <c r="Q800" i="2"/>
  <c r="S800" i="2" s="1"/>
  <c r="R799" i="2"/>
  <c r="Q799" i="2"/>
  <c r="S799" i="2" s="1"/>
  <c r="R798" i="2"/>
  <c r="Q798" i="2"/>
  <c r="S798" i="2" s="1"/>
  <c r="R797" i="2"/>
  <c r="Q797" i="2"/>
  <c r="S797" i="2" s="1"/>
  <c r="R796" i="2"/>
  <c r="Q796" i="2"/>
  <c r="S796" i="2" s="1"/>
  <c r="R795" i="2"/>
  <c r="Q795" i="2"/>
  <c r="S795" i="2" s="1"/>
  <c r="R794" i="2"/>
  <c r="Q794" i="2"/>
  <c r="S794" i="2" s="1"/>
  <c r="R793" i="2"/>
  <c r="Q793" i="2"/>
  <c r="S793" i="2" s="1"/>
  <c r="R792" i="2"/>
  <c r="Q792" i="2"/>
  <c r="S792" i="2" s="1"/>
  <c r="R791" i="2"/>
  <c r="Q791" i="2"/>
  <c r="S791" i="2" s="1"/>
  <c r="R790" i="2"/>
  <c r="Q790" i="2"/>
  <c r="S790" i="2" s="1"/>
  <c r="R789" i="2"/>
  <c r="Q789" i="2"/>
  <c r="S789" i="2" s="1"/>
  <c r="R788" i="2"/>
  <c r="Q788" i="2"/>
  <c r="S788" i="2" s="1"/>
  <c r="R787" i="2"/>
  <c r="Q787" i="2"/>
  <c r="S787" i="2" s="1"/>
  <c r="R786" i="2"/>
  <c r="Q786" i="2"/>
  <c r="S786" i="2" s="1"/>
  <c r="R785" i="2"/>
  <c r="Q785" i="2"/>
  <c r="S785" i="2" s="1"/>
  <c r="R784" i="2"/>
  <c r="Q784" i="2"/>
  <c r="S784" i="2" s="1"/>
  <c r="R783" i="2"/>
  <c r="Q783" i="2"/>
  <c r="S783" i="2" s="1"/>
  <c r="R782" i="2"/>
  <c r="Q782" i="2"/>
  <c r="S782" i="2" s="1"/>
  <c r="R781" i="2"/>
  <c r="Q781" i="2"/>
  <c r="S781" i="2" s="1"/>
  <c r="R780" i="2"/>
  <c r="Q780" i="2"/>
  <c r="S780" i="2" s="1"/>
  <c r="R779" i="2"/>
  <c r="Q779" i="2"/>
  <c r="S779" i="2" s="1"/>
  <c r="R778" i="2"/>
  <c r="Q778" i="2"/>
  <c r="S778" i="2" s="1"/>
  <c r="R777" i="2"/>
  <c r="Q777" i="2"/>
  <c r="S777" i="2" s="1"/>
  <c r="R776" i="2"/>
  <c r="Q776" i="2"/>
  <c r="S776" i="2" s="1"/>
  <c r="R775" i="2"/>
  <c r="Q775" i="2"/>
  <c r="S775" i="2" s="1"/>
  <c r="R774" i="2"/>
  <c r="Q774" i="2"/>
  <c r="S774" i="2" s="1"/>
  <c r="R773" i="2"/>
  <c r="Q773" i="2"/>
  <c r="S773" i="2" s="1"/>
  <c r="R772" i="2"/>
  <c r="Q772" i="2"/>
  <c r="S772" i="2" s="1"/>
  <c r="R771" i="2"/>
  <c r="Q771" i="2"/>
  <c r="S771" i="2" s="1"/>
  <c r="R770" i="2"/>
  <c r="Q770" i="2"/>
  <c r="S770" i="2" s="1"/>
  <c r="R769" i="2"/>
  <c r="Q769" i="2"/>
  <c r="S769" i="2" s="1"/>
  <c r="R768" i="2"/>
  <c r="Q768" i="2"/>
  <c r="S768" i="2" s="1"/>
  <c r="R767" i="2"/>
  <c r="Q767" i="2"/>
  <c r="S767" i="2" s="1"/>
  <c r="R766" i="2"/>
  <c r="Q766" i="2"/>
  <c r="S766" i="2" s="1"/>
  <c r="R765" i="2"/>
  <c r="Q765" i="2"/>
  <c r="S765" i="2" s="1"/>
  <c r="R764" i="2"/>
  <c r="Q764" i="2"/>
  <c r="S764" i="2" s="1"/>
  <c r="R763" i="2"/>
  <c r="Q763" i="2"/>
  <c r="S763" i="2" s="1"/>
  <c r="R762" i="2"/>
  <c r="Q762" i="2"/>
  <c r="S762" i="2" s="1"/>
  <c r="R761" i="2"/>
  <c r="Q761" i="2"/>
  <c r="S761" i="2" s="1"/>
  <c r="R760" i="2"/>
  <c r="Q760" i="2"/>
  <c r="S760" i="2" s="1"/>
  <c r="R759" i="2"/>
  <c r="Q759" i="2"/>
  <c r="S759" i="2" s="1"/>
  <c r="R758" i="2"/>
  <c r="Q758" i="2"/>
  <c r="S758" i="2" s="1"/>
  <c r="R757" i="2"/>
  <c r="Q757" i="2"/>
  <c r="S757" i="2" s="1"/>
  <c r="R756" i="2"/>
  <c r="Q756" i="2"/>
  <c r="S756" i="2" s="1"/>
  <c r="R755" i="2"/>
  <c r="Q755" i="2"/>
  <c r="S755" i="2" s="1"/>
  <c r="R754" i="2"/>
  <c r="Q754" i="2"/>
  <c r="S754" i="2" s="1"/>
  <c r="R753" i="2"/>
  <c r="Q753" i="2"/>
  <c r="S753" i="2" s="1"/>
  <c r="R752" i="2"/>
  <c r="Q752" i="2"/>
  <c r="S752" i="2" s="1"/>
  <c r="R751" i="2"/>
  <c r="Q751" i="2"/>
  <c r="S751" i="2" s="1"/>
  <c r="R750" i="2"/>
  <c r="Q750" i="2"/>
  <c r="S750" i="2" s="1"/>
  <c r="R749" i="2"/>
  <c r="Q749" i="2"/>
  <c r="S749" i="2" s="1"/>
  <c r="R748" i="2"/>
  <c r="Q748" i="2"/>
  <c r="S748" i="2" s="1"/>
  <c r="R747" i="2"/>
  <c r="Q747" i="2"/>
  <c r="S747" i="2" s="1"/>
  <c r="R746" i="2"/>
  <c r="Q746" i="2"/>
  <c r="S746" i="2" s="1"/>
  <c r="R745" i="2"/>
  <c r="Q745" i="2"/>
  <c r="S745" i="2" s="1"/>
  <c r="R744" i="2"/>
  <c r="Q744" i="2"/>
  <c r="S744" i="2" s="1"/>
  <c r="R743" i="2"/>
  <c r="Q743" i="2"/>
  <c r="S743" i="2" s="1"/>
  <c r="R742" i="2"/>
  <c r="Q742" i="2"/>
  <c r="S742" i="2" s="1"/>
  <c r="R741" i="2"/>
  <c r="Q741" i="2"/>
  <c r="S741" i="2" s="1"/>
  <c r="R740" i="2"/>
  <c r="Q740" i="2"/>
  <c r="S740" i="2" s="1"/>
  <c r="R739" i="2"/>
  <c r="Q739" i="2"/>
  <c r="S739" i="2" s="1"/>
  <c r="R738" i="2"/>
  <c r="Q738" i="2"/>
  <c r="S738" i="2" s="1"/>
  <c r="R737" i="2"/>
  <c r="Q737" i="2"/>
  <c r="S737" i="2" s="1"/>
  <c r="R736" i="2"/>
  <c r="Q736" i="2"/>
  <c r="S736" i="2" s="1"/>
  <c r="R735" i="2"/>
  <c r="Q735" i="2"/>
  <c r="S735" i="2" s="1"/>
  <c r="R734" i="2"/>
  <c r="Q734" i="2"/>
  <c r="S734" i="2" s="1"/>
  <c r="R733" i="2"/>
  <c r="Q733" i="2"/>
  <c r="S733" i="2" s="1"/>
  <c r="R732" i="2"/>
  <c r="Q732" i="2"/>
  <c r="S732" i="2" s="1"/>
  <c r="R731" i="2"/>
  <c r="Q731" i="2"/>
  <c r="S731" i="2" s="1"/>
  <c r="R730" i="2"/>
  <c r="Q730" i="2"/>
  <c r="S730" i="2" s="1"/>
  <c r="R729" i="2"/>
  <c r="Q729" i="2"/>
  <c r="S729" i="2" s="1"/>
  <c r="R728" i="2"/>
  <c r="Q728" i="2"/>
  <c r="S728" i="2" s="1"/>
  <c r="R727" i="2"/>
  <c r="Q727" i="2"/>
  <c r="S727" i="2" s="1"/>
  <c r="R726" i="2"/>
  <c r="Q726" i="2"/>
  <c r="S726" i="2" s="1"/>
  <c r="R725" i="2"/>
  <c r="Q725" i="2"/>
  <c r="S725" i="2" s="1"/>
  <c r="R724" i="2"/>
  <c r="Q724" i="2"/>
  <c r="S724" i="2" s="1"/>
  <c r="R723" i="2"/>
  <c r="Q723" i="2"/>
  <c r="S723" i="2" s="1"/>
  <c r="R722" i="2"/>
  <c r="Q722" i="2"/>
  <c r="S722" i="2" s="1"/>
  <c r="R721" i="2"/>
  <c r="Q721" i="2"/>
  <c r="S721" i="2" s="1"/>
  <c r="R720" i="2"/>
  <c r="Q720" i="2"/>
  <c r="S720" i="2" s="1"/>
  <c r="R719" i="2"/>
  <c r="Q719" i="2"/>
  <c r="S719" i="2" s="1"/>
  <c r="R718" i="2"/>
  <c r="Q718" i="2"/>
  <c r="S718" i="2" s="1"/>
  <c r="R717" i="2"/>
  <c r="Q717" i="2"/>
  <c r="S717" i="2" s="1"/>
  <c r="R716" i="2"/>
  <c r="Q716" i="2"/>
  <c r="S716" i="2" s="1"/>
  <c r="R715" i="2"/>
  <c r="Q715" i="2"/>
  <c r="S715" i="2" s="1"/>
  <c r="R714" i="2"/>
  <c r="Q714" i="2"/>
  <c r="S714" i="2" s="1"/>
  <c r="R713" i="2"/>
  <c r="Q713" i="2"/>
  <c r="S713" i="2" s="1"/>
  <c r="R712" i="2"/>
  <c r="Q712" i="2"/>
  <c r="S712" i="2" s="1"/>
  <c r="R711" i="2"/>
  <c r="Q711" i="2"/>
  <c r="S711" i="2" s="1"/>
  <c r="R710" i="2"/>
  <c r="Q710" i="2"/>
  <c r="S710" i="2" s="1"/>
  <c r="R709" i="2"/>
  <c r="Q709" i="2"/>
  <c r="S709" i="2" s="1"/>
  <c r="R708" i="2"/>
  <c r="Q708" i="2"/>
  <c r="S708" i="2" s="1"/>
  <c r="R707" i="2"/>
  <c r="Q707" i="2"/>
  <c r="S707" i="2" s="1"/>
  <c r="R706" i="2"/>
  <c r="Q706" i="2"/>
  <c r="S706" i="2" s="1"/>
  <c r="R705" i="2"/>
  <c r="Q705" i="2"/>
  <c r="S705" i="2" s="1"/>
  <c r="R704" i="2"/>
  <c r="Q704" i="2"/>
  <c r="S704" i="2" s="1"/>
  <c r="R703" i="2"/>
  <c r="Q703" i="2"/>
  <c r="S703" i="2" s="1"/>
  <c r="R702" i="2"/>
  <c r="Q702" i="2"/>
  <c r="S702" i="2" s="1"/>
  <c r="R701" i="2"/>
  <c r="Q701" i="2"/>
  <c r="S701" i="2" s="1"/>
  <c r="R700" i="2"/>
  <c r="Q700" i="2"/>
  <c r="S700" i="2" s="1"/>
  <c r="R699" i="2"/>
  <c r="Q699" i="2"/>
  <c r="S699" i="2" s="1"/>
  <c r="R698" i="2"/>
  <c r="Q698" i="2"/>
  <c r="S698" i="2" s="1"/>
  <c r="R697" i="2"/>
  <c r="Q697" i="2"/>
  <c r="S697" i="2" s="1"/>
  <c r="R696" i="2"/>
  <c r="Q696" i="2"/>
  <c r="S696" i="2" s="1"/>
  <c r="R695" i="2"/>
  <c r="Q695" i="2"/>
  <c r="S695" i="2" s="1"/>
  <c r="R694" i="2"/>
  <c r="Q694" i="2"/>
  <c r="S694" i="2" s="1"/>
  <c r="R693" i="2"/>
  <c r="Q693" i="2"/>
  <c r="S693" i="2" s="1"/>
  <c r="R692" i="2"/>
  <c r="Q692" i="2"/>
  <c r="S692" i="2" s="1"/>
  <c r="R691" i="2"/>
  <c r="Q691" i="2"/>
  <c r="S691" i="2" s="1"/>
  <c r="R690" i="2"/>
  <c r="Q690" i="2"/>
  <c r="S690" i="2" s="1"/>
  <c r="R689" i="2"/>
  <c r="Q689" i="2"/>
  <c r="S689" i="2" s="1"/>
  <c r="R688" i="2"/>
  <c r="Q688" i="2"/>
  <c r="S688" i="2" s="1"/>
  <c r="R687" i="2"/>
  <c r="Q687" i="2"/>
  <c r="S687" i="2" s="1"/>
  <c r="R686" i="2"/>
  <c r="Q686" i="2"/>
  <c r="S686" i="2" s="1"/>
  <c r="R685" i="2"/>
  <c r="Q685" i="2"/>
  <c r="S685" i="2" s="1"/>
  <c r="R684" i="2"/>
  <c r="Q684" i="2"/>
  <c r="S684" i="2" s="1"/>
  <c r="R683" i="2"/>
  <c r="Q683" i="2"/>
  <c r="S683" i="2" s="1"/>
  <c r="R682" i="2"/>
  <c r="Q682" i="2"/>
  <c r="S682" i="2" s="1"/>
  <c r="R681" i="2"/>
  <c r="Q681" i="2"/>
  <c r="S681" i="2" s="1"/>
  <c r="R680" i="2"/>
  <c r="Q680" i="2"/>
  <c r="S680" i="2" s="1"/>
  <c r="R679" i="2"/>
  <c r="Q679" i="2"/>
  <c r="S679" i="2" s="1"/>
  <c r="R678" i="2"/>
  <c r="Q678" i="2"/>
  <c r="S678" i="2" s="1"/>
  <c r="R677" i="2"/>
  <c r="Q677" i="2"/>
  <c r="S677" i="2" s="1"/>
  <c r="R676" i="2"/>
  <c r="Q676" i="2"/>
  <c r="S676" i="2" s="1"/>
  <c r="R675" i="2"/>
  <c r="Q675" i="2"/>
  <c r="S675" i="2" s="1"/>
  <c r="R674" i="2"/>
  <c r="Q674" i="2"/>
  <c r="S674" i="2" s="1"/>
  <c r="R673" i="2"/>
  <c r="Q673" i="2"/>
  <c r="S673" i="2" s="1"/>
  <c r="R672" i="2"/>
  <c r="Q672" i="2"/>
  <c r="S672" i="2" s="1"/>
  <c r="R671" i="2"/>
  <c r="Q671" i="2"/>
  <c r="S671" i="2" s="1"/>
  <c r="R670" i="2"/>
  <c r="Q670" i="2"/>
  <c r="S670" i="2" s="1"/>
  <c r="R669" i="2"/>
  <c r="Q669" i="2"/>
  <c r="S669" i="2" s="1"/>
  <c r="R668" i="2"/>
  <c r="Q668" i="2"/>
  <c r="S668" i="2" s="1"/>
  <c r="R667" i="2"/>
  <c r="Q667" i="2"/>
  <c r="S667" i="2" s="1"/>
  <c r="R666" i="2"/>
  <c r="Q666" i="2"/>
  <c r="S666" i="2" s="1"/>
  <c r="R665" i="2"/>
  <c r="Q665" i="2"/>
  <c r="S665" i="2" s="1"/>
  <c r="R664" i="2"/>
  <c r="Q664" i="2"/>
  <c r="S664" i="2" s="1"/>
  <c r="R663" i="2"/>
  <c r="Q663" i="2"/>
  <c r="S663" i="2" s="1"/>
  <c r="R662" i="2"/>
  <c r="Q662" i="2"/>
  <c r="S662" i="2" s="1"/>
  <c r="R661" i="2"/>
  <c r="Q661" i="2"/>
  <c r="S661" i="2" s="1"/>
  <c r="R660" i="2"/>
  <c r="Q660" i="2"/>
  <c r="S660" i="2" s="1"/>
  <c r="R659" i="2"/>
  <c r="Q659" i="2"/>
  <c r="S659" i="2" s="1"/>
  <c r="R658" i="2"/>
  <c r="Q658" i="2"/>
  <c r="S658" i="2" s="1"/>
  <c r="R657" i="2"/>
  <c r="Q657" i="2"/>
  <c r="S657" i="2" s="1"/>
  <c r="R656" i="2"/>
  <c r="Q656" i="2"/>
  <c r="S656" i="2" s="1"/>
  <c r="R655" i="2"/>
  <c r="Q655" i="2"/>
  <c r="S655" i="2" s="1"/>
  <c r="R654" i="2"/>
  <c r="Q654" i="2"/>
  <c r="S654" i="2" s="1"/>
  <c r="R653" i="2"/>
  <c r="Q653" i="2"/>
  <c r="S653" i="2" s="1"/>
  <c r="R652" i="2"/>
  <c r="Q652" i="2"/>
  <c r="S652" i="2" s="1"/>
  <c r="R651" i="2"/>
  <c r="Q651" i="2"/>
  <c r="S651" i="2" s="1"/>
  <c r="R650" i="2"/>
  <c r="Q650" i="2"/>
  <c r="S650" i="2" s="1"/>
  <c r="R649" i="2"/>
  <c r="Q649" i="2"/>
  <c r="S649" i="2" s="1"/>
  <c r="R648" i="2"/>
  <c r="Q648" i="2"/>
  <c r="S648" i="2" s="1"/>
  <c r="R647" i="2"/>
  <c r="Q647" i="2"/>
  <c r="S647" i="2" s="1"/>
  <c r="R646" i="2"/>
  <c r="Q646" i="2"/>
  <c r="S646" i="2" s="1"/>
  <c r="R645" i="2"/>
  <c r="Q645" i="2"/>
  <c r="S645" i="2" s="1"/>
  <c r="R644" i="2"/>
  <c r="Q644" i="2"/>
  <c r="S644" i="2" s="1"/>
  <c r="R643" i="2"/>
  <c r="Q643" i="2"/>
  <c r="S643" i="2" s="1"/>
  <c r="R642" i="2"/>
  <c r="Q642" i="2"/>
  <c r="S642" i="2" s="1"/>
  <c r="R641" i="2"/>
  <c r="Q641" i="2"/>
  <c r="S641" i="2" s="1"/>
  <c r="R640" i="2"/>
  <c r="Q640" i="2"/>
  <c r="S640" i="2" s="1"/>
  <c r="R639" i="2"/>
  <c r="Q639" i="2"/>
  <c r="S639" i="2" s="1"/>
  <c r="R638" i="2"/>
  <c r="Q638" i="2"/>
  <c r="S638" i="2" s="1"/>
  <c r="R637" i="2"/>
  <c r="Q637" i="2"/>
  <c r="S637" i="2" s="1"/>
  <c r="R636" i="2"/>
  <c r="Q636" i="2"/>
  <c r="S636" i="2" s="1"/>
  <c r="R635" i="2"/>
  <c r="Q635" i="2"/>
  <c r="S635" i="2" s="1"/>
  <c r="R634" i="2"/>
  <c r="Q634" i="2"/>
  <c r="S634" i="2" s="1"/>
  <c r="R633" i="2"/>
  <c r="Q633" i="2"/>
  <c r="S633" i="2" s="1"/>
  <c r="R632" i="2"/>
  <c r="Q632" i="2"/>
  <c r="S632" i="2" s="1"/>
  <c r="R631" i="2"/>
  <c r="Q631" i="2"/>
  <c r="S631" i="2" s="1"/>
  <c r="R630" i="2"/>
  <c r="Q630" i="2"/>
  <c r="S630" i="2" s="1"/>
  <c r="R629" i="2"/>
  <c r="Q629" i="2"/>
  <c r="S629" i="2" s="1"/>
  <c r="R628" i="2"/>
  <c r="Q628" i="2"/>
  <c r="S628" i="2" s="1"/>
  <c r="R627" i="2"/>
  <c r="Q627" i="2"/>
  <c r="S627" i="2" s="1"/>
  <c r="R626" i="2"/>
  <c r="Q626" i="2"/>
  <c r="S626" i="2" s="1"/>
  <c r="R625" i="2"/>
  <c r="Q625" i="2"/>
  <c r="S625" i="2" s="1"/>
  <c r="R624" i="2"/>
  <c r="Q624" i="2"/>
  <c r="S624" i="2" s="1"/>
  <c r="R623" i="2"/>
  <c r="Q623" i="2"/>
  <c r="S623" i="2" s="1"/>
  <c r="R622" i="2"/>
  <c r="Q622" i="2"/>
  <c r="S622" i="2" s="1"/>
  <c r="R621" i="2"/>
  <c r="Q621" i="2"/>
  <c r="S621" i="2" s="1"/>
  <c r="R620" i="2"/>
  <c r="Q620" i="2"/>
  <c r="S620" i="2" s="1"/>
  <c r="R619" i="2"/>
  <c r="Q619" i="2"/>
  <c r="S619" i="2" s="1"/>
  <c r="R618" i="2"/>
  <c r="Q618" i="2"/>
  <c r="S618" i="2" s="1"/>
  <c r="R617" i="2"/>
  <c r="Q617" i="2"/>
  <c r="S617" i="2" s="1"/>
  <c r="R616" i="2"/>
  <c r="Q616" i="2"/>
  <c r="S616" i="2" s="1"/>
  <c r="R615" i="2"/>
  <c r="Q615" i="2"/>
  <c r="S615" i="2" s="1"/>
  <c r="R614" i="2"/>
  <c r="Q614" i="2"/>
  <c r="S614" i="2" s="1"/>
  <c r="R613" i="2"/>
  <c r="Q613" i="2"/>
  <c r="S613" i="2" s="1"/>
  <c r="R612" i="2"/>
  <c r="Q612" i="2"/>
  <c r="S612" i="2" s="1"/>
  <c r="R611" i="2"/>
  <c r="Q611" i="2"/>
  <c r="S611" i="2" s="1"/>
  <c r="R610" i="2"/>
  <c r="Q610" i="2"/>
  <c r="S610" i="2" s="1"/>
  <c r="R609" i="2"/>
  <c r="Q609" i="2"/>
  <c r="S609" i="2" s="1"/>
  <c r="R608" i="2"/>
  <c r="Q608" i="2"/>
  <c r="S608" i="2" s="1"/>
  <c r="R607" i="2"/>
  <c r="Q607" i="2"/>
  <c r="S607" i="2" s="1"/>
  <c r="R606" i="2"/>
  <c r="Q606" i="2"/>
  <c r="S606" i="2" s="1"/>
  <c r="R605" i="2"/>
  <c r="Q605" i="2"/>
  <c r="S605" i="2" s="1"/>
  <c r="R604" i="2"/>
  <c r="Q604" i="2"/>
  <c r="S604" i="2" s="1"/>
  <c r="R603" i="2"/>
  <c r="Q603" i="2"/>
  <c r="S603" i="2" s="1"/>
  <c r="R602" i="2"/>
  <c r="Q602" i="2"/>
  <c r="S602" i="2" s="1"/>
  <c r="R601" i="2"/>
  <c r="Q601" i="2"/>
  <c r="S601" i="2" s="1"/>
  <c r="R600" i="2"/>
  <c r="Q600" i="2"/>
  <c r="S600" i="2" s="1"/>
  <c r="R599" i="2"/>
  <c r="Q599" i="2"/>
  <c r="S599" i="2" s="1"/>
  <c r="R598" i="2"/>
  <c r="Q598" i="2"/>
  <c r="S598" i="2" s="1"/>
  <c r="R597" i="2"/>
  <c r="Q597" i="2"/>
  <c r="S597" i="2" s="1"/>
  <c r="R596" i="2"/>
  <c r="Q596" i="2"/>
  <c r="S596" i="2" s="1"/>
  <c r="R595" i="2"/>
  <c r="Q595" i="2"/>
  <c r="S595" i="2" s="1"/>
  <c r="R594" i="2"/>
  <c r="Q594" i="2"/>
  <c r="S594" i="2" s="1"/>
  <c r="R593" i="2"/>
  <c r="Q593" i="2"/>
  <c r="S593" i="2" s="1"/>
  <c r="R592" i="2"/>
  <c r="Q592" i="2"/>
  <c r="S592" i="2" s="1"/>
  <c r="R591" i="2"/>
  <c r="Q591" i="2"/>
  <c r="S591" i="2" s="1"/>
  <c r="R590" i="2"/>
  <c r="Q590" i="2"/>
  <c r="S590" i="2" s="1"/>
  <c r="R589" i="2"/>
  <c r="Q589" i="2"/>
  <c r="S589" i="2" s="1"/>
  <c r="R588" i="2"/>
  <c r="Q588" i="2"/>
  <c r="S588" i="2" s="1"/>
  <c r="R587" i="2"/>
  <c r="Q587" i="2"/>
  <c r="S587" i="2" s="1"/>
  <c r="R586" i="2"/>
  <c r="Q586" i="2"/>
  <c r="S586" i="2" s="1"/>
  <c r="R585" i="2"/>
  <c r="Q585" i="2"/>
  <c r="S585" i="2" s="1"/>
  <c r="R584" i="2"/>
  <c r="Q584" i="2"/>
  <c r="S584" i="2" s="1"/>
  <c r="R583" i="2"/>
  <c r="Q583" i="2"/>
  <c r="S583" i="2" s="1"/>
  <c r="R582" i="2"/>
  <c r="Q582" i="2"/>
  <c r="S582" i="2" s="1"/>
  <c r="R581" i="2"/>
  <c r="Q581" i="2"/>
  <c r="S581" i="2" s="1"/>
  <c r="R580" i="2"/>
  <c r="Q580" i="2"/>
  <c r="S580" i="2" s="1"/>
  <c r="R579" i="2"/>
  <c r="Q579" i="2"/>
  <c r="S579" i="2" s="1"/>
  <c r="R578" i="2"/>
  <c r="Q578" i="2"/>
  <c r="S578" i="2" s="1"/>
  <c r="R577" i="2"/>
  <c r="Q577" i="2"/>
  <c r="S577" i="2" s="1"/>
  <c r="R576" i="2"/>
  <c r="Q576" i="2"/>
  <c r="S576" i="2" s="1"/>
  <c r="R575" i="2"/>
  <c r="Q575" i="2"/>
  <c r="S575" i="2" s="1"/>
  <c r="R574" i="2"/>
  <c r="Q574" i="2"/>
  <c r="S574" i="2" s="1"/>
  <c r="R573" i="2"/>
  <c r="Q573" i="2"/>
  <c r="S573" i="2" s="1"/>
  <c r="R572" i="2"/>
  <c r="Q572" i="2"/>
  <c r="S572" i="2" s="1"/>
  <c r="R571" i="2"/>
  <c r="Q571" i="2"/>
  <c r="S571" i="2" s="1"/>
  <c r="R570" i="2"/>
  <c r="Q570" i="2"/>
  <c r="S570" i="2" s="1"/>
  <c r="R569" i="2"/>
  <c r="Q569" i="2"/>
  <c r="S569" i="2" s="1"/>
  <c r="R568" i="2"/>
  <c r="Q568" i="2"/>
  <c r="S568" i="2" s="1"/>
  <c r="R567" i="2"/>
  <c r="Q567" i="2"/>
  <c r="S567" i="2" s="1"/>
  <c r="R566" i="2"/>
  <c r="Q566" i="2"/>
  <c r="S566" i="2" s="1"/>
  <c r="R565" i="2"/>
  <c r="Q565" i="2"/>
  <c r="S565" i="2" s="1"/>
  <c r="R564" i="2"/>
  <c r="Q564" i="2"/>
  <c r="S564" i="2" s="1"/>
  <c r="R563" i="2"/>
  <c r="Q563" i="2"/>
  <c r="S563" i="2" s="1"/>
  <c r="R562" i="2"/>
  <c r="Q562" i="2"/>
  <c r="S562" i="2" s="1"/>
  <c r="R561" i="2"/>
  <c r="Q561" i="2"/>
  <c r="S561" i="2" s="1"/>
  <c r="R560" i="2"/>
  <c r="Q560" i="2"/>
  <c r="S560" i="2" s="1"/>
  <c r="R559" i="2"/>
  <c r="Q559" i="2"/>
  <c r="S559" i="2" s="1"/>
  <c r="R558" i="2"/>
  <c r="Q558" i="2"/>
  <c r="S558" i="2" s="1"/>
  <c r="R557" i="2"/>
  <c r="Q557" i="2"/>
  <c r="S557" i="2" s="1"/>
  <c r="R556" i="2"/>
  <c r="Q556" i="2"/>
  <c r="S556" i="2" s="1"/>
  <c r="R555" i="2"/>
  <c r="Q555" i="2"/>
  <c r="S555" i="2" s="1"/>
  <c r="R554" i="2"/>
  <c r="Q554" i="2"/>
  <c r="S554" i="2" s="1"/>
  <c r="R553" i="2"/>
  <c r="Q553" i="2"/>
  <c r="S553" i="2" s="1"/>
  <c r="R552" i="2"/>
  <c r="Q552" i="2"/>
  <c r="S552" i="2" s="1"/>
  <c r="R551" i="2"/>
  <c r="Q551" i="2"/>
  <c r="S551" i="2" s="1"/>
  <c r="R550" i="2"/>
  <c r="Q550" i="2"/>
  <c r="S550" i="2" s="1"/>
  <c r="R549" i="2"/>
  <c r="Q549" i="2"/>
  <c r="S549" i="2" s="1"/>
  <c r="R548" i="2"/>
  <c r="Q548" i="2"/>
  <c r="S548" i="2" s="1"/>
  <c r="R547" i="2"/>
  <c r="Q547" i="2"/>
  <c r="S547" i="2" s="1"/>
  <c r="R546" i="2"/>
  <c r="Q546" i="2"/>
  <c r="S546" i="2" s="1"/>
  <c r="R545" i="2"/>
  <c r="Q545" i="2"/>
  <c r="S545" i="2" s="1"/>
  <c r="R544" i="2"/>
  <c r="Q544" i="2"/>
  <c r="S544" i="2" s="1"/>
  <c r="R543" i="2"/>
  <c r="Q543" i="2"/>
  <c r="S543" i="2" s="1"/>
  <c r="R542" i="2"/>
  <c r="Q542" i="2"/>
  <c r="S542" i="2" s="1"/>
  <c r="R541" i="2"/>
  <c r="Q541" i="2"/>
  <c r="S541" i="2" s="1"/>
  <c r="R540" i="2"/>
  <c r="Q540" i="2"/>
  <c r="S540" i="2" s="1"/>
  <c r="R539" i="2"/>
  <c r="Q539" i="2"/>
  <c r="S539" i="2" s="1"/>
  <c r="R538" i="2"/>
  <c r="Q538" i="2"/>
  <c r="S538" i="2" s="1"/>
  <c r="R537" i="2"/>
  <c r="Q537" i="2"/>
  <c r="S537" i="2" s="1"/>
  <c r="R536" i="2"/>
  <c r="Q536" i="2"/>
  <c r="S536" i="2" s="1"/>
  <c r="R535" i="2"/>
  <c r="Q535" i="2"/>
  <c r="S535" i="2" s="1"/>
  <c r="R534" i="2"/>
  <c r="Q534" i="2"/>
  <c r="S534" i="2" s="1"/>
  <c r="R533" i="2"/>
  <c r="Q533" i="2"/>
  <c r="S533" i="2" s="1"/>
  <c r="R532" i="2"/>
  <c r="Q532" i="2"/>
  <c r="S532" i="2" s="1"/>
  <c r="R531" i="2"/>
  <c r="Q531" i="2"/>
  <c r="S531" i="2" s="1"/>
  <c r="R530" i="2"/>
  <c r="Q530" i="2"/>
  <c r="S530" i="2" s="1"/>
  <c r="R529" i="2"/>
  <c r="Q529" i="2"/>
  <c r="S529" i="2" s="1"/>
  <c r="R528" i="2"/>
  <c r="Q528" i="2"/>
  <c r="S528" i="2" s="1"/>
  <c r="R527" i="2"/>
  <c r="Q527" i="2"/>
  <c r="S527" i="2" s="1"/>
  <c r="R526" i="2"/>
  <c r="Q526" i="2"/>
  <c r="S526" i="2" s="1"/>
  <c r="R525" i="2"/>
  <c r="Q525" i="2"/>
  <c r="S525" i="2" s="1"/>
  <c r="R524" i="2"/>
  <c r="Q524" i="2"/>
  <c r="S524" i="2" s="1"/>
  <c r="R523" i="2"/>
  <c r="Q523" i="2"/>
  <c r="S523" i="2" s="1"/>
  <c r="R522" i="2"/>
  <c r="Q522" i="2"/>
  <c r="S522" i="2" s="1"/>
  <c r="R521" i="2"/>
  <c r="Q521" i="2"/>
  <c r="S521" i="2" s="1"/>
  <c r="R520" i="2"/>
  <c r="Q520" i="2"/>
  <c r="S520" i="2" s="1"/>
  <c r="R519" i="2"/>
  <c r="Q519" i="2"/>
  <c r="S519" i="2" s="1"/>
  <c r="R518" i="2"/>
  <c r="Q518" i="2"/>
  <c r="S518" i="2" s="1"/>
  <c r="R517" i="2"/>
  <c r="Q517" i="2"/>
  <c r="S517" i="2" s="1"/>
  <c r="R516" i="2"/>
  <c r="Q516" i="2"/>
  <c r="S516" i="2" s="1"/>
  <c r="R515" i="2"/>
  <c r="Q515" i="2"/>
  <c r="S515" i="2" s="1"/>
  <c r="R514" i="2"/>
  <c r="Q514" i="2"/>
  <c r="S514" i="2" s="1"/>
  <c r="R513" i="2"/>
  <c r="Q513" i="2"/>
  <c r="S513" i="2" s="1"/>
  <c r="R512" i="2"/>
  <c r="Q512" i="2"/>
  <c r="S512" i="2" s="1"/>
  <c r="R511" i="2"/>
  <c r="Q511" i="2"/>
  <c r="S511" i="2" s="1"/>
  <c r="R510" i="2"/>
  <c r="Q510" i="2"/>
  <c r="S510" i="2" s="1"/>
  <c r="R509" i="2"/>
  <c r="Q509" i="2"/>
  <c r="S509" i="2" s="1"/>
  <c r="R508" i="2"/>
  <c r="Q508" i="2"/>
  <c r="S508" i="2" s="1"/>
  <c r="R507" i="2"/>
  <c r="Q507" i="2"/>
  <c r="S507" i="2" s="1"/>
  <c r="R506" i="2"/>
  <c r="Q506" i="2"/>
  <c r="S506" i="2" s="1"/>
  <c r="R505" i="2"/>
  <c r="Q505" i="2"/>
  <c r="S505" i="2" s="1"/>
  <c r="R504" i="2"/>
  <c r="Q504" i="2"/>
  <c r="S504" i="2" s="1"/>
  <c r="R503" i="2"/>
  <c r="Q503" i="2"/>
  <c r="S503" i="2" s="1"/>
  <c r="R502" i="2"/>
  <c r="Q502" i="2"/>
  <c r="S502" i="2" s="1"/>
  <c r="R501" i="2"/>
  <c r="Q501" i="2"/>
  <c r="S501" i="2" s="1"/>
  <c r="R500" i="2"/>
  <c r="Q500" i="2"/>
  <c r="S500" i="2" s="1"/>
  <c r="R499" i="2"/>
  <c r="Q499" i="2"/>
  <c r="S499" i="2" s="1"/>
  <c r="R498" i="2"/>
  <c r="Q498" i="2"/>
  <c r="S498" i="2" s="1"/>
  <c r="R497" i="2"/>
  <c r="Q497" i="2"/>
  <c r="S497" i="2" s="1"/>
  <c r="R496" i="2"/>
  <c r="Q496" i="2"/>
  <c r="S496" i="2" s="1"/>
  <c r="R495" i="2"/>
  <c r="Q495" i="2"/>
  <c r="S495" i="2" s="1"/>
  <c r="R494" i="2"/>
  <c r="Q494" i="2"/>
  <c r="S494" i="2" s="1"/>
  <c r="R493" i="2"/>
  <c r="Q493" i="2"/>
  <c r="S493" i="2" s="1"/>
  <c r="R492" i="2"/>
  <c r="Q492" i="2"/>
  <c r="S492" i="2" s="1"/>
  <c r="R491" i="2"/>
  <c r="Q491" i="2"/>
  <c r="S491" i="2" s="1"/>
  <c r="R490" i="2"/>
  <c r="Q490" i="2"/>
  <c r="S490" i="2" s="1"/>
  <c r="R489" i="2"/>
  <c r="Q489" i="2"/>
  <c r="S489" i="2" s="1"/>
  <c r="R488" i="2"/>
  <c r="Q488" i="2"/>
  <c r="S488" i="2" s="1"/>
  <c r="R487" i="2"/>
  <c r="Q487" i="2"/>
  <c r="S487" i="2" s="1"/>
  <c r="R486" i="2"/>
  <c r="Q486" i="2"/>
  <c r="S486" i="2" s="1"/>
  <c r="R485" i="2"/>
  <c r="Q485" i="2"/>
  <c r="S485" i="2" s="1"/>
  <c r="R484" i="2"/>
  <c r="Q484" i="2"/>
  <c r="S484" i="2" s="1"/>
  <c r="R483" i="2"/>
  <c r="Q483" i="2"/>
  <c r="S483" i="2" s="1"/>
  <c r="R482" i="2"/>
  <c r="Q482" i="2"/>
  <c r="S482" i="2" s="1"/>
  <c r="R481" i="2"/>
  <c r="Q481" i="2"/>
  <c r="S481" i="2" s="1"/>
  <c r="R480" i="2"/>
  <c r="Q480" i="2"/>
  <c r="S480" i="2" s="1"/>
  <c r="R479" i="2"/>
  <c r="Q479" i="2"/>
  <c r="S479" i="2" s="1"/>
  <c r="R478" i="2"/>
  <c r="Q478" i="2"/>
  <c r="S478" i="2" s="1"/>
  <c r="R477" i="2"/>
  <c r="Q477" i="2"/>
  <c r="S477" i="2" s="1"/>
  <c r="R476" i="2"/>
  <c r="Q476" i="2"/>
  <c r="S476" i="2" s="1"/>
  <c r="R475" i="2"/>
  <c r="Q475" i="2"/>
  <c r="S475" i="2" s="1"/>
  <c r="R474" i="2"/>
  <c r="Q474" i="2"/>
  <c r="S474" i="2" s="1"/>
  <c r="R473" i="2"/>
  <c r="Q473" i="2"/>
  <c r="S473" i="2" s="1"/>
  <c r="R472" i="2"/>
  <c r="Q472" i="2"/>
  <c r="S472" i="2" s="1"/>
  <c r="R471" i="2"/>
  <c r="Q471" i="2"/>
  <c r="S471" i="2" s="1"/>
  <c r="R470" i="2"/>
  <c r="Q470" i="2"/>
  <c r="S470" i="2" s="1"/>
  <c r="R469" i="2"/>
  <c r="Q469" i="2"/>
  <c r="S469" i="2" s="1"/>
  <c r="R468" i="2"/>
  <c r="Q468" i="2"/>
  <c r="S468" i="2" s="1"/>
  <c r="R467" i="2"/>
  <c r="Q467" i="2"/>
  <c r="S467" i="2" s="1"/>
  <c r="R466" i="2"/>
  <c r="Q466" i="2"/>
  <c r="S466" i="2" s="1"/>
  <c r="R465" i="2"/>
  <c r="Q465" i="2"/>
  <c r="S465" i="2" s="1"/>
  <c r="R464" i="2"/>
  <c r="Q464" i="2"/>
  <c r="S464" i="2" s="1"/>
  <c r="R463" i="2"/>
  <c r="Q463" i="2"/>
  <c r="S463" i="2" s="1"/>
  <c r="R462" i="2"/>
  <c r="Q462" i="2"/>
  <c r="S462" i="2" s="1"/>
  <c r="R461" i="2"/>
  <c r="Q461" i="2"/>
  <c r="S461" i="2" s="1"/>
  <c r="R460" i="2"/>
  <c r="Q460" i="2"/>
  <c r="S460" i="2" s="1"/>
  <c r="R459" i="2"/>
  <c r="Q459" i="2"/>
  <c r="S459" i="2" s="1"/>
  <c r="R458" i="2"/>
  <c r="Q458" i="2"/>
  <c r="S458" i="2" s="1"/>
  <c r="R457" i="2"/>
  <c r="Q457" i="2"/>
  <c r="S457" i="2" s="1"/>
  <c r="R456" i="2"/>
  <c r="Q456" i="2"/>
  <c r="S456" i="2" s="1"/>
  <c r="R455" i="2"/>
  <c r="Q455" i="2"/>
  <c r="S455" i="2" s="1"/>
  <c r="R454" i="2"/>
  <c r="Q454" i="2"/>
  <c r="S454" i="2" s="1"/>
  <c r="R453" i="2"/>
  <c r="Q453" i="2"/>
  <c r="S453" i="2" s="1"/>
  <c r="R452" i="2"/>
  <c r="Q452" i="2"/>
  <c r="S452" i="2" s="1"/>
  <c r="R451" i="2"/>
  <c r="Q451" i="2"/>
  <c r="S451" i="2" s="1"/>
  <c r="R450" i="2"/>
  <c r="Q450" i="2"/>
  <c r="S450" i="2" s="1"/>
  <c r="R449" i="2"/>
  <c r="Q449" i="2"/>
  <c r="S449" i="2" s="1"/>
  <c r="R448" i="2"/>
  <c r="Q448" i="2"/>
  <c r="S448" i="2" s="1"/>
  <c r="R447" i="2"/>
  <c r="Q447" i="2"/>
  <c r="S447" i="2" s="1"/>
  <c r="R446" i="2"/>
  <c r="Q446" i="2"/>
  <c r="S446" i="2" s="1"/>
  <c r="R445" i="2"/>
  <c r="Q445" i="2"/>
  <c r="S445" i="2" s="1"/>
  <c r="R444" i="2"/>
  <c r="Q444" i="2"/>
  <c r="S444" i="2" s="1"/>
  <c r="R443" i="2"/>
  <c r="Q443" i="2"/>
  <c r="S443" i="2" s="1"/>
  <c r="R442" i="2"/>
  <c r="Q442" i="2"/>
  <c r="S442" i="2" s="1"/>
  <c r="R441" i="2"/>
  <c r="Q441" i="2"/>
  <c r="S441" i="2" s="1"/>
  <c r="R440" i="2"/>
  <c r="Q440" i="2"/>
  <c r="S440" i="2" s="1"/>
  <c r="R439" i="2"/>
  <c r="Q439" i="2"/>
  <c r="S439" i="2" s="1"/>
  <c r="R438" i="2"/>
  <c r="Q438" i="2"/>
  <c r="S438" i="2" s="1"/>
  <c r="R437" i="2"/>
  <c r="Q437" i="2"/>
  <c r="S437" i="2" s="1"/>
  <c r="R436" i="2"/>
  <c r="Q436" i="2"/>
  <c r="S436" i="2" s="1"/>
  <c r="R435" i="2"/>
  <c r="Q435" i="2"/>
  <c r="S435" i="2" s="1"/>
  <c r="R434" i="2"/>
  <c r="Q434" i="2"/>
  <c r="S434" i="2" s="1"/>
  <c r="R433" i="2"/>
  <c r="Q433" i="2"/>
  <c r="S433" i="2" s="1"/>
  <c r="R432" i="2"/>
  <c r="Q432" i="2"/>
  <c r="S432" i="2" s="1"/>
  <c r="R431" i="2"/>
  <c r="Q431" i="2"/>
  <c r="S431" i="2" s="1"/>
  <c r="R430" i="2"/>
  <c r="Q430" i="2"/>
  <c r="S430" i="2" s="1"/>
  <c r="R429" i="2"/>
  <c r="Q429" i="2"/>
  <c r="S429" i="2" s="1"/>
  <c r="R428" i="2"/>
  <c r="Q428" i="2"/>
  <c r="S428" i="2" s="1"/>
  <c r="R427" i="2"/>
  <c r="Q427" i="2"/>
  <c r="S427" i="2" s="1"/>
  <c r="R426" i="2"/>
  <c r="Q426" i="2"/>
  <c r="S426" i="2" s="1"/>
  <c r="R425" i="2"/>
  <c r="Q425" i="2"/>
  <c r="S425" i="2" s="1"/>
  <c r="R424" i="2"/>
  <c r="Q424" i="2"/>
  <c r="S424" i="2" s="1"/>
  <c r="R423" i="2"/>
  <c r="Q423" i="2"/>
  <c r="S423" i="2" s="1"/>
  <c r="R422" i="2"/>
  <c r="Q422" i="2"/>
  <c r="S422" i="2" s="1"/>
  <c r="R421" i="2"/>
  <c r="Q421" i="2"/>
  <c r="S421" i="2" s="1"/>
  <c r="R420" i="2"/>
  <c r="Q420" i="2"/>
  <c r="S420" i="2" s="1"/>
  <c r="R419" i="2"/>
  <c r="Q419" i="2"/>
  <c r="S419" i="2" s="1"/>
  <c r="R418" i="2"/>
  <c r="Q418" i="2"/>
  <c r="S418" i="2" s="1"/>
  <c r="R417" i="2"/>
  <c r="Q417" i="2"/>
  <c r="S417" i="2" s="1"/>
  <c r="R416" i="2"/>
  <c r="Q416" i="2"/>
  <c r="S416" i="2" s="1"/>
  <c r="R415" i="2"/>
  <c r="Q415" i="2"/>
  <c r="S415" i="2" s="1"/>
  <c r="R414" i="2"/>
  <c r="Q414" i="2"/>
  <c r="S414" i="2" s="1"/>
  <c r="R413" i="2"/>
  <c r="Q413" i="2"/>
  <c r="S413" i="2" s="1"/>
  <c r="R412" i="2"/>
  <c r="Q412" i="2"/>
  <c r="S412" i="2" s="1"/>
  <c r="R411" i="2"/>
  <c r="Q411" i="2"/>
  <c r="S411" i="2" s="1"/>
  <c r="R410" i="2"/>
  <c r="Q410" i="2"/>
  <c r="S410" i="2" s="1"/>
  <c r="R409" i="2"/>
  <c r="Q409" i="2"/>
  <c r="S409" i="2" s="1"/>
  <c r="R408" i="2"/>
  <c r="Q408" i="2"/>
  <c r="S408" i="2" s="1"/>
  <c r="R407" i="2"/>
  <c r="Q407" i="2"/>
  <c r="S407" i="2" s="1"/>
  <c r="R406" i="2"/>
  <c r="Q406" i="2"/>
  <c r="S406" i="2" s="1"/>
  <c r="R405" i="2"/>
  <c r="Q405" i="2"/>
  <c r="S405" i="2" s="1"/>
  <c r="R404" i="2"/>
  <c r="Q404" i="2"/>
  <c r="S404" i="2" s="1"/>
  <c r="R403" i="2"/>
  <c r="Q403" i="2"/>
  <c r="S403" i="2" s="1"/>
  <c r="R402" i="2"/>
  <c r="Q402" i="2"/>
  <c r="S402" i="2" s="1"/>
  <c r="R401" i="2"/>
  <c r="Q401" i="2"/>
  <c r="S401" i="2" s="1"/>
  <c r="R400" i="2"/>
  <c r="Q400" i="2"/>
  <c r="S400" i="2" s="1"/>
  <c r="R399" i="2"/>
  <c r="Q399" i="2"/>
  <c r="S399" i="2" s="1"/>
  <c r="R398" i="2"/>
  <c r="Q398" i="2"/>
  <c r="S398" i="2" s="1"/>
  <c r="R397" i="2"/>
  <c r="Q397" i="2"/>
  <c r="S397" i="2" s="1"/>
  <c r="R396" i="2"/>
  <c r="Q396" i="2"/>
  <c r="S396" i="2" s="1"/>
  <c r="R395" i="2"/>
  <c r="Q395" i="2"/>
  <c r="S395" i="2" s="1"/>
  <c r="R394" i="2"/>
  <c r="Q394" i="2"/>
  <c r="S394" i="2" s="1"/>
  <c r="R393" i="2"/>
  <c r="Q393" i="2"/>
  <c r="S393" i="2" s="1"/>
  <c r="R392" i="2"/>
  <c r="Q392" i="2"/>
  <c r="S392" i="2" s="1"/>
  <c r="R391" i="2"/>
  <c r="Q391" i="2"/>
  <c r="S391" i="2" s="1"/>
  <c r="R390" i="2"/>
  <c r="Q390" i="2"/>
  <c r="S390" i="2" s="1"/>
  <c r="R389" i="2"/>
  <c r="Q389" i="2"/>
  <c r="S389" i="2" s="1"/>
  <c r="R388" i="2"/>
  <c r="Q388" i="2"/>
  <c r="S388" i="2" s="1"/>
  <c r="R387" i="2"/>
  <c r="Q387" i="2"/>
  <c r="S387" i="2" s="1"/>
  <c r="R386" i="2"/>
  <c r="Q386" i="2"/>
  <c r="S386" i="2" s="1"/>
  <c r="R385" i="2"/>
  <c r="Q385" i="2"/>
  <c r="S385" i="2" s="1"/>
  <c r="R384" i="2"/>
  <c r="Q384" i="2"/>
  <c r="S384" i="2" s="1"/>
  <c r="R383" i="2"/>
  <c r="Q383" i="2"/>
  <c r="S383" i="2" s="1"/>
  <c r="R382" i="2"/>
  <c r="Q382" i="2"/>
  <c r="S382" i="2" s="1"/>
  <c r="R381" i="2"/>
  <c r="Q381" i="2"/>
  <c r="S381" i="2" s="1"/>
  <c r="R380" i="2"/>
  <c r="Q380" i="2"/>
  <c r="S380" i="2" s="1"/>
  <c r="R379" i="2"/>
  <c r="Q379" i="2"/>
  <c r="S379" i="2" s="1"/>
  <c r="R378" i="2"/>
  <c r="Q378" i="2"/>
  <c r="S378" i="2" s="1"/>
  <c r="R377" i="2"/>
  <c r="Q377" i="2"/>
  <c r="S377" i="2" s="1"/>
  <c r="R376" i="2"/>
  <c r="Q376" i="2"/>
  <c r="S376" i="2" s="1"/>
  <c r="R375" i="2"/>
  <c r="Q375" i="2"/>
  <c r="S375" i="2" s="1"/>
  <c r="R374" i="2"/>
  <c r="Q374" i="2"/>
  <c r="S374" i="2" s="1"/>
  <c r="R373" i="2"/>
  <c r="Q373" i="2"/>
  <c r="S373" i="2" s="1"/>
  <c r="R372" i="2"/>
  <c r="Q372" i="2"/>
  <c r="S372" i="2" s="1"/>
  <c r="R371" i="2"/>
  <c r="Q371" i="2"/>
  <c r="S371" i="2" s="1"/>
  <c r="R370" i="2"/>
  <c r="Q370" i="2"/>
  <c r="S370" i="2" s="1"/>
  <c r="R369" i="2"/>
  <c r="Q369" i="2"/>
  <c r="S369" i="2" s="1"/>
  <c r="R368" i="2"/>
  <c r="Q368" i="2"/>
  <c r="S368" i="2" s="1"/>
  <c r="R367" i="2"/>
  <c r="Q367" i="2"/>
  <c r="S367" i="2" s="1"/>
  <c r="R366" i="2"/>
  <c r="Q366" i="2"/>
  <c r="S366" i="2" s="1"/>
  <c r="R365" i="2"/>
  <c r="Q365" i="2"/>
  <c r="S365" i="2" s="1"/>
  <c r="R364" i="2"/>
  <c r="Q364" i="2"/>
  <c r="S364" i="2" s="1"/>
  <c r="R363" i="2"/>
  <c r="Q363" i="2"/>
  <c r="S363" i="2" s="1"/>
  <c r="R362" i="2"/>
  <c r="Q362" i="2"/>
  <c r="S362" i="2" s="1"/>
  <c r="R361" i="2"/>
  <c r="Q361" i="2"/>
  <c r="S361" i="2" s="1"/>
  <c r="R360" i="2"/>
  <c r="Q360" i="2"/>
  <c r="S360" i="2" s="1"/>
  <c r="R359" i="2"/>
  <c r="Q359" i="2"/>
  <c r="S359" i="2" s="1"/>
  <c r="R358" i="2"/>
  <c r="Q358" i="2"/>
  <c r="S358" i="2" s="1"/>
  <c r="R357" i="2"/>
  <c r="Q357" i="2"/>
  <c r="S357" i="2" s="1"/>
  <c r="R356" i="2"/>
  <c r="Q356" i="2"/>
  <c r="S356" i="2" s="1"/>
  <c r="R355" i="2"/>
  <c r="Q355" i="2"/>
  <c r="S355" i="2" s="1"/>
  <c r="R354" i="2"/>
  <c r="Q354" i="2"/>
  <c r="S354" i="2" s="1"/>
  <c r="R353" i="2"/>
  <c r="Q353" i="2"/>
  <c r="S353" i="2" s="1"/>
  <c r="R352" i="2"/>
  <c r="Q352" i="2"/>
  <c r="S352" i="2" s="1"/>
  <c r="R351" i="2"/>
  <c r="Q351" i="2"/>
  <c r="S351" i="2" s="1"/>
  <c r="R350" i="2"/>
  <c r="Q350" i="2"/>
  <c r="S350" i="2" s="1"/>
  <c r="R349" i="2"/>
  <c r="Q349" i="2"/>
  <c r="S349" i="2" s="1"/>
  <c r="R348" i="2"/>
  <c r="Q348" i="2"/>
  <c r="S348" i="2" s="1"/>
  <c r="R347" i="2"/>
  <c r="Q347" i="2"/>
  <c r="S347" i="2" s="1"/>
  <c r="R346" i="2"/>
  <c r="Q346" i="2"/>
  <c r="S346" i="2" s="1"/>
  <c r="R345" i="2"/>
  <c r="Q345" i="2"/>
  <c r="S345" i="2" s="1"/>
  <c r="R344" i="2"/>
  <c r="Q344" i="2"/>
  <c r="S344" i="2" s="1"/>
  <c r="R343" i="2"/>
  <c r="Q343" i="2"/>
  <c r="S343" i="2" s="1"/>
  <c r="R342" i="2"/>
  <c r="Q342" i="2"/>
  <c r="S342" i="2" s="1"/>
  <c r="R341" i="2"/>
  <c r="Q341" i="2"/>
  <c r="S341" i="2" s="1"/>
  <c r="R340" i="2"/>
  <c r="Q340" i="2"/>
  <c r="S340" i="2" s="1"/>
  <c r="R339" i="2"/>
  <c r="Q339" i="2"/>
  <c r="S339" i="2" s="1"/>
  <c r="R338" i="2"/>
  <c r="Q338" i="2"/>
  <c r="S338" i="2" s="1"/>
  <c r="R337" i="2"/>
  <c r="Q337" i="2"/>
  <c r="S337" i="2" s="1"/>
  <c r="R336" i="2"/>
  <c r="Q336" i="2"/>
  <c r="S336" i="2" s="1"/>
  <c r="R335" i="2"/>
  <c r="Q335" i="2"/>
  <c r="S335" i="2" s="1"/>
  <c r="R334" i="2"/>
  <c r="Q334" i="2"/>
  <c r="S334" i="2" s="1"/>
  <c r="R333" i="2"/>
  <c r="Q333" i="2"/>
  <c r="S333" i="2" s="1"/>
  <c r="R332" i="2"/>
  <c r="Q332" i="2"/>
  <c r="S332" i="2" s="1"/>
  <c r="R331" i="2"/>
  <c r="Q331" i="2"/>
  <c r="S331" i="2" s="1"/>
  <c r="R330" i="2"/>
  <c r="Q330" i="2"/>
  <c r="S330" i="2" s="1"/>
  <c r="R329" i="2"/>
  <c r="Q329" i="2"/>
  <c r="S329" i="2" s="1"/>
  <c r="R328" i="2"/>
  <c r="Q328" i="2"/>
  <c r="S328" i="2" s="1"/>
  <c r="R327" i="2"/>
  <c r="Q327" i="2"/>
  <c r="S327" i="2" s="1"/>
  <c r="R326" i="2"/>
  <c r="Q326" i="2"/>
  <c r="S326" i="2" s="1"/>
  <c r="R325" i="2"/>
  <c r="Q325" i="2"/>
  <c r="S325" i="2" s="1"/>
  <c r="R324" i="2"/>
  <c r="Q324" i="2"/>
  <c r="S324" i="2" s="1"/>
  <c r="R323" i="2"/>
  <c r="Q323" i="2"/>
  <c r="S323" i="2" s="1"/>
  <c r="R322" i="2"/>
  <c r="Q322" i="2"/>
  <c r="S322" i="2" s="1"/>
  <c r="R321" i="2"/>
  <c r="Q321" i="2"/>
  <c r="S321" i="2" s="1"/>
  <c r="R320" i="2"/>
  <c r="Q320" i="2"/>
  <c r="S320" i="2" s="1"/>
  <c r="R319" i="2"/>
  <c r="Q319" i="2"/>
  <c r="S319" i="2" s="1"/>
  <c r="R318" i="2"/>
  <c r="Q318" i="2"/>
  <c r="S318" i="2" s="1"/>
  <c r="R317" i="2"/>
  <c r="Q317" i="2"/>
  <c r="S317" i="2" s="1"/>
  <c r="R316" i="2"/>
  <c r="Q316" i="2"/>
  <c r="S316" i="2" s="1"/>
  <c r="R315" i="2"/>
  <c r="Q315" i="2"/>
  <c r="S315" i="2" s="1"/>
  <c r="R314" i="2"/>
  <c r="Q314" i="2"/>
  <c r="S314" i="2" s="1"/>
  <c r="R313" i="2"/>
  <c r="Q313" i="2"/>
  <c r="S313" i="2" s="1"/>
  <c r="R312" i="2"/>
  <c r="Q312" i="2"/>
  <c r="S312" i="2" s="1"/>
  <c r="R311" i="2"/>
  <c r="Q311" i="2"/>
  <c r="S311" i="2" s="1"/>
  <c r="R310" i="2"/>
  <c r="Q310" i="2"/>
  <c r="S310" i="2" s="1"/>
  <c r="R309" i="2"/>
  <c r="Q309" i="2"/>
  <c r="S309" i="2" s="1"/>
  <c r="R308" i="2"/>
  <c r="Q308" i="2"/>
  <c r="S308" i="2" s="1"/>
  <c r="R307" i="2"/>
  <c r="Q307" i="2"/>
  <c r="S307" i="2" s="1"/>
  <c r="R306" i="2"/>
  <c r="Q306" i="2"/>
  <c r="S306" i="2" s="1"/>
  <c r="R305" i="2"/>
  <c r="Q305" i="2"/>
  <c r="S305" i="2" s="1"/>
  <c r="R304" i="2"/>
  <c r="Q304" i="2"/>
  <c r="S304" i="2" s="1"/>
  <c r="R303" i="2"/>
  <c r="Q303" i="2"/>
  <c r="S303" i="2" s="1"/>
  <c r="R302" i="2"/>
  <c r="Q302" i="2"/>
  <c r="S302" i="2" s="1"/>
  <c r="R301" i="2"/>
  <c r="Q301" i="2"/>
  <c r="S301" i="2" s="1"/>
  <c r="R300" i="2"/>
  <c r="Q300" i="2"/>
  <c r="S300" i="2" s="1"/>
  <c r="R299" i="2"/>
  <c r="Q299" i="2"/>
  <c r="S299" i="2" s="1"/>
  <c r="R298" i="2"/>
  <c r="Q298" i="2"/>
  <c r="S298" i="2" s="1"/>
  <c r="R297" i="2"/>
  <c r="Q297" i="2"/>
  <c r="S297" i="2" s="1"/>
  <c r="R296" i="2"/>
  <c r="Q296" i="2"/>
  <c r="S296" i="2" s="1"/>
  <c r="R295" i="2"/>
  <c r="Q295" i="2"/>
  <c r="S295" i="2" s="1"/>
  <c r="R294" i="2"/>
  <c r="Q294" i="2"/>
  <c r="S294" i="2" s="1"/>
  <c r="R293" i="2"/>
  <c r="Q293" i="2"/>
  <c r="S293" i="2" s="1"/>
  <c r="R292" i="2"/>
  <c r="Q292" i="2"/>
  <c r="S292" i="2" s="1"/>
  <c r="R291" i="2"/>
  <c r="Q291" i="2"/>
  <c r="S291" i="2" s="1"/>
  <c r="R290" i="2"/>
  <c r="Q290" i="2"/>
  <c r="S290" i="2" s="1"/>
  <c r="R289" i="2"/>
  <c r="Q289" i="2"/>
  <c r="S289" i="2" s="1"/>
  <c r="R288" i="2"/>
  <c r="Q288" i="2"/>
  <c r="S288" i="2" s="1"/>
  <c r="R287" i="2"/>
  <c r="Q287" i="2"/>
  <c r="S287" i="2" s="1"/>
  <c r="R286" i="2"/>
  <c r="Q286" i="2"/>
  <c r="S286" i="2" s="1"/>
  <c r="R285" i="2"/>
  <c r="Q285" i="2"/>
  <c r="S285" i="2" s="1"/>
  <c r="R284" i="2"/>
  <c r="Q284" i="2"/>
  <c r="S284" i="2" s="1"/>
  <c r="R283" i="2"/>
  <c r="Q283" i="2"/>
  <c r="S283" i="2" s="1"/>
  <c r="R282" i="2"/>
  <c r="Q282" i="2"/>
  <c r="S282" i="2" s="1"/>
  <c r="R281" i="2"/>
  <c r="Q281" i="2"/>
  <c r="S281" i="2" s="1"/>
  <c r="R280" i="2"/>
  <c r="Q280" i="2"/>
  <c r="S280" i="2" s="1"/>
  <c r="R279" i="2"/>
  <c r="Q279" i="2"/>
  <c r="S279" i="2" s="1"/>
  <c r="R278" i="2"/>
  <c r="Q278" i="2"/>
  <c r="S278" i="2" s="1"/>
  <c r="R277" i="2"/>
  <c r="Q277" i="2"/>
  <c r="S277" i="2" s="1"/>
  <c r="R276" i="2"/>
  <c r="Q276" i="2"/>
  <c r="S276" i="2" s="1"/>
  <c r="R275" i="2"/>
  <c r="Q275" i="2"/>
  <c r="S275" i="2" s="1"/>
  <c r="R274" i="2"/>
  <c r="Q274" i="2"/>
  <c r="S274" i="2" s="1"/>
  <c r="R273" i="2"/>
  <c r="Q273" i="2"/>
  <c r="S273" i="2" s="1"/>
  <c r="R272" i="2"/>
  <c r="Q272" i="2"/>
  <c r="S272" i="2" s="1"/>
  <c r="R271" i="2"/>
  <c r="Q271" i="2"/>
  <c r="S271" i="2" s="1"/>
  <c r="R270" i="2"/>
  <c r="Q270" i="2"/>
  <c r="S270" i="2" s="1"/>
  <c r="R269" i="2"/>
  <c r="Q269" i="2"/>
  <c r="S269" i="2" s="1"/>
  <c r="R268" i="2"/>
  <c r="Q268" i="2"/>
  <c r="S268" i="2" s="1"/>
  <c r="R267" i="2"/>
  <c r="Q267" i="2"/>
  <c r="S267" i="2" s="1"/>
  <c r="R266" i="2"/>
  <c r="Q266" i="2"/>
  <c r="S266" i="2" s="1"/>
  <c r="R265" i="2"/>
  <c r="Q265" i="2"/>
  <c r="S265" i="2" s="1"/>
  <c r="R264" i="2"/>
  <c r="Q264" i="2"/>
  <c r="S264" i="2" s="1"/>
  <c r="R263" i="2"/>
  <c r="Q263" i="2"/>
  <c r="S263" i="2" s="1"/>
  <c r="R262" i="2"/>
  <c r="Q262" i="2"/>
  <c r="S262" i="2" s="1"/>
  <c r="R261" i="2"/>
  <c r="Q261" i="2"/>
  <c r="S261" i="2" s="1"/>
  <c r="R260" i="2"/>
  <c r="Q260" i="2"/>
  <c r="S260" i="2" s="1"/>
  <c r="R259" i="2"/>
  <c r="Q259" i="2"/>
  <c r="S259" i="2" s="1"/>
  <c r="R258" i="2"/>
  <c r="Q258" i="2"/>
  <c r="S258" i="2" s="1"/>
  <c r="R257" i="2"/>
  <c r="Q257" i="2"/>
  <c r="S257" i="2" s="1"/>
  <c r="R256" i="2"/>
  <c r="Q256" i="2"/>
  <c r="S256" i="2" s="1"/>
  <c r="R255" i="2"/>
  <c r="Q255" i="2"/>
  <c r="S255" i="2" s="1"/>
  <c r="R254" i="2"/>
  <c r="Q254" i="2"/>
  <c r="S254" i="2" s="1"/>
  <c r="R253" i="2"/>
  <c r="Q253" i="2"/>
  <c r="S253" i="2" s="1"/>
  <c r="R252" i="2"/>
  <c r="Q252" i="2"/>
  <c r="S252" i="2" s="1"/>
  <c r="R251" i="2"/>
  <c r="Q251" i="2"/>
  <c r="S251" i="2" s="1"/>
  <c r="R250" i="2"/>
  <c r="Q250" i="2"/>
  <c r="S250" i="2" s="1"/>
  <c r="R249" i="2"/>
  <c r="Q249" i="2"/>
  <c r="S249" i="2" s="1"/>
  <c r="R248" i="2"/>
  <c r="Q248" i="2"/>
  <c r="S248" i="2" s="1"/>
  <c r="R247" i="2"/>
  <c r="Q247" i="2"/>
  <c r="S247" i="2" s="1"/>
  <c r="R246" i="2"/>
  <c r="Q246" i="2"/>
  <c r="S246" i="2" s="1"/>
  <c r="R245" i="2"/>
  <c r="Q245" i="2"/>
  <c r="S245" i="2" s="1"/>
  <c r="R244" i="2"/>
  <c r="Q244" i="2"/>
  <c r="S244" i="2" s="1"/>
  <c r="R243" i="2"/>
  <c r="Q243" i="2"/>
  <c r="S243" i="2" s="1"/>
  <c r="R242" i="2"/>
  <c r="Q242" i="2"/>
  <c r="S242" i="2" s="1"/>
  <c r="R241" i="2"/>
  <c r="Q241" i="2"/>
  <c r="S241" i="2" s="1"/>
  <c r="R240" i="2"/>
  <c r="Q240" i="2"/>
  <c r="S240" i="2" s="1"/>
  <c r="R239" i="2"/>
  <c r="Q239" i="2"/>
  <c r="S239" i="2" s="1"/>
  <c r="R238" i="2"/>
  <c r="Q238" i="2"/>
  <c r="S238" i="2" s="1"/>
  <c r="R237" i="2"/>
  <c r="Q237" i="2"/>
  <c r="S237" i="2" s="1"/>
  <c r="R236" i="2"/>
  <c r="Q236" i="2"/>
  <c r="S236" i="2" s="1"/>
  <c r="R235" i="2"/>
  <c r="Q235" i="2"/>
  <c r="S235" i="2" s="1"/>
  <c r="R234" i="2"/>
  <c r="Q234" i="2"/>
  <c r="S234" i="2" s="1"/>
  <c r="R233" i="2"/>
  <c r="Q233" i="2"/>
  <c r="S233" i="2" s="1"/>
  <c r="R232" i="2"/>
  <c r="Q232" i="2"/>
  <c r="S232" i="2" s="1"/>
  <c r="R231" i="2"/>
  <c r="Q231" i="2"/>
  <c r="S231" i="2" s="1"/>
  <c r="R230" i="2"/>
  <c r="Q230" i="2"/>
  <c r="S230" i="2" s="1"/>
  <c r="R229" i="2"/>
  <c r="Q229" i="2"/>
  <c r="S229" i="2" s="1"/>
  <c r="R228" i="2"/>
  <c r="Q228" i="2"/>
  <c r="S228" i="2" s="1"/>
  <c r="R227" i="2"/>
  <c r="Q227" i="2"/>
  <c r="S227" i="2" s="1"/>
  <c r="R226" i="2"/>
  <c r="Q226" i="2"/>
  <c r="S226" i="2" s="1"/>
  <c r="R225" i="2"/>
  <c r="Q225" i="2"/>
  <c r="S225" i="2" s="1"/>
  <c r="R224" i="2"/>
  <c r="Q224" i="2"/>
  <c r="S224" i="2" s="1"/>
  <c r="R223" i="2"/>
  <c r="Q223" i="2"/>
  <c r="S223" i="2" s="1"/>
  <c r="R222" i="2"/>
  <c r="Q222" i="2"/>
  <c r="S222" i="2" s="1"/>
  <c r="R221" i="2"/>
  <c r="Q221" i="2"/>
  <c r="S221" i="2" s="1"/>
  <c r="R220" i="2"/>
  <c r="Q220" i="2"/>
  <c r="S220" i="2" s="1"/>
  <c r="R219" i="2"/>
  <c r="Q219" i="2"/>
  <c r="S219" i="2" s="1"/>
  <c r="R218" i="2"/>
  <c r="Q218" i="2"/>
  <c r="S218" i="2" s="1"/>
  <c r="R217" i="2"/>
  <c r="Q217" i="2"/>
  <c r="S217" i="2" s="1"/>
  <c r="R216" i="2"/>
  <c r="Q216" i="2"/>
  <c r="S216" i="2" s="1"/>
  <c r="R215" i="2"/>
  <c r="Q215" i="2"/>
  <c r="S215" i="2" s="1"/>
  <c r="R214" i="2"/>
  <c r="Q214" i="2"/>
  <c r="S214" i="2" s="1"/>
  <c r="R213" i="2"/>
  <c r="Q213" i="2"/>
  <c r="S213" i="2" s="1"/>
  <c r="R212" i="2"/>
  <c r="Q212" i="2"/>
  <c r="S212" i="2" s="1"/>
  <c r="R211" i="2"/>
  <c r="Q211" i="2"/>
  <c r="S211" i="2" s="1"/>
  <c r="R210" i="2"/>
  <c r="Q210" i="2"/>
  <c r="S210" i="2" s="1"/>
  <c r="R209" i="2"/>
  <c r="Q209" i="2"/>
  <c r="S209" i="2" s="1"/>
  <c r="R208" i="2"/>
  <c r="Q208" i="2"/>
  <c r="S208" i="2" s="1"/>
  <c r="R207" i="2"/>
  <c r="Q207" i="2"/>
  <c r="S207" i="2" s="1"/>
  <c r="R206" i="2"/>
  <c r="Q206" i="2"/>
  <c r="S206" i="2" s="1"/>
  <c r="R205" i="2"/>
  <c r="Q205" i="2"/>
  <c r="S205" i="2" s="1"/>
  <c r="R204" i="2"/>
  <c r="Q204" i="2"/>
  <c r="S204" i="2" s="1"/>
  <c r="R203" i="2"/>
  <c r="Q203" i="2"/>
  <c r="S203" i="2" s="1"/>
  <c r="R202" i="2"/>
  <c r="Q202" i="2"/>
  <c r="S202" i="2" s="1"/>
  <c r="R201" i="2"/>
  <c r="Q201" i="2"/>
  <c r="S201" i="2" s="1"/>
  <c r="R200" i="2"/>
  <c r="Q200" i="2"/>
  <c r="S200" i="2" s="1"/>
  <c r="R199" i="2"/>
  <c r="Q199" i="2"/>
  <c r="S199" i="2" s="1"/>
  <c r="R198" i="2"/>
  <c r="Q198" i="2"/>
  <c r="S198" i="2" s="1"/>
  <c r="R197" i="2"/>
  <c r="Q197" i="2"/>
  <c r="S197" i="2" s="1"/>
  <c r="R196" i="2"/>
  <c r="Q196" i="2"/>
  <c r="S196" i="2" s="1"/>
  <c r="R195" i="2"/>
  <c r="Q195" i="2"/>
  <c r="S195" i="2" s="1"/>
  <c r="R194" i="2"/>
  <c r="Q194" i="2"/>
  <c r="S194" i="2" s="1"/>
  <c r="R193" i="2"/>
  <c r="Q193" i="2"/>
  <c r="S193" i="2" s="1"/>
  <c r="R192" i="2"/>
  <c r="Q192" i="2"/>
  <c r="S192" i="2" s="1"/>
  <c r="R191" i="2"/>
  <c r="Q191" i="2"/>
  <c r="S191" i="2" s="1"/>
  <c r="R190" i="2"/>
  <c r="Q190" i="2"/>
  <c r="S190" i="2" s="1"/>
  <c r="R189" i="2"/>
  <c r="Q189" i="2"/>
  <c r="S189" i="2" s="1"/>
  <c r="R188" i="2"/>
  <c r="Q188" i="2"/>
  <c r="S188" i="2" s="1"/>
  <c r="R187" i="2"/>
  <c r="Q187" i="2"/>
  <c r="S187" i="2" s="1"/>
  <c r="R186" i="2"/>
  <c r="Q186" i="2"/>
  <c r="S186" i="2" s="1"/>
  <c r="R185" i="2"/>
  <c r="Q185" i="2"/>
  <c r="S185" i="2" s="1"/>
  <c r="R184" i="2"/>
  <c r="Q184" i="2"/>
  <c r="S184" i="2" s="1"/>
  <c r="R183" i="2"/>
  <c r="Q183" i="2"/>
  <c r="S183" i="2" s="1"/>
  <c r="R182" i="2"/>
  <c r="Q182" i="2"/>
  <c r="S182" i="2" s="1"/>
  <c r="R181" i="2"/>
  <c r="Q181" i="2"/>
  <c r="S181" i="2" s="1"/>
  <c r="R180" i="2"/>
  <c r="Q180" i="2"/>
  <c r="S180" i="2" s="1"/>
  <c r="R179" i="2"/>
  <c r="Q179" i="2"/>
  <c r="S179" i="2" s="1"/>
  <c r="R178" i="2"/>
  <c r="Q178" i="2"/>
  <c r="S178" i="2" s="1"/>
  <c r="R177" i="2"/>
  <c r="Q177" i="2"/>
  <c r="S177" i="2" s="1"/>
  <c r="R176" i="2"/>
  <c r="Q176" i="2"/>
  <c r="S176" i="2" s="1"/>
  <c r="R175" i="2"/>
  <c r="Q175" i="2"/>
  <c r="S175" i="2" s="1"/>
  <c r="R174" i="2"/>
  <c r="Q174" i="2"/>
  <c r="S174" i="2" s="1"/>
  <c r="R173" i="2"/>
  <c r="Q173" i="2"/>
  <c r="S173" i="2" s="1"/>
  <c r="R172" i="2"/>
  <c r="Q172" i="2"/>
  <c r="S172" i="2" s="1"/>
  <c r="R171" i="2"/>
  <c r="Q171" i="2"/>
  <c r="S171" i="2" s="1"/>
  <c r="R170" i="2"/>
  <c r="Q170" i="2"/>
  <c r="S170" i="2" s="1"/>
  <c r="R169" i="2"/>
  <c r="Q169" i="2"/>
  <c r="S169" i="2" s="1"/>
  <c r="R168" i="2"/>
  <c r="Q168" i="2"/>
  <c r="S168" i="2" s="1"/>
  <c r="R167" i="2"/>
  <c r="Q167" i="2"/>
  <c r="S167" i="2" s="1"/>
  <c r="R166" i="2"/>
  <c r="Q166" i="2"/>
  <c r="S166" i="2" s="1"/>
  <c r="R165" i="2"/>
  <c r="Q165" i="2"/>
  <c r="S165" i="2" s="1"/>
  <c r="R164" i="2"/>
  <c r="Q164" i="2"/>
  <c r="S164" i="2" s="1"/>
  <c r="R163" i="2"/>
  <c r="Q163" i="2"/>
  <c r="S163" i="2" s="1"/>
  <c r="R162" i="2"/>
  <c r="Q162" i="2"/>
  <c r="S162" i="2" s="1"/>
  <c r="R161" i="2"/>
  <c r="Q161" i="2"/>
  <c r="S161" i="2" s="1"/>
  <c r="R160" i="2"/>
  <c r="Q160" i="2"/>
  <c r="S160" i="2" s="1"/>
  <c r="R159" i="2"/>
  <c r="Q159" i="2"/>
  <c r="S159" i="2" s="1"/>
  <c r="R158" i="2"/>
  <c r="Q158" i="2"/>
  <c r="S158" i="2" s="1"/>
  <c r="R157" i="2"/>
  <c r="Q157" i="2"/>
  <c r="S157" i="2" s="1"/>
  <c r="R156" i="2"/>
  <c r="Q156" i="2"/>
  <c r="S156" i="2" s="1"/>
  <c r="R155" i="2"/>
  <c r="Q155" i="2"/>
  <c r="S155" i="2" s="1"/>
  <c r="R154" i="2"/>
  <c r="Q154" i="2"/>
  <c r="S154" i="2" s="1"/>
  <c r="R153" i="2"/>
  <c r="Q153" i="2"/>
  <c r="S153" i="2" s="1"/>
  <c r="R152" i="2"/>
  <c r="Q152" i="2"/>
  <c r="S152" i="2" s="1"/>
  <c r="R151" i="2"/>
  <c r="Q151" i="2"/>
  <c r="S151" i="2" s="1"/>
  <c r="R150" i="2"/>
  <c r="Q150" i="2"/>
  <c r="S150" i="2" s="1"/>
  <c r="R149" i="2"/>
  <c r="Q149" i="2"/>
  <c r="S149" i="2" s="1"/>
  <c r="R148" i="2"/>
  <c r="Q148" i="2"/>
  <c r="S148" i="2" s="1"/>
  <c r="R147" i="2"/>
  <c r="Q147" i="2"/>
  <c r="S147" i="2" s="1"/>
  <c r="R146" i="2"/>
  <c r="Q146" i="2"/>
  <c r="S146" i="2" s="1"/>
  <c r="R145" i="2"/>
  <c r="Q145" i="2"/>
  <c r="S145" i="2" s="1"/>
  <c r="R144" i="2"/>
  <c r="Q144" i="2"/>
  <c r="S144" i="2" s="1"/>
  <c r="R143" i="2"/>
  <c r="Q143" i="2"/>
  <c r="S143" i="2" s="1"/>
  <c r="R142" i="2"/>
  <c r="Q142" i="2"/>
  <c r="S142" i="2" s="1"/>
  <c r="R141" i="2"/>
  <c r="Q141" i="2"/>
  <c r="S141" i="2" s="1"/>
  <c r="R140" i="2"/>
  <c r="Q140" i="2"/>
  <c r="S140" i="2" s="1"/>
  <c r="R139" i="2"/>
  <c r="Q139" i="2"/>
  <c r="S139" i="2" s="1"/>
  <c r="R138" i="2"/>
  <c r="Q138" i="2"/>
  <c r="S138" i="2" s="1"/>
  <c r="R137" i="2"/>
  <c r="Q137" i="2"/>
  <c r="S137" i="2" s="1"/>
  <c r="R136" i="2"/>
  <c r="Q136" i="2"/>
  <c r="S136" i="2" s="1"/>
  <c r="R135" i="2"/>
  <c r="Q135" i="2"/>
  <c r="S135" i="2" s="1"/>
  <c r="R134" i="2"/>
  <c r="Q134" i="2"/>
  <c r="S134" i="2" s="1"/>
  <c r="R133" i="2"/>
  <c r="Q133" i="2"/>
  <c r="S133" i="2" s="1"/>
  <c r="R132" i="2"/>
  <c r="Q132" i="2"/>
  <c r="S132" i="2" s="1"/>
  <c r="R131" i="2"/>
  <c r="Q131" i="2"/>
  <c r="S131" i="2" s="1"/>
  <c r="R130" i="2"/>
  <c r="Q130" i="2"/>
  <c r="S130" i="2" s="1"/>
  <c r="R129" i="2"/>
  <c r="Q129" i="2"/>
  <c r="S129" i="2" s="1"/>
  <c r="R128" i="2"/>
  <c r="Q128" i="2"/>
  <c r="S128" i="2" s="1"/>
  <c r="R127" i="2"/>
  <c r="Q127" i="2"/>
  <c r="S127" i="2" s="1"/>
  <c r="R126" i="2"/>
  <c r="Q126" i="2"/>
  <c r="S126" i="2" s="1"/>
  <c r="R125" i="2"/>
  <c r="Q125" i="2"/>
  <c r="S125" i="2" s="1"/>
  <c r="R124" i="2"/>
  <c r="Q124" i="2"/>
  <c r="S124" i="2" s="1"/>
  <c r="R123" i="2"/>
  <c r="Q123" i="2"/>
  <c r="S123" i="2" s="1"/>
  <c r="R122" i="2"/>
  <c r="Q122" i="2"/>
  <c r="S122" i="2" s="1"/>
  <c r="R121" i="2"/>
  <c r="Q121" i="2"/>
  <c r="S121" i="2" s="1"/>
  <c r="R120" i="2"/>
  <c r="Q120" i="2"/>
  <c r="S120" i="2" s="1"/>
  <c r="R119" i="2"/>
  <c r="Q119" i="2"/>
  <c r="S119" i="2" s="1"/>
  <c r="R118" i="2"/>
  <c r="Q118" i="2"/>
  <c r="S118" i="2" s="1"/>
  <c r="R117" i="2"/>
  <c r="Q117" i="2"/>
  <c r="S117" i="2" s="1"/>
  <c r="R116" i="2"/>
  <c r="Q116" i="2"/>
  <c r="S116" i="2" s="1"/>
  <c r="R115" i="2"/>
  <c r="Q115" i="2"/>
  <c r="S115" i="2" s="1"/>
  <c r="R114" i="2"/>
  <c r="Q114" i="2"/>
  <c r="S114" i="2" s="1"/>
  <c r="R113" i="2"/>
  <c r="Q113" i="2"/>
  <c r="S113" i="2" s="1"/>
  <c r="R112" i="2"/>
  <c r="Q112" i="2"/>
  <c r="S112" i="2" s="1"/>
  <c r="R111" i="2"/>
  <c r="Q111" i="2"/>
  <c r="S111" i="2" s="1"/>
  <c r="R110" i="2"/>
  <c r="Q110" i="2"/>
  <c r="S110" i="2" s="1"/>
  <c r="R109" i="2"/>
  <c r="Q109" i="2"/>
  <c r="S109" i="2" s="1"/>
  <c r="R108" i="2"/>
  <c r="Q108" i="2"/>
  <c r="S108" i="2" s="1"/>
  <c r="R107" i="2"/>
  <c r="Q107" i="2"/>
  <c r="S107" i="2" s="1"/>
  <c r="R106" i="2"/>
  <c r="Q106" i="2"/>
  <c r="S106" i="2" s="1"/>
  <c r="R105" i="2"/>
  <c r="Q105" i="2"/>
  <c r="S105" i="2" s="1"/>
  <c r="R104" i="2"/>
  <c r="Q104" i="2"/>
  <c r="S104" i="2" s="1"/>
  <c r="R103" i="2"/>
  <c r="Q103" i="2"/>
  <c r="S103" i="2" s="1"/>
  <c r="R102" i="2"/>
  <c r="Q102" i="2"/>
  <c r="S102" i="2" s="1"/>
  <c r="R101" i="2"/>
  <c r="Q101" i="2"/>
  <c r="S101" i="2" s="1"/>
  <c r="R100" i="2"/>
  <c r="Q100" i="2"/>
  <c r="S100" i="2" s="1"/>
  <c r="R99" i="2"/>
  <c r="Q99" i="2"/>
  <c r="S99" i="2" s="1"/>
  <c r="R98" i="2"/>
  <c r="Q98" i="2"/>
  <c r="S98" i="2" s="1"/>
  <c r="R97" i="2"/>
  <c r="Q97" i="2"/>
  <c r="S97" i="2" s="1"/>
  <c r="R96" i="2"/>
  <c r="Q96" i="2"/>
  <c r="S96" i="2" s="1"/>
  <c r="R95" i="2"/>
  <c r="Q95" i="2"/>
  <c r="S95" i="2" s="1"/>
  <c r="R94" i="2"/>
  <c r="Q94" i="2"/>
  <c r="S94" i="2" s="1"/>
  <c r="R93" i="2"/>
  <c r="Q93" i="2"/>
  <c r="S93" i="2" s="1"/>
  <c r="R92" i="2"/>
  <c r="Q92" i="2"/>
  <c r="S92" i="2" s="1"/>
  <c r="R91" i="2"/>
  <c r="Q91" i="2"/>
  <c r="S91" i="2" s="1"/>
  <c r="R90" i="2"/>
  <c r="Q90" i="2"/>
  <c r="S90" i="2" s="1"/>
  <c r="R89" i="2"/>
  <c r="Q89" i="2"/>
  <c r="S89" i="2" s="1"/>
  <c r="R88" i="2"/>
  <c r="Q88" i="2"/>
  <c r="S88" i="2" s="1"/>
  <c r="R87" i="2"/>
  <c r="Q87" i="2"/>
  <c r="S87" i="2" s="1"/>
  <c r="R86" i="2"/>
  <c r="Q86" i="2"/>
  <c r="S86" i="2" s="1"/>
  <c r="R85" i="2"/>
  <c r="Q85" i="2"/>
  <c r="S85" i="2" s="1"/>
  <c r="R84" i="2"/>
  <c r="Q84" i="2"/>
  <c r="S84" i="2" s="1"/>
  <c r="R83" i="2"/>
  <c r="Q83" i="2"/>
  <c r="S83" i="2" s="1"/>
  <c r="R82" i="2"/>
  <c r="Q82" i="2"/>
  <c r="S82" i="2" s="1"/>
  <c r="R81" i="2"/>
  <c r="Q81" i="2"/>
  <c r="S81" i="2" s="1"/>
  <c r="R80" i="2"/>
  <c r="Q80" i="2"/>
  <c r="S80" i="2" s="1"/>
  <c r="R79" i="2"/>
  <c r="Q79" i="2"/>
  <c r="S79" i="2" s="1"/>
  <c r="R78" i="2"/>
  <c r="Q78" i="2"/>
  <c r="S78" i="2" s="1"/>
  <c r="R77" i="2"/>
  <c r="Q77" i="2"/>
  <c r="S77" i="2" s="1"/>
  <c r="R76" i="2"/>
  <c r="Q76" i="2"/>
  <c r="S76" i="2" s="1"/>
  <c r="R75" i="2"/>
  <c r="Q75" i="2"/>
  <c r="S75" i="2" s="1"/>
  <c r="R74" i="2"/>
  <c r="Q74" i="2"/>
  <c r="S74" i="2" s="1"/>
  <c r="R73" i="2"/>
  <c r="Q73" i="2"/>
  <c r="S73" i="2" s="1"/>
  <c r="R72" i="2"/>
  <c r="Q72" i="2"/>
  <c r="S72" i="2" s="1"/>
  <c r="R71" i="2"/>
  <c r="Q71" i="2"/>
  <c r="S71" i="2" s="1"/>
  <c r="R70" i="2"/>
  <c r="Q70" i="2"/>
  <c r="S70" i="2" s="1"/>
  <c r="R69" i="2"/>
  <c r="Q69" i="2"/>
  <c r="S69" i="2" s="1"/>
  <c r="R68" i="2"/>
  <c r="Q68" i="2"/>
  <c r="S68" i="2" s="1"/>
  <c r="R67" i="2"/>
  <c r="Q67" i="2"/>
  <c r="S67" i="2" s="1"/>
  <c r="R66" i="2"/>
  <c r="Q66" i="2"/>
  <c r="S66" i="2" s="1"/>
  <c r="R65" i="2"/>
  <c r="Q65" i="2"/>
  <c r="S65" i="2" s="1"/>
  <c r="R64" i="2"/>
  <c r="Q64" i="2"/>
  <c r="S64" i="2" s="1"/>
  <c r="R63" i="2"/>
  <c r="Q63" i="2"/>
  <c r="S63" i="2" s="1"/>
  <c r="R62" i="2"/>
  <c r="Q62" i="2"/>
  <c r="S62" i="2" s="1"/>
  <c r="R61" i="2"/>
  <c r="Q61" i="2"/>
  <c r="S61" i="2" s="1"/>
  <c r="R60" i="2"/>
  <c r="Q60" i="2"/>
  <c r="S60" i="2" s="1"/>
  <c r="R59" i="2"/>
  <c r="Q59" i="2"/>
  <c r="S59" i="2" s="1"/>
  <c r="R58" i="2"/>
  <c r="Q58" i="2"/>
  <c r="S58" i="2" s="1"/>
  <c r="R57" i="2"/>
  <c r="Q57" i="2"/>
  <c r="S57" i="2" s="1"/>
  <c r="R56" i="2"/>
  <c r="Q56" i="2"/>
  <c r="S56" i="2" s="1"/>
  <c r="R55" i="2"/>
  <c r="Q55" i="2"/>
  <c r="S55" i="2" s="1"/>
  <c r="R54" i="2"/>
  <c r="Q54" i="2"/>
  <c r="S54" i="2" s="1"/>
  <c r="R53" i="2"/>
  <c r="Q53" i="2"/>
  <c r="S53" i="2" s="1"/>
  <c r="R52" i="2"/>
  <c r="Q52" i="2"/>
  <c r="S52" i="2" s="1"/>
  <c r="R51" i="2"/>
  <c r="Q51" i="2"/>
  <c r="S51" i="2" s="1"/>
  <c r="R50" i="2"/>
  <c r="Q50" i="2"/>
  <c r="S50" i="2" s="1"/>
  <c r="R49" i="2"/>
  <c r="Q49" i="2"/>
  <c r="S49" i="2" s="1"/>
  <c r="R48" i="2"/>
  <c r="Q48" i="2"/>
  <c r="S48" i="2" s="1"/>
  <c r="R47" i="2"/>
  <c r="Q47" i="2"/>
  <c r="S47" i="2" s="1"/>
  <c r="R46" i="2"/>
  <c r="Q46" i="2"/>
  <c r="S46" i="2" s="1"/>
  <c r="R45" i="2"/>
  <c r="Q45" i="2"/>
  <c r="S45" i="2" s="1"/>
  <c r="R44" i="2"/>
  <c r="Q44" i="2"/>
  <c r="S44" i="2" s="1"/>
  <c r="R43" i="2"/>
  <c r="Q43" i="2"/>
  <c r="S43" i="2" s="1"/>
  <c r="R42" i="2"/>
  <c r="Q42" i="2"/>
  <c r="S42" i="2" s="1"/>
  <c r="R41" i="2"/>
  <c r="Q41" i="2"/>
  <c r="S41" i="2" s="1"/>
  <c r="R40" i="2"/>
  <c r="Q40" i="2"/>
  <c r="S40" i="2" s="1"/>
  <c r="R39" i="2"/>
  <c r="Q39" i="2"/>
  <c r="S39" i="2" s="1"/>
  <c r="R38" i="2"/>
  <c r="Q38" i="2"/>
  <c r="S38" i="2" s="1"/>
  <c r="R37" i="2"/>
  <c r="Q37" i="2"/>
  <c r="S37" i="2" s="1"/>
  <c r="R36" i="2"/>
  <c r="Q36" i="2"/>
  <c r="S36" i="2" s="1"/>
  <c r="R35" i="2"/>
  <c r="Q35" i="2"/>
  <c r="S35" i="2" s="1"/>
  <c r="R34" i="2"/>
  <c r="Q34" i="2"/>
  <c r="S34" i="2" s="1"/>
  <c r="R33" i="2"/>
  <c r="Q33" i="2"/>
  <c r="S33" i="2" s="1"/>
  <c r="R32" i="2"/>
  <c r="Q32" i="2"/>
  <c r="S32" i="2" s="1"/>
  <c r="R31" i="2"/>
  <c r="Q31" i="2"/>
  <c r="S31" i="2" s="1"/>
  <c r="R30" i="2"/>
  <c r="Q30" i="2"/>
  <c r="S30" i="2" s="1"/>
  <c r="R29" i="2"/>
  <c r="Q29" i="2"/>
  <c r="S29" i="2" s="1"/>
  <c r="R28" i="2"/>
  <c r="Q28" i="2"/>
  <c r="S28" i="2" s="1"/>
  <c r="R27" i="2"/>
  <c r="Q27" i="2"/>
  <c r="S27" i="2" s="1"/>
  <c r="R26" i="2"/>
  <c r="Q26" i="2"/>
  <c r="S26" i="2" s="1"/>
  <c r="R25" i="2"/>
  <c r="Q25" i="2"/>
  <c r="S25" i="2" s="1"/>
  <c r="R24" i="2"/>
  <c r="Q24" i="2"/>
  <c r="S24" i="2" s="1"/>
  <c r="R23" i="2"/>
  <c r="Q23" i="2"/>
  <c r="S23" i="2" s="1"/>
  <c r="R22" i="2"/>
  <c r="Q22" i="2"/>
  <c r="S22" i="2" s="1"/>
  <c r="R21" i="2"/>
  <c r="Q21" i="2"/>
  <c r="S21" i="2" s="1"/>
  <c r="R20" i="2"/>
  <c r="Q20" i="2"/>
  <c r="S20" i="2" s="1"/>
  <c r="R19" i="2"/>
  <c r="Q19" i="2"/>
  <c r="S19" i="2" s="1"/>
  <c r="R18" i="2"/>
  <c r="Q18" i="2"/>
  <c r="S18" i="2" s="1"/>
  <c r="R17" i="2"/>
  <c r="Q17" i="2"/>
  <c r="S17" i="2" s="1"/>
  <c r="R16" i="2"/>
  <c r="Q16" i="2"/>
  <c r="S16" i="2" s="1"/>
  <c r="R15" i="2"/>
  <c r="Q15" i="2"/>
  <c r="S15" i="2" s="1"/>
  <c r="R14" i="2"/>
  <c r="Q14" i="2"/>
  <c r="S14" i="2" s="1"/>
  <c r="R13" i="2"/>
  <c r="Q13" i="2"/>
  <c r="S13" i="2" s="1"/>
  <c r="R12" i="2"/>
  <c r="Q12" i="2"/>
  <c r="S12" i="2" s="1"/>
  <c r="R11" i="2"/>
  <c r="Q11" i="2"/>
  <c r="S11" i="2" s="1"/>
  <c r="R10" i="2"/>
  <c r="Q10" i="2"/>
  <c r="S10" i="2" s="1"/>
  <c r="R9" i="2"/>
  <c r="Q9" i="2"/>
  <c r="S9" i="2" s="1"/>
  <c r="R8" i="2"/>
  <c r="Q8" i="2"/>
  <c r="S8" i="2" s="1"/>
  <c r="R7" i="2"/>
  <c r="Q7" i="2"/>
  <c r="T133" i="2" l="1"/>
  <c r="U133" i="2" s="1"/>
  <c r="T203" i="2"/>
  <c r="U203" i="2" s="1"/>
  <c r="T213" i="2"/>
  <c r="U213" i="2" s="1"/>
  <c r="T253" i="2"/>
  <c r="U253" i="2" s="1"/>
  <c r="T283" i="2"/>
  <c r="U283" i="2" s="1"/>
  <c r="T303" i="2"/>
  <c r="U303" i="2" s="1"/>
  <c r="T323" i="2"/>
  <c r="U323" i="2" s="1"/>
  <c r="T343" i="2"/>
  <c r="U343" i="2" s="1"/>
  <c r="T353" i="2"/>
  <c r="U353" i="2" s="1"/>
  <c r="T433" i="2"/>
  <c r="U433" i="2" s="1"/>
  <c r="T453" i="2"/>
  <c r="U453" i="2" s="1"/>
  <c r="T463" i="2"/>
  <c r="U463" i="2" s="1"/>
  <c r="T773" i="2"/>
  <c r="U773" i="2" s="1"/>
  <c r="T783" i="2"/>
  <c r="U783" i="2" s="1"/>
  <c r="T793" i="2"/>
  <c r="U793" i="2" s="1"/>
  <c r="T803" i="2"/>
  <c r="U803" i="2" s="1"/>
  <c r="T813" i="2"/>
  <c r="U813" i="2" s="1"/>
  <c r="T97" i="2"/>
  <c r="U97" i="2" s="1"/>
  <c r="T127" i="2"/>
  <c r="U127" i="2" s="1"/>
  <c r="T137" i="2"/>
  <c r="U137" i="2" s="1"/>
  <c r="T147" i="2"/>
  <c r="U147" i="2" s="1"/>
  <c r="T823" i="2"/>
  <c r="U823" i="2" s="1"/>
  <c r="T9" i="2"/>
  <c r="U9" i="2" s="1"/>
  <c r="T29" i="2"/>
  <c r="U29" i="2" s="1"/>
  <c r="T69" i="2"/>
  <c r="U69" i="2" s="1"/>
  <c r="T89" i="2"/>
  <c r="U89" i="2" s="1"/>
  <c r="T11" i="2"/>
  <c r="U11" i="2" s="1"/>
  <c r="T31" i="2"/>
  <c r="U31" i="2" s="1"/>
  <c r="T51" i="2"/>
  <c r="U51" i="2" s="1"/>
  <c r="T61" i="2"/>
  <c r="U61" i="2" s="1"/>
  <c r="T81" i="2"/>
  <c r="U81" i="2" s="1"/>
  <c r="T131" i="2"/>
  <c r="U131" i="2" s="1"/>
  <c r="T221" i="2"/>
  <c r="U221" i="2" s="1"/>
  <c r="T526" i="2"/>
  <c r="U526" i="2" s="1"/>
  <c r="T656" i="2"/>
  <c r="U656" i="2" s="1"/>
  <c r="T267" i="2"/>
  <c r="U267" i="2" s="1"/>
  <c r="T327" i="2"/>
  <c r="U327" i="2" s="1"/>
  <c r="T347" i="2"/>
  <c r="U347" i="2" s="1"/>
  <c r="T387" i="2"/>
  <c r="U387" i="2" s="1"/>
  <c r="T397" i="2"/>
  <c r="U397" i="2" s="1"/>
  <c r="T407" i="2"/>
  <c r="U407" i="2" s="1"/>
  <c r="T847" i="2"/>
  <c r="U847" i="2" s="1"/>
  <c r="T86" i="2"/>
  <c r="U86" i="2" s="1"/>
  <c r="T206" i="2"/>
  <c r="U206" i="2" s="1"/>
  <c r="T280" i="2"/>
  <c r="U280" i="2" s="1"/>
  <c r="T290" i="2"/>
  <c r="U290" i="2" s="1"/>
  <c r="T300" i="2"/>
  <c r="U300" i="2" s="1"/>
  <c r="T370" i="2"/>
  <c r="U370" i="2" s="1"/>
  <c r="T440" i="2"/>
  <c r="U440" i="2" s="1"/>
  <c r="T450" i="2"/>
  <c r="U450" i="2" s="1"/>
  <c r="T490" i="2"/>
  <c r="U490" i="2" s="1"/>
  <c r="T830" i="2"/>
  <c r="U830" i="2" s="1"/>
  <c r="T890" i="2"/>
  <c r="U890" i="2" s="1"/>
  <c r="T930" i="2"/>
  <c r="U930" i="2" s="1"/>
  <c r="T940" i="2"/>
  <c r="U940" i="2" s="1"/>
  <c r="T364" i="2"/>
  <c r="U364" i="2" s="1"/>
  <c r="T394" i="2"/>
  <c r="U394" i="2" s="1"/>
  <c r="T404" i="2"/>
  <c r="U404" i="2" s="1"/>
  <c r="T414" i="2"/>
  <c r="U414" i="2" s="1"/>
  <c r="T575" i="2"/>
  <c r="U575" i="2" s="1"/>
  <c r="T82" i="2"/>
  <c r="U82" i="2" s="1"/>
  <c r="T92" i="2"/>
  <c r="U92" i="2" s="1"/>
  <c r="T242" i="2"/>
  <c r="U242" i="2" s="1"/>
  <c r="T542" i="2"/>
  <c r="U542" i="2" s="1"/>
  <c r="T552" i="2"/>
  <c r="U552" i="2" s="1"/>
  <c r="T692" i="2"/>
  <c r="U692" i="2" s="1"/>
  <c r="T108" i="2"/>
  <c r="U108" i="2" s="1"/>
  <c r="T168" i="2"/>
  <c r="U168" i="2" s="1"/>
  <c r="T178" i="2"/>
  <c r="U178" i="2" s="1"/>
  <c r="T188" i="2"/>
  <c r="U188" i="2" s="1"/>
  <c r="T208" i="2"/>
  <c r="U208" i="2" s="1"/>
  <c r="T218" i="2"/>
  <c r="U218" i="2" s="1"/>
  <c r="T228" i="2"/>
  <c r="U228" i="2" s="1"/>
  <c r="T248" i="2"/>
  <c r="U248" i="2" s="1"/>
  <c r="T888" i="2"/>
  <c r="U888" i="2" s="1"/>
  <c r="T898" i="2"/>
  <c r="U898" i="2" s="1"/>
  <c r="T908" i="2"/>
  <c r="U908" i="2" s="1"/>
  <c r="T918" i="2"/>
  <c r="U918" i="2" s="1"/>
  <c r="T261" i="2"/>
  <c r="U261" i="2" s="1"/>
  <c r="T311" i="2"/>
  <c r="U311" i="2" s="1"/>
  <c r="T431" i="2"/>
  <c r="U431" i="2" s="1"/>
  <c r="T115" i="2"/>
  <c r="U115" i="2" s="1"/>
  <c r="T175" i="2"/>
  <c r="U175" i="2" s="1"/>
  <c r="T185" i="2"/>
  <c r="U185" i="2" s="1"/>
  <c r="T36" i="2"/>
  <c r="U36" i="2" s="1"/>
  <c r="T285" i="2"/>
  <c r="U285" i="2" s="1"/>
  <c r="T295" i="2"/>
  <c r="U295" i="2" s="1"/>
  <c r="T335" i="2"/>
  <c r="U335" i="2" s="1"/>
  <c r="T784" i="2"/>
  <c r="U784" i="2" s="1"/>
  <c r="T794" i="2"/>
  <c r="U794" i="2" s="1"/>
  <c r="T804" i="2"/>
  <c r="U804" i="2" s="1"/>
  <c r="T844" i="2"/>
  <c r="U844" i="2" s="1"/>
  <c r="T346" i="2"/>
  <c r="U346" i="2" s="1"/>
  <c r="T745" i="2"/>
  <c r="U745" i="2" s="1"/>
  <c r="T755" i="2"/>
  <c r="U755" i="2" s="1"/>
  <c r="T775" i="2"/>
  <c r="U775" i="2" s="1"/>
  <c r="T576" i="2"/>
  <c r="U576" i="2" s="1"/>
  <c r="T596" i="2"/>
  <c r="U596" i="2" s="1"/>
  <c r="T616" i="2"/>
  <c r="U616" i="2" s="1"/>
  <c r="T626" i="2"/>
  <c r="U626" i="2" s="1"/>
  <c r="T190" i="2"/>
  <c r="U190" i="2" s="1"/>
  <c r="T579" i="2"/>
  <c r="U579" i="2" s="1"/>
  <c r="T589" i="2"/>
  <c r="U589" i="2" s="1"/>
  <c r="T231" i="2"/>
  <c r="U231" i="2" s="1"/>
  <c r="T829" i="2"/>
  <c r="U829" i="2" s="1"/>
  <c r="T262" i="2"/>
  <c r="U262" i="2" s="1"/>
  <c r="T282" i="2"/>
  <c r="U282" i="2" s="1"/>
  <c r="T801" i="2"/>
  <c r="U801" i="2" s="1"/>
  <c r="T811" i="2"/>
  <c r="U811" i="2" s="1"/>
  <c r="T821" i="2"/>
  <c r="U821" i="2" s="1"/>
  <c r="T385" i="2"/>
  <c r="U385" i="2" s="1"/>
  <c r="T395" i="2"/>
  <c r="U395" i="2" s="1"/>
  <c r="T604" i="2"/>
  <c r="U604" i="2" s="1"/>
  <c r="T733" i="2"/>
  <c r="U733" i="2" s="1"/>
  <c r="T743" i="2"/>
  <c r="U743" i="2" s="1"/>
  <c r="T60" i="2"/>
  <c r="U60" i="2" s="1"/>
  <c r="T71" i="2"/>
  <c r="U71" i="2" s="1"/>
  <c r="T358" i="2"/>
  <c r="U358" i="2" s="1"/>
  <c r="T716" i="2"/>
  <c r="U716" i="2" s="1"/>
  <c r="T855" i="2"/>
  <c r="U855" i="2" s="1"/>
  <c r="T865" i="2"/>
  <c r="U865" i="2" s="1"/>
  <c r="T885" i="2"/>
  <c r="U885" i="2" s="1"/>
  <c r="T925" i="2"/>
  <c r="U925" i="2" s="1"/>
  <c r="T269" i="2"/>
  <c r="U269" i="2" s="1"/>
  <c r="T299" i="2"/>
  <c r="U299" i="2" s="1"/>
  <c r="T329" i="2"/>
  <c r="U329" i="2" s="1"/>
  <c r="T518" i="2"/>
  <c r="U518" i="2" s="1"/>
  <c r="T528" i="2"/>
  <c r="U528" i="2" s="1"/>
  <c r="T647" i="2"/>
  <c r="U647" i="2" s="1"/>
  <c r="T429" i="2"/>
  <c r="U429" i="2" s="1"/>
  <c r="T499" i="2"/>
  <c r="U499" i="2" s="1"/>
  <c r="T558" i="2"/>
  <c r="U558" i="2" s="1"/>
  <c r="T658" i="2"/>
  <c r="U658" i="2" s="1"/>
  <c r="T24" i="2"/>
  <c r="U24" i="2" s="1"/>
  <c r="T34" i="2"/>
  <c r="U34" i="2" s="1"/>
  <c r="T54" i="2"/>
  <c r="U54" i="2" s="1"/>
  <c r="T74" i="2"/>
  <c r="U74" i="2" s="1"/>
  <c r="T461" i="2"/>
  <c r="U461" i="2" s="1"/>
  <c r="T481" i="2"/>
  <c r="U481" i="2" s="1"/>
  <c r="T948" i="2"/>
  <c r="U948" i="2" s="1"/>
  <c r="T194" i="2"/>
  <c r="U194" i="2" s="1"/>
  <c r="T352" i="2"/>
  <c r="U352" i="2" s="1"/>
  <c r="T372" i="2"/>
  <c r="U372" i="2" s="1"/>
  <c r="T392" i="2"/>
  <c r="U392" i="2" s="1"/>
  <c r="T492" i="2"/>
  <c r="U492" i="2" s="1"/>
  <c r="T561" i="2"/>
  <c r="U561" i="2" s="1"/>
  <c r="T641" i="2"/>
  <c r="U641" i="2" s="1"/>
  <c r="T730" i="2"/>
  <c r="U730" i="2" s="1"/>
  <c r="T473" i="2"/>
  <c r="U473" i="2" s="1"/>
  <c r="T493" i="2"/>
  <c r="U493" i="2" s="1"/>
  <c r="T88" i="2"/>
  <c r="U88" i="2" s="1"/>
  <c r="T47" i="2"/>
  <c r="U47" i="2" s="1"/>
  <c r="T57" i="2"/>
  <c r="U57" i="2" s="1"/>
  <c r="T444" i="2"/>
  <c r="U444" i="2" s="1"/>
  <c r="T484" i="2"/>
  <c r="U484" i="2" s="1"/>
  <c r="T941" i="2"/>
  <c r="U941" i="2" s="1"/>
  <c r="T85" i="2"/>
  <c r="U85" i="2" s="1"/>
  <c r="T469" i="2"/>
  <c r="U469" i="2" s="1"/>
  <c r="T547" i="2"/>
  <c r="U547" i="2" s="1"/>
  <c r="T675" i="2"/>
  <c r="U675" i="2" s="1"/>
  <c r="T744" i="2"/>
  <c r="U744" i="2" s="1"/>
  <c r="T754" i="2"/>
  <c r="U754" i="2" s="1"/>
  <c r="T58" i="2"/>
  <c r="U58" i="2" s="1"/>
  <c r="T68" i="2"/>
  <c r="U68" i="2" s="1"/>
  <c r="T78" i="2"/>
  <c r="U78" i="2" s="1"/>
  <c r="T136" i="2"/>
  <c r="U136" i="2" s="1"/>
  <c r="T146" i="2"/>
  <c r="U146" i="2" s="1"/>
  <c r="T205" i="2"/>
  <c r="U205" i="2" s="1"/>
  <c r="T215" i="2"/>
  <c r="U215" i="2" s="1"/>
  <c r="T225" i="2"/>
  <c r="U225" i="2" s="1"/>
  <c r="T235" i="2"/>
  <c r="U235" i="2" s="1"/>
  <c r="T363" i="2"/>
  <c r="U363" i="2" s="1"/>
  <c r="T432" i="2"/>
  <c r="U432" i="2" s="1"/>
  <c r="T530" i="2"/>
  <c r="U530" i="2" s="1"/>
  <c r="T608" i="2"/>
  <c r="U608" i="2" s="1"/>
  <c r="T727" i="2"/>
  <c r="U727" i="2" s="1"/>
  <c r="T383" i="2"/>
  <c r="U383" i="2" s="1"/>
  <c r="T393" i="2"/>
  <c r="U393" i="2" s="1"/>
  <c r="T403" i="2"/>
  <c r="U403" i="2" s="1"/>
  <c r="T472" i="2"/>
  <c r="U472" i="2" s="1"/>
  <c r="T482" i="2"/>
  <c r="U482" i="2" s="1"/>
  <c r="T569" i="2"/>
  <c r="U569" i="2" s="1"/>
  <c r="T688" i="2"/>
  <c r="U688" i="2" s="1"/>
  <c r="T708" i="2"/>
  <c r="U708" i="2" s="1"/>
  <c r="T757" i="2"/>
  <c r="U757" i="2" s="1"/>
  <c r="T118" i="2"/>
  <c r="U118" i="2" s="1"/>
  <c r="T40" i="2"/>
  <c r="U40" i="2" s="1"/>
  <c r="T128" i="2"/>
  <c r="U128" i="2" s="1"/>
  <c r="T296" i="2"/>
  <c r="U296" i="2" s="1"/>
  <c r="T551" i="2"/>
  <c r="U551" i="2" s="1"/>
  <c r="T336" i="2"/>
  <c r="U336" i="2" s="1"/>
  <c r="T715" i="2"/>
  <c r="U715" i="2" s="1"/>
  <c r="T445" i="2"/>
  <c r="U445" i="2" s="1"/>
  <c r="T504" i="2"/>
  <c r="U504" i="2" s="1"/>
  <c r="T750" i="2"/>
  <c r="U750" i="2" s="1"/>
  <c r="T760" i="2"/>
  <c r="U760" i="2" s="1"/>
  <c r="T12" i="2"/>
  <c r="U12" i="2" s="1"/>
  <c r="T22" i="2"/>
  <c r="U22" i="2" s="1"/>
  <c r="T32" i="2"/>
  <c r="U32" i="2" s="1"/>
  <c r="T130" i="2"/>
  <c r="U130" i="2" s="1"/>
  <c r="T140" i="2"/>
  <c r="U140" i="2" s="1"/>
  <c r="T258" i="2"/>
  <c r="U258" i="2" s="1"/>
  <c r="T278" i="2"/>
  <c r="U278" i="2" s="1"/>
  <c r="T426" i="2"/>
  <c r="U426" i="2" s="1"/>
  <c r="T514" i="2"/>
  <c r="U514" i="2" s="1"/>
  <c r="T524" i="2"/>
  <c r="U524" i="2" s="1"/>
  <c r="T534" i="2"/>
  <c r="U534" i="2" s="1"/>
  <c r="T592" i="2"/>
  <c r="U592" i="2" s="1"/>
  <c r="T612" i="2"/>
  <c r="U612" i="2" s="1"/>
  <c r="T622" i="2"/>
  <c r="U622" i="2" s="1"/>
  <c r="T338" i="2"/>
  <c r="U338" i="2" s="1"/>
  <c r="T16" i="2"/>
  <c r="U16" i="2" s="1"/>
  <c r="T607" i="2"/>
  <c r="U607" i="2" s="1"/>
  <c r="T93" i="2"/>
  <c r="U93" i="2" s="1"/>
  <c r="T122" i="2"/>
  <c r="U122" i="2" s="1"/>
  <c r="T151" i="2"/>
  <c r="U151" i="2" s="1"/>
  <c r="T191" i="2"/>
  <c r="U191" i="2" s="1"/>
  <c r="T250" i="2"/>
  <c r="U250" i="2" s="1"/>
  <c r="T339" i="2"/>
  <c r="U339" i="2" s="1"/>
  <c r="T349" i="2"/>
  <c r="U349" i="2" s="1"/>
  <c r="T408" i="2"/>
  <c r="U408" i="2" s="1"/>
  <c r="T437" i="2"/>
  <c r="U437" i="2" s="1"/>
  <c r="T457" i="2"/>
  <c r="U457" i="2" s="1"/>
  <c r="T467" i="2"/>
  <c r="U467" i="2" s="1"/>
  <c r="T477" i="2"/>
  <c r="U477" i="2" s="1"/>
  <c r="T564" i="2"/>
  <c r="U564" i="2" s="1"/>
  <c r="T683" i="2"/>
  <c r="U683" i="2" s="1"/>
  <c r="T703" i="2"/>
  <c r="U703" i="2" s="1"/>
  <c r="T841" i="2"/>
  <c r="U841" i="2" s="1"/>
  <c r="T881" i="2"/>
  <c r="U881" i="2" s="1"/>
  <c r="T901" i="2"/>
  <c r="U901" i="2" s="1"/>
  <c r="T911" i="2"/>
  <c r="U911" i="2" s="1"/>
  <c r="T921" i="2"/>
  <c r="U921" i="2" s="1"/>
  <c r="T931" i="2"/>
  <c r="U931" i="2" s="1"/>
  <c r="T123" i="2"/>
  <c r="U123" i="2" s="1"/>
  <c r="T152" i="2"/>
  <c r="U152" i="2" s="1"/>
  <c r="T340" i="2"/>
  <c r="U340" i="2" s="1"/>
  <c r="T350" i="2"/>
  <c r="U350" i="2" s="1"/>
  <c r="T389" i="2"/>
  <c r="U389" i="2" s="1"/>
  <c r="T644" i="2"/>
  <c r="U644" i="2" s="1"/>
  <c r="T654" i="2"/>
  <c r="U654" i="2" s="1"/>
  <c r="T664" i="2"/>
  <c r="U664" i="2" s="1"/>
  <c r="T832" i="2"/>
  <c r="U832" i="2" s="1"/>
  <c r="T842" i="2"/>
  <c r="U842" i="2" s="1"/>
  <c r="T882" i="2"/>
  <c r="U882" i="2" s="1"/>
  <c r="T892" i="2"/>
  <c r="U892" i="2" s="1"/>
  <c r="T902" i="2"/>
  <c r="U902" i="2" s="1"/>
  <c r="T548" i="2"/>
  <c r="U548" i="2" s="1"/>
  <c r="T20" i="2"/>
  <c r="U20" i="2" s="1"/>
  <c r="T30" i="2"/>
  <c r="U30" i="2" s="1"/>
  <c r="T49" i="2"/>
  <c r="U49" i="2" s="1"/>
  <c r="T145" i="2"/>
  <c r="U145" i="2" s="1"/>
  <c r="T244" i="2"/>
  <c r="U244" i="2" s="1"/>
  <c r="T291" i="2"/>
  <c r="U291" i="2" s="1"/>
  <c r="T301" i="2"/>
  <c r="U301" i="2" s="1"/>
  <c r="T388" i="2"/>
  <c r="U388" i="2" s="1"/>
  <c r="T465" i="2"/>
  <c r="U465" i="2" s="1"/>
  <c r="T475" i="2"/>
  <c r="U475" i="2" s="1"/>
  <c r="T549" i="2"/>
  <c r="U549" i="2" s="1"/>
  <c r="T578" i="2"/>
  <c r="U578" i="2" s="1"/>
  <c r="T597" i="2"/>
  <c r="U597" i="2" s="1"/>
  <c r="T617" i="2"/>
  <c r="U617" i="2" s="1"/>
  <c r="T637" i="2"/>
  <c r="U637" i="2" s="1"/>
  <c r="T725" i="2"/>
  <c r="U725" i="2" s="1"/>
  <c r="T735" i="2"/>
  <c r="U735" i="2" s="1"/>
  <c r="T774" i="2"/>
  <c r="U774" i="2" s="1"/>
  <c r="T833" i="2"/>
  <c r="U833" i="2" s="1"/>
  <c r="T883" i="2"/>
  <c r="U883" i="2" s="1"/>
  <c r="T893" i="2"/>
  <c r="U893" i="2" s="1"/>
  <c r="T903" i="2"/>
  <c r="U903" i="2" s="1"/>
  <c r="T913" i="2"/>
  <c r="U913" i="2" s="1"/>
  <c r="T70" i="2"/>
  <c r="U70" i="2" s="1"/>
  <c r="T156" i="2"/>
  <c r="U156" i="2" s="1"/>
  <c r="T166" i="2"/>
  <c r="U166" i="2" s="1"/>
  <c r="T176" i="2"/>
  <c r="U176" i="2" s="1"/>
  <c r="T263" i="2"/>
  <c r="U263" i="2" s="1"/>
  <c r="T273" i="2"/>
  <c r="U273" i="2" s="1"/>
  <c r="T351" i="2"/>
  <c r="U351" i="2" s="1"/>
  <c r="T380" i="2"/>
  <c r="U380" i="2" s="1"/>
  <c r="T409" i="2"/>
  <c r="U409" i="2" s="1"/>
  <c r="T419" i="2"/>
  <c r="U419" i="2" s="1"/>
  <c r="T494" i="2"/>
  <c r="U494" i="2" s="1"/>
  <c r="T513" i="2"/>
  <c r="U513" i="2" s="1"/>
  <c r="T522" i="2"/>
  <c r="U522" i="2" s="1"/>
  <c r="T560" i="2"/>
  <c r="U560" i="2" s="1"/>
  <c r="T648" i="2"/>
  <c r="U648" i="2" s="1"/>
  <c r="T707" i="2"/>
  <c r="U707" i="2" s="1"/>
  <c r="T805" i="2"/>
  <c r="U805" i="2" s="1"/>
  <c r="T815" i="2"/>
  <c r="U815" i="2" s="1"/>
  <c r="T944" i="2"/>
  <c r="U944" i="2" s="1"/>
  <c r="T954" i="2"/>
  <c r="U954" i="2" s="1"/>
  <c r="T410" i="2"/>
  <c r="U410" i="2" s="1"/>
  <c r="T570" i="2"/>
  <c r="U570" i="2" s="1"/>
  <c r="T609" i="2"/>
  <c r="U609" i="2" s="1"/>
  <c r="T13" i="2"/>
  <c r="U13" i="2" s="1"/>
  <c r="T52" i="2"/>
  <c r="U52" i="2" s="1"/>
  <c r="T120" i="2"/>
  <c r="U120" i="2" s="1"/>
  <c r="T138" i="2"/>
  <c r="U138" i="2" s="1"/>
  <c r="T217" i="2"/>
  <c r="U217" i="2" s="1"/>
  <c r="T304" i="2"/>
  <c r="U304" i="2" s="1"/>
  <c r="T333" i="2"/>
  <c r="U333" i="2" s="1"/>
  <c r="T391" i="2"/>
  <c r="U391" i="2" s="1"/>
  <c r="T439" i="2"/>
  <c r="U439" i="2" s="1"/>
  <c r="T449" i="2"/>
  <c r="U449" i="2" s="1"/>
  <c r="T478" i="2"/>
  <c r="U478" i="2" s="1"/>
  <c r="T523" i="2"/>
  <c r="U523" i="2" s="1"/>
  <c r="T679" i="2"/>
  <c r="U679" i="2" s="1"/>
  <c r="T767" i="2"/>
  <c r="U767" i="2" s="1"/>
  <c r="T826" i="2"/>
  <c r="U826" i="2" s="1"/>
  <c r="T836" i="2"/>
  <c r="U836" i="2" s="1"/>
  <c r="T886" i="2"/>
  <c r="U886" i="2" s="1"/>
  <c r="T936" i="2"/>
  <c r="U936" i="2" s="1"/>
  <c r="T543" i="2"/>
  <c r="U543" i="2" s="1"/>
  <c r="T650" i="2"/>
  <c r="U650" i="2" s="1"/>
  <c r="T748" i="2"/>
  <c r="U748" i="2" s="1"/>
  <c r="T758" i="2"/>
  <c r="U758" i="2" s="1"/>
  <c r="T807" i="2"/>
  <c r="U807" i="2" s="1"/>
  <c r="T817" i="2"/>
  <c r="U817" i="2" s="1"/>
  <c r="T946" i="2"/>
  <c r="U946" i="2" s="1"/>
  <c r="T148" i="2"/>
  <c r="U148" i="2" s="1"/>
  <c r="T73" i="2"/>
  <c r="U73" i="2" s="1"/>
  <c r="T149" i="2"/>
  <c r="U149" i="2" s="1"/>
  <c r="T189" i="2"/>
  <c r="U189" i="2" s="1"/>
  <c r="T315" i="2"/>
  <c r="U315" i="2" s="1"/>
  <c r="T344" i="2"/>
  <c r="U344" i="2" s="1"/>
  <c r="T412" i="2"/>
  <c r="U412" i="2" s="1"/>
  <c r="T422" i="2"/>
  <c r="U422" i="2" s="1"/>
  <c r="T488" i="2"/>
  <c r="U488" i="2" s="1"/>
  <c r="T553" i="2"/>
  <c r="U553" i="2" s="1"/>
  <c r="T563" i="2"/>
  <c r="U563" i="2" s="1"/>
  <c r="T651" i="2"/>
  <c r="U651" i="2" s="1"/>
  <c r="T710" i="2"/>
  <c r="U710" i="2" s="1"/>
  <c r="T857" i="2"/>
  <c r="U857" i="2" s="1"/>
  <c r="T583" i="2"/>
  <c r="U583" i="2" s="1"/>
  <c r="T789" i="2"/>
  <c r="U789" i="2" s="1"/>
  <c r="T26" i="2"/>
  <c r="U26" i="2" s="1"/>
  <c r="T45" i="2"/>
  <c r="U45" i="2" s="1"/>
  <c r="T55" i="2"/>
  <c r="U55" i="2" s="1"/>
  <c r="T210" i="2"/>
  <c r="U210" i="2" s="1"/>
  <c r="T220" i="2"/>
  <c r="U220" i="2" s="1"/>
  <c r="T365" i="2"/>
  <c r="U365" i="2" s="1"/>
  <c r="T442" i="2"/>
  <c r="U442" i="2" s="1"/>
  <c r="T584" i="2"/>
  <c r="U584" i="2" s="1"/>
  <c r="T613" i="2"/>
  <c r="U613" i="2" s="1"/>
  <c r="T623" i="2"/>
  <c r="U623" i="2" s="1"/>
  <c r="T741" i="2"/>
  <c r="U741" i="2" s="1"/>
  <c r="T849" i="2"/>
  <c r="U849" i="2" s="1"/>
  <c r="T869" i="2"/>
  <c r="U869" i="2" s="1"/>
  <c r="T879" i="2"/>
  <c r="U879" i="2" s="1"/>
  <c r="T889" i="2"/>
  <c r="U889" i="2" s="1"/>
  <c r="T899" i="2"/>
  <c r="U899" i="2" s="1"/>
  <c r="T909" i="2"/>
  <c r="U909" i="2" s="1"/>
  <c r="T919" i="2"/>
  <c r="U919" i="2" s="1"/>
  <c r="T761" i="2"/>
  <c r="U761" i="2" s="1"/>
  <c r="T810" i="2"/>
  <c r="U810" i="2" s="1"/>
  <c r="T249" i="2"/>
  <c r="U249" i="2" s="1"/>
  <c r="T508" i="2"/>
  <c r="U508" i="2" s="1"/>
  <c r="T56" i="2"/>
  <c r="U56" i="2" s="1"/>
  <c r="T328" i="2"/>
  <c r="U328" i="2" s="1"/>
  <c r="T500" i="2"/>
  <c r="U500" i="2" s="1"/>
  <c r="T595" i="2"/>
  <c r="U595" i="2" s="1"/>
  <c r="T772" i="2"/>
  <c r="U772" i="2" s="1"/>
  <c r="T38" i="2"/>
  <c r="U38" i="2" s="1"/>
  <c r="T67" i="2"/>
  <c r="U67" i="2" s="1"/>
  <c r="T96" i="2"/>
  <c r="U96" i="2" s="1"/>
  <c r="T125" i="2"/>
  <c r="U125" i="2" s="1"/>
  <c r="T153" i="2"/>
  <c r="U153" i="2" s="1"/>
  <c r="T173" i="2"/>
  <c r="U173" i="2" s="1"/>
  <c r="T193" i="2"/>
  <c r="U193" i="2" s="1"/>
  <c r="T251" i="2"/>
  <c r="U251" i="2" s="1"/>
  <c r="T260" i="2"/>
  <c r="U260" i="2" s="1"/>
  <c r="T270" i="2"/>
  <c r="U270" i="2" s="1"/>
  <c r="T309" i="2"/>
  <c r="U309" i="2" s="1"/>
  <c r="T319" i="2"/>
  <c r="U319" i="2" s="1"/>
  <c r="T377" i="2"/>
  <c r="U377" i="2" s="1"/>
  <c r="T396" i="2"/>
  <c r="U396" i="2" s="1"/>
  <c r="T406" i="2"/>
  <c r="U406" i="2" s="1"/>
  <c r="T416" i="2"/>
  <c r="U416" i="2" s="1"/>
  <c r="T435" i="2"/>
  <c r="U435" i="2" s="1"/>
  <c r="T510" i="2"/>
  <c r="U510" i="2" s="1"/>
  <c r="T655" i="2"/>
  <c r="U655" i="2" s="1"/>
  <c r="T694" i="2"/>
  <c r="U694" i="2" s="1"/>
  <c r="T704" i="2"/>
  <c r="U704" i="2" s="1"/>
  <c r="T714" i="2"/>
  <c r="U714" i="2" s="1"/>
  <c r="T753" i="2"/>
  <c r="U753" i="2" s="1"/>
  <c r="T763" i="2"/>
  <c r="U763" i="2" s="1"/>
  <c r="T782" i="2"/>
  <c r="U782" i="2" s="1"/>
  <c r="T812" i="2"/>
  <c r="U812" i="2" s="1"/>
  <c r="T42" i="2"/>
  <c r="U42" i="2" s="1"/>
  <c r="T80" i="2"/>
  <c r="U80" i="2" s="1"/>
  <c r="T98" i="2"/>
  <c r="U98" i="2" s="1"/>
  <c r="T126" i="2"/>
  <c r="U126" i="2" s="1"/>
  <c r="T135" i="2"/>
  <c r="U135" i="2" s="1"/>
  <c r="T162" i="2"/>
  <c r="U162" i="2" s="1"/>
  <c r="T180" i="2"/>
  <c r="U180" i="2" s="1"/>
  <c r="T227" i="2"/>
  <c r="U227" i="2" s="1"/>
  <c r="T245" i="2"/>
  <c r="U245" i="2" s="1"/>
  <c r="T279" i="2"/>
  <c r="U279" i="2" s="1"/>
  <c r="T289" i="2"/>
  <c r="U289" i="2" s="1"/>
  <c r="T298" i="2"/>
  <c r="U298" i="2" s="1"/>
  <c r="T307" i="2"/>
  <c r="U307" i="2" s="1"/>
  <c r="T317" i="2"/>
  <c r="U317" i="2" s="1"/>
  <c r="T362" i="2"/>
  <c r="U362" i="2" s="1"/>
  <c r="T424" i="2"/>
  <c r="U424" i="2" s="1"/>
  <c r="T459" i="2"/>
  <c r="U459" i="2" s="1"/>
  <c r="T502" i="2"/>
  <c r="U502" i="2" s="1"/>
  <c r="T519" i="2"/>
  <c r="U519" i="2" s="1"/>
  <c r="T537" i="2"/>
  <c r="U537" i="2" s="1"/>
  <c r="T635" i="2"/>
  <c r="U635" i="2" s="1"/>
  <c r="T663" i="2"/>
  <c r="U663" i="2" s="1"/>
  <c r="T673" i="2"/>
  <c r="U673" i="2" s="1"/>
  <c r="T691" i="2"/>
  <c r="U691" i="2" s="1"/>
  <c r="T701" i="2"/>
  <c r="U701" i="2" s="1"/>
  <c r="T720" i="2"/>
  <c r="U720" i="2" s="1"/>
  <c r="T739" i="2"/>
  <c r="U739" i="2" s="1"/>
  <c r="T776" i="2"/>
  <c r="U776" i="2" s="1"/>
  <c r="T814" i="2"/>
  <c r="U814" i="2" s="1"/>
  <c r="T824" i="2"/>
  <c r="U824" i="2" s="1"/>
  <c r="T853" i="2"/>
  <c r="U853" i="2" s="1"/>
  <c r="T863" i="2"/>
  <c r="U863" i="2" s="1"/>
  <c r="T873" i="2"/>
  <c r="U873" i="2" s="1"/>
  <c r="T371" i="2"/>
  <c r="U371" i="2" s="1"/>
  <c r="T451" i="2"/>
  <c r="U451" i="2" s="1"/>
  <c r="T503" i="2"/>
  <c r="U503" i="2" s="1"/>
  <c r="T511" i="2"/>
  <c r="U511" i="2" s="1"/>
  <c r="T520" i="2"/>
  <c r="U520" i="2" s="1"/>
  <c r="T529" i="2"/>
  <c r="U529" i="2" s="1"/>
  <c r="T591" i="2"/>
  <c r="U591" i="2" s="1"/>
  <c r="T600" i="2"/>
  <c r="U600" i="2" s="1"/>
  <c r="T636" i="2"/>
  <c r="U636" i="2" s="1"/>
  <c r="T721" i="2"/>
  <c r="U721" i="2" s="1"/>
  <c r="T796" i="2"/>
  <c r="U796" i="2" s="1"/>
  <c r="T864" i="2"/>
  <c r="U864" i="2" s="1"/>
  <c r="T933" i="2"/>
  <c r="U933" i="2" s="1"/>
  <c r="T943" i="2"/>
  <c r="U943" i="2" s="1"/>
  <c r="T953" i="2"/>
  <c r="U953" i="2" s="1"/>
  <c r="T25" i="2"/>
  <c r="U25" i="2" s="1"/>
  <c r="T62" i="2"/>
  <c r="U62" i="2" s="1"/>
  <c r="T72" i="2"/>
  <c r="U72" i="2" s="1"/>
  <c r="T109" i="2"/>
  <c r="U109" i="2" s="1"/>
  <c r="T119" i="2"/>
  <c r="U119" i="2" s="1"/>
  <c r="T199" i="2"/>
  <c r="U199" i="2" s="1"/>
  <c r="T209" i="2"/>
  <c r="U209" i="2" s="1"/>
  <c r="T272" i="2"/>
  <c r="U272" i="2" s="1"/>
  <c r="T281" i="2"/>
  <c r="U281" i="2" s="1"/>
  <c r="T390" i="2"/>
  <c r="U390" i="2" s="1"/>
  <c r="T399" i="2"/>
  <c r="U399" i="2" s="1"/>
  <c r="T434" i="2"/>
  <c r="U434" i="2" s="1"/>
  <c r="T512" i="2"/>
  <c r="U512" i="2" s="1"/>
  <c r="T565" i="2"/>
  <c r="U565" i="2" s="1"/>
  <c r="T627" i="2"/>
  <c r="U627" i="2" s="1"/>
  <c r="T665" i="2"/>
  <c r="U665" i="2" s="1"/>
  <c r="T684" i="2"/>
  <c r="U684" i="2" s="1"/>
  <c r="T693" i="2"/>
  <c r="U693" i="2" s="1"/>
  <c r="T759" i="2"/>
  <c r="U759" i="2" s="1"/>
  <c r="T787" i="2"/>
  <c r="U787" i="2" s="1"/>
  <c r="T816" i="2"/>
  <c r="U816" i="2" s="1"/>
  <c r="T835" i="2"/>
  <c r="U835" i="2" s="1"/>
  <c r="T845" i="2"/>
  <c r="U845" i="2" s="1"/>
  <c r="T884" i="2"/>
  <c r="U884" i="2" s="1"/>
  <c r="T894" i="2"/>
  <c r="U894" i="2" s="1"/>
  <c r="T904" i="2"/>
  <c r="U904" i="2" s="1"/>
  <c r="T914" i="2"/>
  <c r="U914" i="2" s="1"/>
  <c r="T924" i="2"/>
  <c r="U924" i="2" s="1"/>
  <c r="T155" i="2"/>
  <c r="U155" i="2" s="1"/>
  <c r="T165" i="2"/>
  <c r="U165" i="2" s="1"/>
  <c r="T183" i="2"/>
  <c r="U183" i="2" s="1"/>
  <c r="T192" i="2"/>
  <c r="U192" i="2" s="1"/>
  <c r="T255" i="2"/>
  <c r="U255" i="2" s="1"/>
  <c r="T310" i="2"/>
  <c r="U310" i="2" s="1"/>
  <c r="T320" i="2"/>
  <c r="U320" i="2" s="1"/>
  <c r="T355" i="2"/>
  <c r="U355" i="2" s="1"/>
  <c r="T382" i="2"/>
  <c r="U382" i="2" s="1"/>
  <c r="T487" i="2"/>
  <c r="U487" i="2" s="1"/>
  <c r="T540" i="2"/>
  <c r="U540" i="2" s="1"/>
  <c r="T657" i="2"/>
  <c r="U657" i="2" s="1"/>
  <c r="T779" i="2"/>
  <c r="U779" i="2" s="1"/>
  <c r="T827" i="2"/>
  <c r="U827" i="2" s="1"/>
  <c r="T866" i="2"/>
  <c r="U866" i="2" s="1"/>
  <c r="T876" i="2"/>
  <c r="U876" i="2" s="1"/>
  <c r="T17" i="2"/>
  <c r="U17" i="2" s="1"/>
  <c r="T247" i="2"/>
  <c r="U247" i="2" s="1"/>
  <c r="T354" i="2"/>
  <c r="U354" i="2" s="1"/>
  <c r="T428" i="2"/>
  <c r="U428" i="2" s="1"/>
  <c r="T471" i="2"/>
  <c r="U471" i="2" s="1"/>
  <c r="T585" i="2"/>
  <c r="U585" i="2" s="1"/>
  <c r="T611" i="2"/>
  <c r="U611" i="2" s="1"/>
  <c r="T799" i="2"/>
  <c r="U799" i="2" s="1"/>
  <c r="T828" i="2"/>
  <c r="U828" i="2" s="1"/>
  <c r="T877" i="2"/>
  <c r="U877" i="2" s="1"/>
  <c r="T381" i="2"/>
  <c r="U381" i="2" s="1"/>
  <c r="T28" i="2"/>
  <c r="U28" i="2" s="1"/>
  <c r="T37" i="2"/>
  <c r="U37" i="2" s="1"/>
  <c r="T46" i="2"/>
  <c r="U46" i="2" s="1"/>
  <c r="T65" i="2"/>
  <c r="U65" i="2" s="1"/>
  <c r="T112" i="2"/>
  <c r="U112" i="2" s="1"/>
  <c r="T202" i="2"/>
  <c r="U202" i="2" s="1"/>
  <c r="T241" i="2"/>
  <c r="U241" i="2" s="1"/>
  <c r="T284" i="2"/>
  <c r="U284" i="2" s="1"/>
  <c r="T348" i="2"/>
  <c r="U348" i="2" s="1"/>
  <c r="T402" i="2"/>
  <c r="U402" i="2" s="1"/>
  <c r="T454" i="2"/>
  <c r="U454" i="2" s="1"/>
  <c r="T497" i="2"/>
  <c r="U497" i="2" s="1"/>
  <c r="T515" i="2"/>
  <c r="U515" i="2" s="1"/>
  <c r="T532" i="2"/>
  <c r="U532" i="2" s="1"/>
  <c r="T568" i="2"/>
  <c r="U568" i="2" s="1"/>
  <c r="T577" i="2"/>
  <c r="U577" i="2" s="1"/>
  <c r="T687" i="2"/>
  <c r="U687" i="2" s="1"/>
  <c r="T724" i="2"/>
  <c r="U724" i="2" s="1"/>
  <c r="T734" i="2"/>
  <c r="U734" i="2" s="1"/>
  <c r="T752" i="2"/>
  <c r="U752" i="2" s="1"/>
  <c r="T790" i="2"/>
  <c r="U790" i="2" s="1"/>
  <c r="T809" i="2"/>
  <c r="U809" i="2" s="1"/>
  <c r="T819" i="2"/>
  <c r="U819" i="2" s="1"/>
  <c r="T838" i="2"/>
  <c r="U838" i="2" s="1"/>
  <c r="T848" i="2"/>
  <c r="U848" i="2" s="1"/>
  <c r="T907" i="2"/>
  <c r="U907" i="2" s="1"/>
  <c r="T917" i="2"/>
  <c r="U917" i="2" s="1"/>
  <c r="T927" i="2"/>
  <c r="U927" i="2" s="1"/>
  <c r="T937" i="2"/>
  <c r="U937" i="2" s="1"/>
  <c r="T75" i="2"/>
  <c r="U75" i="2" s="1"/>
  <c r="T157" i="2"/>
  <c r="U157" i="2" s="1"/>
  <c r="T167" i="2"/>
  <c r="U167" i="2" s="1"/>
  <c r="T266" i="2"/>
  <c r="U266" i="2" s="1"/>
  <c r="T294" i="2"/>
  <c r="U294" i="2" s="1"/>
  <c r="T330" i="2"/>
  <c r="U330" i="2" s="1"/>
  <c r="T375" i="2"/>
  <c r="U375" i="2" s="1"/>
  <c r="T384" i="2"/>
  <c r="U384" i="2" s="1"/>
  <c r="T411" i="2"/>
  <c r="U411" i="2" s="1"/>
  <c r="T446" i="2"/>
  <c r="U446" i="2" s="1"/>
  <c r="T559" i="2"/>
  <c r="U559" i="2" s="1"/>
  <c r="T621" i="2"/>
  <c r="U621" i="2" s="1"/>
  <c r="T659" i="2"/>
  <c r="U659" i="2" s="1"/>
  <c r="T678" i="2"/>
  <c r="U678" i="2" s="1"/>
  <c r="T696" i="2"/>
  <c r="U696" i="2" s="1"/>
  <c r="T858" i="2"/>
  <c r="U858" i="2" s="1"/>
  <c r="T421" i="2"/>
  <c r="U421" i="2" s="1"/>
  <c r="T114" i="2"/>
  <c r="U114" i="2" s="1"/>
  <c r="T214" i="2"/>
  <c r="U214" i="2" s="1"/>
  <c r="T48" i="2"/>
  <c r="U48" i="2" s="1"/>
  <c r="T124" i="2"/>
  <c r="U124" i="2" s="1"/>
  <c r="T141" i="2"/>
  <c r="U141" i="2" s="1"/>
  <c r="T150" i="2"/>
  <c r="U150" i="2" s="1"/>
  <c r="T195" i="2"/>
  <c r="U195" i="2" s="1"/>
  <c r="T224" i="2"/>
  <c r="U224" i="2" s="1"/>
  <c r="T234" i="2"/>
  <c r="U234" i="2" s="1"/>
  <c r="T243" i="2"/>
  <c r="U243" i="2" s="1"/>
  <c r="T268" i="2"/>
  <c r="U268" i="2" s="1"/>
  <c r="T359" i="2"/>
  <c r="U359" i="2" s="1"/>
  <c r="T386" i="2"/>
  <c r="U386" i="2" s="1"/>
  <c r="T413" i="2"/>
  <c r="U413" i="2" s="1"/>
  <c r="T430" i="2"/>
  <c r="U430" i="2" s="1"/>
  <c r="T517" i="2"/>
  <c r="U517" i="2" s="1"/>
  <c r="T588" i="2"/>
  <c r="U588" i="2" s="1"/>
  <c r="T605" i="2"/>
  <c r="U605" i="2" s="1"/>
  <c r="T632" i="2"/>
  <c r="U632" i="2" s="1"/>
  <c r="T661" i="2"/>
  <c r="U661" i="2" s="1"/>
  <c r="T698" i="2"/>
  <c r="U698" i="2" s="1"/>
  <c r="T717" i="2"/>
  <c r="U717" i="2" s="1"/>
  <c r="T736" i="2"/>
  <c r="U736" i="2" s="1"/>
  <c r="T850" i="2"/>
  <c r="U850" i="2" s="1"/>
  <c r="T860" i="2"/>
  <c r="U860" i="2" s="1"/>
  <c r="T870" i="2"/>
  <c r="U870" i="2" s="1"/>
  <c r="T448" i="2"/>
  <c r="U448" i="2" s="1"/>
  <c r="T571" i="2"/>
  <c r="U571" i="2" s="1"/>
  <c r="T662" i="2"/>
  <c r="U662" i="2" s="1"/>
  <c r="T681" i="2"/>
  <c r="U681" i="2" s="1"/>
  <c r="T699" i="2"/>
  <c r="U699" i="2" s="1"/>
  <c r="T765" i="2"/>
  <c r="U765" i="2" s="1"/>
  <c r="T851" i="2"/>
  <c r="U851" i="2" s="1"/>
  <c r="T861" i="2"/>
  <c r="U861" i="2" s="1"/>
  <c r="T871" i="2"/>
  <c r="U871" i="2" s="1"/>
  <c r="T950" i="2"/>
  <c r="U950" i="2" s="1"/>
  <c r="T216" i="2"/>
  <c r="U216" i="2" s="1"/>
  <c r="T41" i="2"/>
  <c r="U41" i="2" s="1"/>
  <c r="T107" i="2"/>
  <c r="U107" i="2" s="1"/>
  <c r="T134" i="2"/>
  <c r="U134" i="2" s="1"/>
  <c r="T143" i="2"/>
  <c r="U143" i="2" s="1"/>
  <c r="T226" i="2"/>
  <c r="U226" i="2" s="1"/>
  <c r="T236" i="2"/>
  <c r="U236" i="2" s="1"/>
  <c r="T252" i="2"/>
  <c r="U252" i="2" s="1"/>
  <c r="T288" i="2"/>
  <c r="U288" i="2" s="1"/>
  <c r="T297" i="2"/>
  <c r="U297" i="2" s="1"/>
  <c r="T316" i="2"/>
  <c r="U316" i="2" s="1"/>
  <c r="T325" i="2"/>
  <c r="U325" i="2" s="1"/>
  <c r="T361" i="2"/>
  <c r="U361" i="2" s="1"/>
  <c r="T458" i="2"/>
  <c r="U458" i="2" s="1"/>
  <c r="T527" i="2"/>
  <c r="U527" i="2" s="1"/>
  <c r="T572" i="2"/>
  <c r="U572" i="2" s="1"/>
  <c r="T581" i="2"/>
  <c r="U581" i="2" s="1"/>
  <c r="T598" i="2"/>
  <c r="U598" i="2" s="1"/>
  <c r="T643" i="2"/>
  <c r="U643" i="2" s="1"/>
  <c r="T719" i="2"/>
  <c r="U719" i="2" s="1"/>
  <c r="T766" i="2"/>
  <c r="U766" i="2" s="1"/>
  <c r="T852" i="2"/>
  <c r="U852" i="2" s="1"/>
  <c r="T443" i="2"/>
  <c r="U443" i="2" s="1"/>
  <c r="T501" i="2"/>
  <c r="U501" i="2" s="1"/>
  <c r="T516" i="2"/>
  <c r="U516" i="2" s="1"/>
  <c r="T567" i="2"/>
  <c r="U567" i="2" s="1"/>
  <c r="T697" i="2"/>
  <c r="U697" i="2" s="1"/>
  <c r="T19" i="2"/>
  <c r="U19" i="2" s="1"/>
  <c r="T27" i="2"/>
  <c r="U27" i="2" s="1"/>
  <c r="T64" i="2"/>
  <c r="U64" i="2" s="1"/>
  <c r="T104" i="2"/>
  <c r="U104" i="2" s="1"/>
  <c r="T111" i="2"/>
  <c r="U111" i="2" s="1"/>
  <c r="T164" i="2"/>
  <c r="U164" i="2" s="1"/>
  <c r="T187" i="2"/>
  <c r="U187" i="2" s="1"/>
  <c r="T232" i="2"/>
  <c r="U232" i="2" s="1"/>
  <c r="T240" i="2"/>
  <c r="U240" i="2" s="1"/>
  <c r="T277" i="2"/>
  <c r="U277" i="2" s="1"/>
  <c r="T293" i="2"/>
  <c r="U293" i="2" s="1"/>
  <c r="T308" i="2"/>
  <c r="U308" i="2" s="1"/>
  <c r="T324" i="2"/>
  <c r="U324" i="2" s="1"/>
  <c r="T379" i="2"/>
  <c r="U379" i="2" s="1"/>
  <c r="T401" i="2"/>
  <c r="U401" i="2" s="1"/>
  <c r="T415" i="2"/>
  <c r="U415" i="2" s="1"/>
  <c r="T539" i="2"/>
  <c r="U539" i="2" s="1"/>
  <c r="T546" i="2"/>
  <c r="U546" i="2" s="1"/>
  <c r="T574" i="2"/>
  <c r="U574" i="2" s="1"/>
  <c r="T629" i="2"/>
  <c r="U629" i="2" s="1"/>
  <c r="T672" i="2"/>
  <c r="U672" i="2" s="1"/>
  <c r="T689" i="2"/>
  <c r="U689" i="2" s="1"/>
  <c r="T706" i="2"/>
  <c r="U706" i="2" s="1"/>
  <c r="T723" i="2"/>
  <c r="U723" i="2" s="1"/>
  <c r="T749" i="2"/>
  <c r="U749" i="2" s="1"/>
  <c r="T764" i="2"/>
  <c r="U764" i="2" s="1"/>
  <c r="T781" i="2"/>
  <c r="U781" i="2" s="1"/>
  <c r="T798" i="2"/>
  <c r="U798" i="2" s="1"/>
  <c r="T831" i="2"/>
  <c r="U831" i="2" s="1"/>
  <c r="T840" i="2"/>
  <c r="U840" i="2" s="1"/>
  <c r="T923" i="2"/>
  <c r="U923" i="2" s="1"/>
  <c r="T942" i="2"/>
  <c r="U942" i="2" s="1"/>
  <c r="T952" i="2"/>
  <c r="U952" i="2" s="1"/>
  <c r="T509" i="2"/>
  <c r="U509" i="2" s="1"/>
  <c r="T105" i="2"/>
  <c r="U105" i="2" s="1"/>
  <c r="T495" i="2"/>
  <c r="U495" i="2" s="1"/>
  <c r="T606" i="2"/>
  <c r="U606" i="2" s="1"/>
  <c r="T896" i="2"/>
  <c r="U896" i="2" s="1"/>
  <c r="T905" i="2"/>
  <c r="U905" i="2" s="1"/>
  <c r="T934" i="2"/>
  <c r="U934" i="2" s="1"/>
  <c r="T50" i="2"/>
  <c r="U50" i="2" s="1"/>
  <c r="T326" i="2"/>
  <c r="U326" i="2" s="1"/>
  <c r="T480" i="2"/>
  <c r="U480" i="2" s="1"/>
  <c r="T21" i="2"/>
  <c r="U21" i="2" s="1"/>
  <c r="T35" i="2"/>
  <c r="U35" i="2" s="1"/>
  <c r="T66" i="2"/>
  <c r="U66" i="2" s="1"/>
  <c r="T106" i="2"/>
  <c r="U106" i="2" s="1"/>
  <c r="T113" i="2"/>
  <c r="U113" i="2" s="1"/>
  <c r="T144" i="2"/>
  <c r="U144" i="2" s="1"/>
  <c r="T271" i="2"/>
  <c r="U271" i="2" s="1"/>
  <c r="T287" i="2"/>
  <c r="U287" i="2" s="1"/>
  <c r="T302" i="2"/>
  <c r="U302" i="2" s="1"/>
  <c r="T474" i="2"/>
  <c r="U474" i="2" s="1"/>
  <c r="T555" i="2"/>
  <c r="U555" i="2" s="1"/>
  <c r="T599" i="2"/>
  <c r="U599" i="2" s="1"/>
  <c r="T674" i="2"/>
  <c r="U674" i="2" s="1"/>
  <c r="T808" i="2"/>
  <c r="U808" i="2" s="1"/>
  <c r="T825" i="2"/>
  <c r="U825" i="2" s="1"/>
  <c r="T859" i="2"/>
  <c r="U859" i="2" s="1"/>
  <c r="T868" i="2"/>
  <c r="U868" i="2" s="1"/>
  <c r="T887" i="2"/>
  <c r="U887" i="2" s="1"/>
  <c r="T897" i="2"/>
  <c r="U897" i="2" s="1"/>
  <c r="T906" i="2"/>
  <c r="U906" i="2" s="1"/>
  <c r="T916" i="2"/>
  <c r="U916" i="2" s="1"/>
  <c r="T935" i="2"/>
  <c r="U935" i="2" s="1"/>
  <c r="T8" i="2"/>
  <c r="U8" i="2" s="1"/>
  <c r="T14" i="2"/>
  <c r="U14" i="2" s="1"/>
  <c r="T90" i="2"/>
  <c r="U90" i="2" s="1"/>
  <c r="T158" i="2"/>
  <c r="U158" i="2" s="1"/>
  <c r="T196" i="2"/>
  <c r="U196" i="2" s="1"/>
  <c r="T204" i="2"/>
  <c r="U204" i="2" s="1"/>
  <c r="T211" i="2"/>
  <c r="U211" i="2" s="1"/>
  <c r="T219" i="2"/>
  <c r="U219" i="2" s="1"/>
  <c r="T256" i="2"/>
  <c r="U256" i="2" s="1"/>
  <c r="T264" i="2"/>
  <c r="U264" i="2" s="1"/>
  <c r="T356" i="2"/>
  <c r="U356" i="2" s="1"/>
  <c r="T373" i="2"/>
  <c r="U373" i="2" s="1"/>
  <c r="T418" i="2"/>
  <c r="U418" i="2" s="1"/>
  <c r="T438" i="2"/>
  <c r="U438" i="2" s="1"/>
  <c r="T460" i="2"/>
  <c r="U460" i="2" s="1"/>
  <c r="T525" i="2"/>
  <c r="U525" i="2" s="1"/>
  <c r="T533" i="2"/>
  <c r="U533" i="2" s="1"/>
  <c r="T562" i="2"/>
  <c r="U562" i="2" s="1"/>
  <c r="T615" i="2"/>
  <c r="U615" i="2" s="1"/>
  <c r="T640" i="2"/>
  <c r="U640" i="2" s="1"/>
  <c r="T649" i="2"/>
  <c r="U649" i="2" s="1"/>
  <c r="T709" i="2"/>
  <c r="U709" i="2" s="1"/>
  <c r="T718" i="2"/>
  <c r="U718" i="2" s="1"/>
  <c r="T792" i="2"/>
  <c r="U792" i="2" s="1"/>
  <c r="T800" i="2"/>
  <c r="U800" i="2" s="1"/>
  <c r="T834" i="2"/>
  <c r="U834" i="2" s="1"/>
  <c r="T878" i="2"/>
  <c r="U878" i="2" s="1"/>
  <c r="T926" i="2"/>
  <c r="U926" i="2" s="1"/>
  <c r="T945" i="2"/>
  <c r="U945" i="2" s="1"/>
  <c r="T425" i="2"/>
  <c r="U425" i="2" s="1"/>
  <c r="T15" i="2"/>
  <c r="U15" i="2" s="1"/>
  <c r="T44" i="2"/>
  <c r="U44" i="2" s="1"/>
  <c r="T59" i="2"/>
  <c r="U59" i="2" s="1"/>
  <c r="T129" i="2"/>
  <c r="U129" i="2" s="1"/>
  <c r="T159" i="2"/>
  <c r="U159" i="2" s="1"/>
  <c r="T174" i="2"/>
  <c r="U174" i="2" s="1"/>
  <c r="T182" i="2"/>
  <c r="U182" i="2" s="1"/>
  <c r="T197" i="2"/>
  <c r="U197" i="2" s="1"/>
  <c r="T212" i="2"/>
  <c r="U212" i="2" s="1"/>
  <c r="T257" i="2"/>
  <c r="U257" i="2" s="1"/>
  <c r="T334" i="2"/>
  <c r="U334" i="2" s="1"/>
  <c r="T342" i="2"/>
  <c r="U342" i="2" s="1"/>
  <c r="T357" i="2"/>
  <c r="U357" i="2" s="1"/>
  <c r="T374" i="2"/>
  <c r="U374" i="2" s="1"/>
  <c r="T452" i="2"/>
  <c r="U452" i="2" s="1"/>
  <c r="T468" i="2"/>
  <c r="U468" i="2" s="1"/>
  <c r="T489" i="2"/>
  <c r="U489" i="2" s="1"/>
  <c r="T541" i="2"/>
  <c r="U541" i="2" s="1"/>
  <c r="T556" i="2"/>
  <c r="U556" i="2" s="1"/>
  <c r="T265" i="2"/>
  <c r="U265" i="2" s="1"/>
  <c r="T366" i="2"/>
  <c r="U366" i="2" s="1"/>
  <c r="T254" i="2"/>
  <c r="U254" i="2" s="1"/>
  <c r="T332" i="2"/>
  <c r="U332" i="2" s="1"/>
  <c r="T405" i="2"/>
  <c r="U405" i="2" s="1"/>
  <c r="T462" i="2"/>
  <c r="U462" i="2" s="1"/>
  <c r="T476" i="2"/>
  <c r="U476" i="2" s="1"/>
  <c r="T483" i="2"/>
  <c r="U483" i="2" s="1"/>
  <c r="T498" i="2"/>
  <c r="U498" i="2" s="1"/>
  <c r="T557" i="2"/>
  <c r="U557" i="2" s="1"/>
  <c r="T586" i="2"/>
  <c r="U586" i="2" s="1"/>
  <c r="T593" i="2"/>
  <c r="U593" i="2" s="1"/>
  <c r="T601" i="2"/>
  <c r="U601" i="2" s="1"/>
  <c r="T624" i="2"/>
  <c r="U624" i="2" s="1"/>
  <c r="T642" i="2"/>
  <c r="U642" i="2" s="1"/>
  <c r="T676" i="2"/>
  <c r="U676" i="2" s="1"/>
  <c r="T685" i="2"/>
  <c r="U685" i="2" s="1"/>
  <c r="T737" i="2"/>
  <c r="U737" i="2" s="1"/>
  <c r="T769" i="2"/>
  <c r="U769" i="2" s="1"/>
  <c r="T777" i="2"/>
  <c r="U777" i="2" s="1"/>
  <c r="T785" i="2"/>
  <c r="U785" i="2" s="1"/>
  <c r="T818" i="2"/>
  <c r="U818" i="2" s="1"/>
  <c r="T880" i="2"/>
  <c r="U880" i="2" s="1"/>
  <c r="T928" i="2"/>
  <c r="U928" i="2" s="1"/>
  <c r="T172" i="2"/>
  <c r="U172" i="2" s="1"/>
  <c r="T76" i="2"/>
  <c r="U76" i="2" s="1"/>
  <c r="T84" i="2"/>
  <c r="U84" i="2" s="1"/>
  <c r="T100" i="2"/>
  <c r="U100" i="2" s="1"/>
  <c r="T160" i="2"/>
  <c r="U160" i="2" s="1"/>
  <c r="T198" i="2"/>
  <c r="U198" i="2" s="1"/>
  <c r="T229" i="2"/>
  <c r="U229" i="2" s="1"/>
  <c r="T305" i="2"/>
  <c r="U305" i="2" s="1"/>
  <c r="T312" i="2"/>
  <c r="U312" i="2" s="1"/>
  <c r="T321" i="2"/>
  <c r="U321" i="2" s="1"/>
  <c r="T367" i="2"/>
  <c r="U367" i="2" s="1"/>
  <c r="T420" i="2"/>
  <c r="U420" i="2" s="1"/>
  <c r="T938" i="2"/>
  <c r="U938" i="2" s="1"/>
  <c r="T423" i="2"/>
  <c r="U423" i="2" s="1"/>
  <c r="T587" i="2"/>
  <c r="U587" i="2" s="1"/>
  <c r="T594" i="2"/>
  <c r="U594" i="2" s="1"/>
  <c r="T625" i="2"/>
  <c r="U625" i="2" s="1"/>
  <c r="T634" i="2"/>
  <c r="U634" i="2" s="1"/>
  <c r="T677" i="2"/>
  <c r="U677" i="2" s="1"/>
  <c r="T686" i="2"/>
  <c r="U686" i="2" s="1"/>
  <c r="T729" i="2"/>
  <c r="U729" i="2" s="1"/>
  <c r="T738" i="2"/>
  <c r="U738" i="2" s="1"/>
  <c r="T770" i="2"/>
  <c r="U770" i="2" s="1"/>
  <c r="T778" i="2"/>
  <c r="U778" i="2" s="1"/>
  <c r="T854" i="2"/>
  <c r="U854" i="2" s="1"/>
  <c r="T862" i="2"/>
  <c r="U862" i="2" s="1"/>
  <c r="T900" i="2"/>
  <c r="U900" i="2" s="1"/>
  <c r="T929" i="2"/>
  <c r="U929" i="2" s="1"/>
  <c r="T436" i="2"/>
  <c r="U436" i="2" s="1"/>
  <c r="T77" i="2"/>
  <c r="U77" i="2" s="1"/>
  <c r="T101" i="2"/>
  <c r="U101" i="2" s="1"/>
  <c r="T117" i="2"/>
  <c r="U117" i="2" s="1"/>
  <c r="T161" i="2"/>
  <c r="U161" i="2" s="1"/>
  <c r="T230" i="2"/>
  <c r="U230" i="2" s="1"/>
  <c r="T368" i="2"/>
  <c r="U368" i="2" s="1"/>
  <c r="T427" i="2"/>
  <c r="U427" i="2" s="1"/>
  <c r="T441" i="2"/>
  <c r="U441" i="2" s="1"/>
  <c r="T455" i="2"/>
  <c r="U455" i="2" s="1"/>
  <c r="T491" i="2"/>
  <c r="U491" i="2" s="1"/>
  <c r="T506" i="2"/>
  <c r="U506" i="2" s="1"/>
  <c r="T669" i="2"/>
  <c r="U669" i="2" s="1"/>
  <c r="T712" i="2"/>
  <c r="U712" i="2" s="1"/>
  <c r="T820" i="2"/>
  <c r="U820" i="2" s="1"/>
  <c r="T837" i="2"/>
  <c r="U837" i="2" s="1"/>
  <c r="T872" i="2"/>
  <c r="U872" i="2" s="1"/>
  <c r="T891" i="2"/>
  <c r="U891" i="2" s="1"/>
  <c r="T910" i="2"/>
  <c r="U910" i="2" s="1"/>
  <c r="T920" i="2"/>
  <c r="U920" i="2" s="1"/>
  <c r="T939" i="2"/>
  <c r="U939" i="2" s="1"/>
  <c r="T949" i="2"/>
  <c r="U949" i="2" s="1"/>
  <c r="T10" i="2"/>
  <c r="U10" i="2" s="1"/>
  <c r="T102" i="2"/>
  <c r="U102" i="2" s="1"/>
  <c r="T139" i="2"/>
  <c r="U139" i="2" s="1"/>
  <c r="T154" i="2"/>
  <c r="U154" i="2" s="1"/>
  <c r="T177" i="2"/>
  <c r="U177" i="2" s="1"/>
  <c r="T207" i="2"/>
  <c r="U207" i="2" s="1"/>
  <c r="T246" i="2"/>
  <c r="U246" i="2" s="1"/>
  <c r="T306" i="2"/>
  <c r="U306" i="2" s="1"/>
  <c r="T314" i="2"/>
  <c r="U314" i="2" s="1"/>
  <c r="T322" i="2"/>
  <c r="U322" i="2" s="1"/>
  <c r="T337" i="2"/>
  <c r="U337" i="2" s="1"/>
  <c r="T369" i="2"/>
  <c r="U369" i="2" s="1"/>
  <c r="T485" i="2"/>
  <c r="U485" i="2" s="1"/>
  <c r="T507" i="2"/>
  <c r="U507" i="2" s="1"/>
  <c r="T521" i="2"/>
  <c r="U521" i="2" s="1"/>
  <c r="T580" i="2"/>
  <c r="U580" i="2" s="1"/>
  <c r="T603" i="2"/>
  <c r="U603" i="2" s="1"/>
  <c r="T610" i="2"/>
  <c r="U610" i="2" s="1"/>
  <c r="T618" i="2"/>
  <c r="U618" i="2" s="1"/>
  <c r="T670" i="2"/>
  <c r="U670" i="2" s="1"/>
  <c r="T695" i="2"/>
  <c r="U695" i="2" s="1"/>
  <c r="T713" i="2"/>
  <c r="U713" i="2" s="1"/>
  <c r="T747" i="2"/>
  <c r="U747" i="2" s="1"/>
  <c r="T795" i="2"/>
  <c r="U795" i="2" s="1"/>
  <c r="T544" i="2"/>
  <c r="U544" i="2" s="1"/>
  <c r="T39" i="2"/>
  <c r="U39" i="2" s="1"/>
  <c r="T912" i="2"/>
  <c r="U912" i="2" s="1"/>
  <c r="T531" i="2"/>
  <c r="U531" i="2" s="1"/>
  <c r="T18" i="2"/>
  <c r="U18" i="2" s="1"/>
  <c r="T33" i="2"/>
  <c r="U33" i="2" s="1"/>
  <c r="T63" i="2"/>
  <c r="U63" i="2" s="1"/>
  <c r="T87" i="2"/>
  <c r="U87" i="2" s="1"/>
  <c r="T110" i="2"/>
  <c r="U110" i="2" s="1"/>
  <c r="T171" i="2"/>
  <c r="U171" i="2" s="1"/>
  <c r="T186" i="2"/>
  <c r="U186" i="2" s="1"/>
  <c r="T200" i="2"/>
  <c r="U200" i="2" s="1"/>
  <c r="T239" i="2"/>
  <c r="U239" i="2" s="1"/>
  <c r="T276" i="2"/>
  <c r="U276" i="2" s="1"/>
  <c r="T292" i="2"/>
  <c r="U292" i="2" s="1"/>
  <c r="T331" i="2"/>
  <c r="U331" i="2" s="1"/>
  <c r="T378" i="2"/>
  <c r="U378" i="2" s="1"/>
  <c r="T400" i="2"/>
  <c r="U400" i="2" s="1"/>
  <c r="T479" i="2"/>
  <c r="U479" i="2" s="1"/>
  <c r="T538" i="2"/>
  <c r="U538" i="2" s="1"/>
  <c r="T545" i="2"/>
  <c r="U545" i="2" s="1"/>
  <c r="T573" i="2"/>
  <c r="U573" i="2" s="1"/>
  <c r="T582" i="2"/>
  <c r="U582" i="2" s="1"/>
  <c r="T628" i="2"/>
  <c r="U628" i="2" s="1"/>
  <c r="T645" i="2"/>
  <c r="U645" i="2" s="1"/>
  <c r="T705" i="2"/>
  <c r="U705" i="2" s="1"/>
  <c r="T740" i="2"/>
  <c r="U740" i="2" s="1"/>
  <c r="T780" i="2"/>
  <c r="U780" i="2" s="1"/>
  <c r="T797" i="2"/>
  <c r="U797" i="2" s="1"/>
  <c r="T839" i="2"/>
  <c r="U839" i="2" s="1"/>
  <c r="T856" i="2"/>
  <c r="U856" i="2" s="1"/>
  <c r="T874" i="2"/>
  <c r="U874" i="2" s="1"/>
  <c r="T922" i="2"/>
  <c r="U922" i="2" s="1"/>
  <c r="T932" i="2"/>
  <c r="U932" i="2" s="1"/>
  <c r="T951" i="2"/>
  <c r="U951" i="2" s="1"/>
  <c r="T170" i="2"/>
  <c r="U170" i="2" s="1"/>
  <c r="T99" i="2"/>
  <c r="U99" i="2" s="1"/>
  <c r="T470" i="2"/>
  <c r="U470" i="2" s="1"/>
  <c r="T464" i="2"/>
  <c r="U464" i="2" s="1"/>
  <c r="T345" i="2"/>
  <c r="U345" i="2" s="1"/>
  <c r="T79" i="2"/>
  <c r="U79" i="2" s="1"/>
  <c r="T179" i="2"/>
  <c r="U179" i="2" s="1"/>
  <c r="T286" i="2"/>
  <c r="U286" i="2" s="1"/>
  <c r="T417" i="2"/>
  <c r="U417" i="2" s="1"/>
  <c r="T94" i="2"/>
  <c r="U94" i="2" s="1"/>
  <c r="T360" i="2"/>
  <c r="U360" i="2" s="1"/>
  <c r="T53" i="2"/>
  <c r="U53" i="2" s="1"/>
  <c r="T103" i="2"/>
  <c r="U103" i="2" s="1"/>
  <c r="T181" i="2"/>
  <c r="U181" i="2" s="1"/>
  <c r="T223" i="2"/>
  <c r="U223" i="2" s="1"/>
  <c r="T237" i="2"/>
  <c r="U237" i="2" s="1"/>
  <c r="T318" i="2"/>
  <c r="U318" i="2" s="1"/>
  <c r="T376" i="2"/>
  <c r="U376" i="2" s="1"/>
  <c r="T802" i="2"/>
  <c r="U802" i="2" s="1"/>
  <c r="T238" i="2"/>
  <c r="U238" i="2" s="1"/>
  <c r="T259" i="2"/>
  <c r="U259" i="2" s="1"/>
  <c r="T566" i="2"/>
  <c r="U566" i="2" s="1"/>
  <c r="T746" i="2"/>
  <c r="U746" i="2" s="1"/>
  <c r="T762" i="2"/>
  <c r="U762" i="2" s="1"/>
  <c r="T132" i="2"/>
  <c r="U132" i="2" s="1"/>
  <c r="T274" i="2"/>
  <c r="U274" i="2" s="1"/>
  <c r="T341" i="2"/>
  <c r="U341" i="2" s="1"/>
  <c r="T447" i="2"/>
  <c r="U447" i="2" s="1"/>
  <c r="T43" i="2"/>
  <c r="U43" i="2" s="1"/>
  <c r="T505" i="2"/>
  <c r="U505" i="2" s="1"/>
  <c r="T169" i="2"/>
  <c r="U169" i="2" s="1"/>
  <c r="T233" i="2"/>
  <c r="U233" i="2" s="1"/>
  <c r="T275" i="2"/>
  <c r="U275" i="2" s="1"/>
  <c r="T23" i="2"/>
  <c r="U23" i="2" s="1"/>
  <c r="T313" i="2"/>
  <c r="U313" i="2" s="1"/>
  <c r="T554" i="2"/>
  <c r="U554" i="2" s="1"/>
  <c r="T142" i="2"/>
  <c r="U142" i="2" s="1"/>
  <c r="T163" i="2"/>
  <c r="U163" i="2" s="1"/>
  <c r="T614" i="2"/>
  <c r="U614" i="2" s="1"/>
  <c r="T638" i="2"/>
  <c r="U638" i="2" s="1"/>
  <c r="T646" i="2"/>
  <c r="U646" i="2" s="1"/>
  <c r="T728" i="2"/>
  <c r="U728" i="2" s="1"/>
  <c r="T398" i="2"/>
  <c r="U398" i="2" s="1"/>
  <c r="T768" i="2"/>
  <c r="U768" i="2" s="1"/>
  <c r="T602" i="2"/>
  <c r="U602" i="2" s="1"/>
  <c r="T201" i="2"/>
  <c r="U201" i="2" s="1"/>
  <c r="T222" i="2"/>
  <c r="U222" i="2" s="1"/>
  <c r="T535" i="2"/>
  <c r="U535" i="2" s="1"/>
  <c r="T590" i="2"/>
  <c r="U590" i="2" s="1"/>
  <c r="T631" i="2"/>
  <c r="U631" i="2" s="1"/>
  <c r="T639" i="2"/>
  <c r="U639" i="2" s="1"/>
  <c r="T680" i="2"/>
  <c r="U680" i="2" s="1"/>
  <c r="T466" i="2"/>
  <c r="U466" i="2" s="1"/>
  <c r="T536" i="2"/>
  <c r="U536" i="2" s="1"/>
  <c r="T690" i="2"/>
  <c r="U690" i="2" s="1"/>
  <c r="T732" i="2"/>
  <c r="U732" i="2" s="1"/>
  <c r="T756" i="2"/>
  <c r="U756" i="2" s="1"/>
  <c r="Q955" i="2"/>
  <c r="T95" i="2"/>
  <c r="U95" i="2" s="1"/>
  <c r="T666" i="2"/>
  <c r="U666" i="2" s="1"/>
  <c r="T682" i="2"/>
  <c r="U682" i="2" s="1"/>
  <c r="R955" i="2"/>
  <c r="S7" i="2"/>
  <c r="T91" i="2"/>
  <c r="U91" i="2" s="1"/>
  <c r="T496" i="2"/>
  <c r="U496" i="2" s="1"/>
  <c r="T550" i="2"/>
  <c r="U550" i="2" s="1"/>
  <c r="T788" i="2"/>
  <c r="U788" i="2" s="1"/>
  <c r="T667" i="2"/>
  <c r="U667" i="2" s="1"/>
  <c r="T121" i="2"/>
  <c r="U121" i="2" s="1"/>
  <c r="T652" i="2"/>
  <c r="U652" i="2" s="1"/>
  <c r="T660" i="2"/>
  <c r="U660" i="2" s="1"/>
  <c r="T668" i="2"/>
  <c r="U668" i="2" s="1"/>
  <c r="T116" i="2"/>
  <c r="U116" i="2" s="1"/>
  <c r="T456" i="2"/>
  <c r="U456" i="2" s="1"/>
  <c r="T619" i="2"/>
  <c r="U619" i="2" s="1"/>
  <c r="T653" i="2"/>
  <c r="U653" i="2" s="1"/>
  <c r="T702" i="2"/>
  <c r="U702" i="2" s="1"/>
  <c r="T83" i="2"/>
  <c r="U83" i="2" s="1"/>
  <c r="T184" i="2"/>
  <c r="U184" i="2" s="1"/>
  <c r="T486" i="2"/>
  <c r="U486" i="2" s="1"/>
  <c r="T711" i="2"/>
  <c r="U711" i="2" s="1"/>
  <c r="T726" i="2"/>
  <c r="U726" i="2" s="1"/>
  <c r="T791" i="2"/>
  <c r="U791" i="2" s="1"/>
  <c r="T620" i="2"/>
  <c r="U620" i="2" s="1"/>
  <c r="T633" i="2"/>
  <c r="U633" i="2" s="1"/>
  <c r="T742" i="2"/>
  <c r="U742" i="2" s="1"/>
  <c r="T843" i="2"/>
  <c r="U843" i="2" s="1"/>
  <c r="T875" i="2"/>
  <c r="U875" i="2" s="1"/>
  <c r="T947" i="2"/>
  <c r="U947" i="2" s="1"/>
  <c r="T771" i="2"/>
  <c r="U771" i="2" s="1"/>
  <c r="T806" i="2"/>
  <c r="U806" i="2" s="1"/>
  <c r="T867" i="2"/>
  <c r="U867" i="2" s="1"/>
  <c r="T700" i="2"/>
  <c r="U700" i="2" s="1"/>
  <c r="T722" i="2"/>
  <c r="U722" i="2" s="1"/>
  <c r="T751" i="2"/>
  <c r="U751" i="2" s="1"/>
  <c r="T786" i="2"/>
  <c r="U786" i="2" s="1"/>
  <c r="T822" i="2"/>
  <c r="U822" i="2" s="1"/>
  <c r="T895" i="2"/>
  <c r="U895" i="2" s="1"/>
  <c r="T671" i="2"/>
  <c r="U671" i="2" s="1"/>
  <c r="T731" i="2"/>
  <c r="U731" i="2" s="1"/>
  <c r="T630" i="2"/>
  <c r="U630" i="2" s="1"/>
  <c r="T915" i="2"/>
  <c r="U915" i="2" s="1"/>
  <c r="T846" i="2"/>
  <c r="U846" i="2" s="1"/>
  <c r="S955" i="2" l="1"/>
  <c r="T7" i="2"/>
  <c r="T955" i="2" l="1"/>
  <c r="U955" i="2" s="1"/>
  <c r="U7" i="2"/>
</calcChain>
</file>

<file path=xl/sharedStrings.xml><?xml version="1.0" encoding="utf-8"?>
<sst xmlns="http://schemas.openxmlformats.org/spreadsheetml/2006/main" count="31067" uniqueCount="824">
  <si>
    <t>Tax Credit Factors Table</t>
  </si>
  <si>
    <t>This worksheet contains one table that begins on cell A5.</t>
  </si>
  <si>
    <t>The data source is the DTE Form 186, submitted by county auditors to the Ohio Department of Taxation. Columns denoted with [a] were provided and certified by county auditors.</t>
  </si>
  <si>
    <t>N/A represents data not applicable.</t>
  </si>
  <si>
    <t>Year of  Reappraisal or Triennial Update</t>
  </si>
  <si>
    <t>County Code</t>
  </si>
  <si>
    <t>County Name</t>
  </si>
  <si>
    <t>School District Political Unit Number</t>
  </si>
  <si>
    <t>School District Name</t>
  </si>
  <si>
    <t>GDP Deflator for RU Year</t>
  </si>
  <si>
    <t>Class I Subject to Floor Adjustment or Aggregate Current Expense Rate Under Floor Amount?</t>
  </si>
  <si>
    <t>Qualifying Non-Business Property Total Value in RU Year [a]</t>
  </si>
  <si>
    <t>Non-Business Indexed Property Tax Revenue Part (a) [a]</t>
  </si>
  <si>
    <t>Non-Business Indexed Property Tax Revenue Part (b) [a]</t>
  </si>
  <si>
    <t>Non-Business Indexed Property Tax Revenue Part (c)</t>
  </si>
  <si>
    <t>Total Non-Business Indexed Property Tax Revenue</t>
  </si>
  <si>
    <t>Non-Business Floor Tax Revenue for RU Year [a]</t>
  </si>
  <si>
    <t>Does Non-Business Property Qualify For Tax Credit Factor?</t>
  </si>
  <si>
    <t>Non-Business Certified Tax Credit Factor</t>
  </si>
  <si>
    <t>Non-Business Floor Tax Revenue for Tax Year 2025 [a]</t>
  </si>
  <si>
    <t>Non-Business 2025 Credit Reduction in Dollars Prior to Division (F) Adjustment</t>
  </si>
  <si>
    <t>Non-Business Division (F) District Reduction Dollar Amount in Tax Year 2025 [a]</t>
  </si>
  <si>
    <t>Non-Business Division (F) District Reduction Adjustment for Tax Year 2025</t>
  </si>
  <si>
    <t>Non-Business Tax Credit Factor After Division (F) Adjustment for Tax Year 2025</t>
  </si>
  <si>
    <t>Non-Business 2025 Inflation Cap Credit Reduction in Dollars After Division (F) Adjustment</t>
  </si>
  <si>
    <t>Class II Subject to Floor Adjustment or Aggregate Current Expense Rate Under Floor Amount?</t>
  </si>
  <si>
    <t>Qualifying Business Property Total Value in RU Year [a]</t>
  </si>
  <si>
    <t>Business Indexed Property Tax Revenue Part (a) [a]</t>
  </si>
  <si>
    <t>Business Indexed Property Tax Revenue Part (b) [a]</t>
  </si>
  <si>
    <t>Business Indexed Property Tax Revenue Part (c)</t>
  </si>
  <si>
    <t>Total Business Indexed Property Tax Revenue</t>
  </si>
  <si>
    <t>Business Floor Tax Revenue for RU Year [a]</t>
  </si>
  <si>
    <t>Does Business Property Qualify For Tax Credit Factor?</t>
  </si>
  <si>
    <t>Business Certified Tax Credit Factor</t>
  </si>
  <si>
    <t>Business Floor Tax Revenue for Tax Year 2025 [a]</t>
  </si>
  <si>
    <t>Business 2025 Credit Reduction in Dollars Prior to Division (F) Adjustment</t>
  </si>
  <si>
    <t>Business Division (F) District Reduction Dollar Amount in Tax Year 2025 [a]</t>
  </si>
  <si>
    <t>Business Division (F) District Reduction Adjustment for Tax Year 2025</t>
  </si>
  <si>
    <t>Business Tax Credit Factor After Division (F) Adjustment for Tax Year 2025</t>
  </si>
  <si>
    <t>Business 2025 Inflation Cap Credit Reduction in Dollars After Division (F) Adjustment</t>
  </si>
  <si>
    <t>Total 2025 Inflation Cap Credit Reduction in Dollars</t>
  </si>
  <si>
    <t>ADAMS</t>
  </si>
  <si>
    <t>BRIGHT LSD</t>
  </si>
  <si>
    <t>Y</t>
  </si>
  <si>
    <t>N</t>
  </si>
  <si>
    <t>N/A</t>
  </si>
  <si>
    <t>EASTERN LSD (BROWN CO.)</t>
  </si>
  <si>
    <t>MANCHESTER LSD (ADAMS)</t>
  </si>
  <si>
    <t>OHIO VALLEY LSD</t>
  </si>
  <si>
    <t>SOUTHERN HILLS JVSD</t>
  </si>
  <si>
    <t>ALLEN</t>
  </si>
  <si>
    <t>ALLEN EAST LSD</t>
  </si>
  <si>
    <t>BATH LSD</t>
  </si>
  <si>
    <t>BLUFFTON EVSD</t>
  </si>
  <si>
    <t>COLUMBUS GROVE LSD</t>
  </si>
  <si>
    <t>DELPHOS CSD</t>
  </si>
  <si>
    <t>ELIDA LSD</t>
  </si>
  <si>
    <t>LIMA CSD</t>
  </si>
  <si>
    <t>PANDORA-GILBOA LSD</t>
  </si>
  <si>
    <t>PERRY LSD (ALLEN CO.)</t>
  </si>
  <si>
    <t>SHAWNEE LSD</t>
  </si>
  <si>
    <t>SPENCERVILLE LSD</t>
  </si>
  <si>
    <t>WAYNESFIELD-GOSHEN LSD</t>
  </si>
  <si>
    <t>APOLLO JVSD</t>
  </si>
  <si>
    <t>OHIO HI-POINT JVSD</t>
  </si>
  <si>
    <t>VANTAGE JVSD</t>
  </si>
  <si>
    <t>ASHLAND</t>
  </si>
  <si>
    <t>ASHLAND CSD</t>
  </si>
  <si>
    <t>BLACK RIVER LSD</t>
  </si>
  <si>
    <t>CRESTVIEW LSD (RICHLAND CO.)</t>
  </si>
  <si>
    <t>HILLSDALE LSD</t>
  </si>
  <si>
    <t>LOUDONVILLE-PERRYSVILLE EVSD</t>
  </si>
  <si>
    <t>LUCAS LSD</t>
  </si>
  <si>
    <t>MAPLETON LSD</t>
  </si>
  <si>
    <t>NEW LONDON LSD</t>
  </si>
  <si>
    <t>NORTHWESTERN LSD (WAYNE CO.)</t>
  </si>
  <si>
    <t>WEST HOLMES LSD</t>
  </si>
  <si>
    <t>HEARTLAND TECH EDUCATION CTR</t>
  </si>
  <si>
    <t>EHOVE CAREER CENTER</t>
  </si>
  <si>
    <t>MEDINA COUNTY JVSD</t>
  </si>
  <si>
    <t>PIONEER CAREER CENTERS</t>
  </si>
  <si>
    <t>WAYNE COUNTY JVSD</t>
  </si>
  <si>
    <t>ASHTABULA</t>
  </si>
  <si>
    <t>ASHTABULA AREA CSD</t>
  </si>
  <si>
    <t>BUCKEYE LSD (ASHTABULA CO.)</t>
  </si>
  <si>
    <t>CONNEAUT AREA CSD</t>
  </si>
  <si>
    <t>GENEVA AREA CSD</t>
  </si>
  <si>
    <t>GRAND VALLEY LSD</t>
  </si>
  <si>
    <t>JEFFERSON AREA LSD</t>
  </si>
  <si>
    <t>PYMATUNING VALLEY LSD</t>
  </si>
  <si>
    <t>ASHTABULA CO TECH &amp; CAREER CTR</t>
  </si>
  <si>
    <t>ATHENS</t>
  </si>
  <si>
    <t>ALEXANDER LSD</t>
  </si>
  <si>
    <t>ATHENS CSD</t>
  </si>
  <si>
    <t>FEDERAL HOCKING LSD</t>
  </si>
  <si>
    <t>NELSONVILLE YORK CSD</t>
  </si>
  <si>
    <t>TRIMBLE LSD</t>
  </si>
  <si>
    <t>WARREN LSD</t>
  </si>
  <si>
    <t>TRI COUNTY JVSD</t>
  </si>
  <si>
    <t>WASHINGTON COUNTY JVSD</t>
  </si>
  <si>
    <t>AUGLAIZE</t>
  </si>
  <si>
    <t>BOTKINS LSD</t>
  </si>
  <si>
    <t>INDIAN LAKE LSD</t>
  </si>
  <si>
    <t>JACKSON CENTER LSD</t>
  </si>
  <si>
    <t>MARION LSD</t>
  </si>
  <si>
    <t>MINSTER LSD</t>
  </si>
  <si>
    <t>NEW BREMEN LSD</t>
  </si>
  <si>
    <t>NEW KNOXVILLE LSD</t>
  </si>
  <si>
    <t>PARKWAY LSD</t>
  </si>
  <si>
    <t>ST. MARYS CSD</t>
  </si>
  <si>
    <t>UPPER SCIOTO VALLEY LSD</t>
  </si>
  <si>
    <t>WAPAKONETA CSD</t>
  </si>
  <si>
    <t>UPPER VALLEY JVSD</t>
  </si>
  <si>
    <t>TRI STAR CAREER COMPACT</t>
  </si>
  <si>
    <t>BELMONT</t>
  </si>
  <si>
    <t>BARNESVILLE EVSD</t>
  </si>
  <si>
    <t>BELLAIRE LSD</t>
  </si>
  <si>
    <t>BRIDGEPORT EVSD</t>
  </si>
  <si>
    <t>BUCKEYE LSD (JEFFERSON CO.)</t>
  </si>
  <si>
    <t>HARRISON-HILLS CSD</t>
  </si>
  <si>
    <t>MARTINS FERRY CSD</t>
  </si>
  <si>
    <t>ST. CLAIRSVILLE-RICHLAND CSD</t>
  </si>
  <si>
    <t>SHADYSIDE LSD</t>
  </si>
  <si>
    <t>SWITZERLAND OF OHIO LSD</t>
  </si>
  <si>
    <t>UNION LSD</t>
  </si>
  <si>
    <t>BELMONT-HARRISON AREA JVSD</t>
  </si>
  <si>
    <t>JEFFERSON COUNTY JVSD</t>
  </si>
  <si>
    <t>BROWN</t>
  </si>
  <si>
    <t>BETHEL-TATE LSD</t>
  </si>
  <si>
    <t>BLANCHESTER LSD</t>
  </si>
  <si>
    <t>CLERMONT-NORTHEASTERN LSD</t>
  </si>
  <si>
    <t>FAYETTEVILLE-PERRY LSD</t>
  </si>
  <si>
    <t>GEORGETOWN EVSD</t>
  </si>
  <si>
    <t>LYNCHBURG CLAY LSD</t>
  </si>
  <si>
    <t>RIPLEY-UNION-LEWIS LSD</t>
  </si>
  <si>
    <t>WESTERN BROWN LSD</t>
  </si>
  <si>
    <t>WILLIAMSBURG LSD</t>
  </si>
  <si>
    <t>GREAT OAKS JVSD</t>
  </si>
  <si>
    <t>U.S. GRANT JVSD</t>
  </si>
  <si>
    <t>BUTLER</t>
  </si>
  <si>
    <t>COLLEGE CORNER LSD</t>
  </si>
  <si>
    <t>EDGEWOOD CSD</t>
  </si>
  <si>
    <t>FAIRFIELD CSD (BUTLER CO.)</t>
  </si>
  <si>
    <t>HAMILTON CSD</t>
  </si>
  <si>
    <t>LAKOTA LSD (BUTLER CO.)</t>
  </si>
  <si>
    <t>MADISON LSD (BUTLER CO.)</t>
  </si>
  <si>
    <t>MASON CSD</t>
  </si>
  <si>
    <t>MIDDLETOWN CSD</t>
  </si>
  <si>
    <t>MONROE LSD</t>
  </si>
  <si>
    <t>NEW MIAMI LSD</t>
  </si>
  <si>
    <t>NORTHWEST LSD (HAMILTON CO.)</t>
  </si>
  <si>
    <t>PREBLE-SHAWNEE LSD</t>
  </si>
  <si>
    <t>PRINCETON CSD</t>
  </si>
  <si>
    <t>ROSS LSD</t>
  </si>
  <si>
    <t>SOUTHWEST LSD (HAMILTON CO.)</t>
  </si>
  <si>
    <t>TALAWANDA CSD</t>
  </si>
  <si>
    <t>BUTLER COUNTY JVSD</t>
  </si>
  <si>
    <t>MIAMI VALLEY CAREER TECH CNTR</t>
  </si>
  <si>
    <t>CARROLL</t>
  </si>
  <si>
    <t>BROWN LSD</t>
  </si>
  <si>
    <t>CARROLLTON EVSD</t>
  </si>
  <si>
    <t>CONOTTON VALLEY LSD</t>
  </si>
  <si>
    <t>EDISON LSD</t>
  </si>
  <si>
    <t>MINERVA LSD</t>
  </si>
  <si>
    <t>OSNABURG LSD</t>
  </si>
  <si>
    <t>SANDY VALLEY LSD</t>
  </si>
  <si>
    <t>SOUTHERN LSD (COLUMBIANA CO.)</t>
  </si>
  <si>
    <t>BUCKEYE JVSD</t>
  </si>
  <si>
    <t>COLUMBIANA COUNTY JVSD</t>
  </si>
  <si>
    <t>STARK COUNTY AREA JVSD</t>
  </si>
  <si>
    <t>CHAMPAIGN</t>
  </si>
  <si>
    <t>GRAHAM LSD</t>
  </si>
  <si>
    <t>MECHANICSBURG EVSD</t>
  </si>
  <si>
    <t>MIAMI EAST LSD</t>
  </si>
  <si>
    <t>NORTHEASTERN LSD (CLARK CO.)</t>
  </si>
  <si>
    <t>NORTHWESTERN LSD (CLARK CO.)</t>
  </si>
  <si>
    <t>TRIAD LSD</t>
  </si>
  <si>
    <t>URBANA CSD</t>
  </si>
  <si>
    <t>WEST LIBERTY SALEM LSD</t>
  </si>
  <si>
    <t>SPRINGFIELD-CLARK COUNTY JVSD</t>
  </si>
  <si>
    <t>CLARK</t>
  </si>
  <si>
    <t>CEDAR CLIFF LSD</t>
  </si>
  <si>
    <t>FAIRBORN CSD</t>
  </si>
  <si>
    <t>GREENON LSD</t>
  </si>
  <si>
    <t>TECUMSEH LSD</t>
  </si>
  <si>
    <t>SOUTHEASTERN LSD</t>
  </si>
  <si>
    <t>SPRINGFIELD CSD</t>
  </si>
  <si>
    <t>CLARK-SHAWNEE LSD</t>
  </si>
  <si>
    <t>YELLOW SPRINGS EVSD</t>
  </si>
  <si>
    <t>GREENE COUNTY JVSD</t>
  </si>
  <si>
    <t>CLERMONT</t>
  </si>
  <si>
    <t>BATAVIA LSD</t>
  </si>
  <si>
    <t>FELICITY-FRANKLIN LSD</t>
  </si>
  <si>
    <t>FOREST HILLS LSD</t>
  </si>
  <si>
    <t>GOSHEN LSD</t>
  </si>
  <si>
    <t>LITTLE MIAMI LSD</t>
  </si>
  <si>
    <t>LOVELAND CSD</t>
  </si>
  <si>
    <t>MILFORD EVSD</t>
  </si>
  <si>
    <t>NEW RICHMOND EVSD</t>
  </si>
  <si>
    <t>WEST CLERMONT LSD</t>
  </si>
  <si>
    <t>WARREN COUNTY JVSD</t>
  </si>
  <si>
    <t>CLINTON</t>
  </si>
  <si>
    <t>CLINTON MASSIE LSD</t>
  </si>
  <si>
    <t>EAST CLINTON LSD</t>
  </si>
  <si>
    <t>FAIRFIELD LSD (HIGHLAND CO.)</t>
  </si>
  <si>
    <t>GREENEVIEW LSD</t>
  </si>
  <si>
    <t>MIAMI TRACE LSD</t>
  </si>
  <si>
    <t>WILMINGTON CSD</t>
  </si>
  <si>
    <t>COLUMBIANA</t>
  </si>
  <si>
    <t>ALLIANCE CSD</t>
  </si>
  <si>
    <t>BEAVER LSD</t>
  </si>
  <si>
    <t>COLUMBIANA EVSD</t>
  </si>
  <si>
    <t>CRESTVIEW LSD (COLUMBIANA CO.)</t>
  </si>
  <si>
    <t>EAST LIVERPOOL CSD</t>
  </si>
  <si>
    <t>EAST PALESTINE CSD</t>
  </si>
  <si>
    <t>LEETONIA EVSD</t>
  </si>
  <si>
    <t>LISBON EVSD</t>
  </si>
  <si>
    <t>SALEM CSD</t>
  </si>
  <si>
    <t>UNITED LSD</t>
  </si>
  <si>
    <t>WELLSVILLE CSD</t>
  </si>
  <si>
    <t>WEST BRANCH LSD</t>
  </si>
  <si>
    <t>MAHONING COUNTY JVSD</t>
  </si>
  <si>
    <t>COSHOCTON</t>
  </si>
  <si>
    <t>COSHOCTON CSD</t>
  </si>
  <si>
    <t>EAST KNOX LSD</t>
  </si>
  <si>
    <t>GARAWAY LSD</t>
  </si>
  <si>
    <t>NEWCOMERSTOWN EVSD</t>
  </si>
  <si>
    <t>RIDGEWOOD LSD</t>
  </si>
  <si>
    <t>RIVER VIEW LSD</t>
  </si>
  <si>
    <t>TRI-VALLEY LSD</t>
  </si>
  <si>
    <t>COSHOCTON COUNTY JVSD</t>
  </si>
  <si>
    <t>KNOX COUNTY CAREER CENTER</t>
  </si>
  <si>
    <t>MID-EAST OHIO JVSD</t>
  </si>
  <si>
    <t>CRAWFORD</t>
  </si>
  <si>
    <t>BUCKEYE CENTRAL LSD</t>
  </si>
  <si>
    <t>BUCYRUS CSD</t>
  </si>
  <si>
    <t>COLONEL CRAWFORD LSD</t>
  </si>
  <si>
    <t>CRESTLINE EVSD</t>
  </si>
  <si>
    <t>GALION CSD</t>
  </si>
  <si>
    <t>MOHAWK LSD</t>
  </si>
  <si>
    <t>PLYMOUTH LSD</t>
  </si>
  <si>
    <t>RIDGEDALE LSD</t>
  </si>
  <si>
    <t>UPPER SANDUSKY EVSD</t>
  </si>
  <si>
    <t>WILLARD CSD</t>
  </si>
  <si>
    <t>WYNFORD LSD</t>
  </si>
  <si>
    <t>TRI-RIVERS JVSD</t>
  </si>
  <si>
    <t>VANGUARD JVSD</t>
  </si>
  <si>
    <t>CUYAHOGA</t>
  </si>
  <si>
    <t>BAY VILLAGE CSD</t>
  </si>
  <si>
    <t>BEACHWOOD CSD</t>
  </si>
  <si>
    <t>BEDFORD CSD</t>
  </si>
  <si>
    <t>BEREA CSD</t>
  </si>
  <si>
    <t>BRECKSVILLE-BROADVIEW HEIGHTS CSD</t>
  </si>
  <si>
    <t>BROOKLYN CSD</t>
  </si>
  <si>
    <t>CHAGRIN FALLS EVSD</t>
  </si>
  <si>
    <t>CLEVELAND MUNICIPAL S.D.</t>
  </si>
  <si>
    <t>CLEVELAND HTS-UNIVERSITY HTS CSD</t>
  </si>
  <si>
    <t>CUYAHOGA HEIGHTS LSD</t>
  </si>
  <si>
    <t>EAST CLEVELAND CSD</t>
  </si>
  <si>
    <t>EUCLID CSD</t>
  </si>
  <si>
    <t>FAIRVIEW PARK CSD</t>
  </si>
  <si>
    <t>GARFIELD HEIGHTS CSD</t>
  </si>
  <si>
    <t>INDEPENDENCE LSD</t>
  </si>
  <si>
    <t>LAKEWOOD CSD</t>
  </si>
  <si>
    <t>MAPLE HEIGHTS CSD</t>
  </si>
  <si>
    <t>MAYFIELD CSD</t>
  </si>
  <si>
    <t>NORTH OLMSTED CSD</t>
  </si>
  <si>
    <t>NORTH ROYALTON CSD</t>
  </si>
  <si>
    <t>OLMSTED FALLS CSD</t>
  </si>
  <si>
    <t>ORANGE CSD</t>
  </si>
  <si>
    <t>PARMA CSD</t>
  </si>
  <si>
    <t>RICHMOND HEIGHTS LSD</t>
  </si>
  <si>
    <t>ROCKY RIVER CSD</t>
  </si>
  <si>
    <t>SHAKER HEIGHTS CSD</t>
  </si>
  <si>
    <t>SOLON CSD</t>
  </si>
  <si>
    <t>SOUTH EUCLID-LYNDHURST CSD</t>
  </si>
  <si>
    <t>STRONGSVILLE CSD</t>
  </si>
  <si>
    <t>WARRENSVILLE HEIGHTS CSD</t>
  </si>
  <si>
    <t>WESTLAKE CSD</t>
  </si>
  <si>
    <t>CUYAHOGA VALLEY JVSD</t>
  </si>
  <si>
    <t>POLARIS JVSD</t>
  </si>
  <si>
    <t>DARKE</t>
  </si>
  <si>
    <t>ANSONIA LSD</t>
  </si>
  <si>
    <t>ARCANUM-BUTLER LSD</t>
  </si>
  <si>
    <t>BRADFORD EVSD</t>
  </si>
  <si>
    <t>NATIONAL TRAIL LSD</t>
  </si>
  <si>
    <t>FORT LORAMIE LSD</t>
  </si>
  <si>
    <t>FRANKLIN-MONROE LSD</t>
  </si>
  <si>
    <t>GREENVILLE CSD</t>
  </si>
  <si>
    <t>MISSISSINAWA VALLEY LSD</t>
  </si>
  <si>
    <t>NEWTON LSD</t>
  </si>
  <si>
    <t>NORTHMONT CSD</t>
  </si>
  <si>
    <t>RUSSIA LSD</t>
  </si>
  <si>
    <t>ST. HENRY-CONSOLIDATED LSD</t>
  </si>
  <si>
    <t>FT. RECOVERY LSD</t>
  </si>
  <si>
    <t>TRI COUNTY NORTH LSD</t>
  </si>
  <si>
    <t>TRI-VILLAGE LSD</t>
  </si>
  <si>
    <t>VERSAILLES EVSD</t>
  </si>
  <si>
    <t>DEFIANCE</t>
  </si>
  <si>
    <t>AYERSVILLE LSD</t>
  </si>
  <si>
    <t>CENTRAL LSD</t>
  </si>
  <si>
    <t>DEFIANCE CSD</t>
  </si>
  <si>
    <t>EDGERTON LSD</t>
  </si>
  <si>
    <t>HICKSVILLE EVSD</t>
  </si>
  <si>
    <t>NORTHEASTERN LSD (DEFIANCE CO.)</t>
  </si>
  <si>
    <t>FOUR COUNTY JVSD</t>
  </si>
  <si>
    <t>DELAWARE</t>
  </si>
  <si>
    <t>BIG WALNUT LSD</t>
  </si>
  <si>
    <t>BUCKEYE VALLEY LSD</t>
  </si>
  <si>
    <t>CENTERBURG LSD</t>
  </si>
  <si>
    <t>DELAWARE CSD</t>
  </si>
  <si>
    <t>DUBLIN CSD</t>
  </si>
  <si>
    <t>ELGIN LSD</t>
  </si>
  <si>
    <t>HIGHLAND LSD (MORROW CO.)</t>
  </si>
  <si>
    <t>JOHNSTOWN MONROE LSD</t>
  </si>
  <si>
    <t>NORTH UNION LSD</t>
  </si>
  <si>
    <t>NORTHRIDGE LSD ( LICKING COUNTY )</t>
  </si>
  <si>
    <t>OLENTANGY LSD</t>
  </si>
  <si>
    <t>WESTERVILLE CSD</t>
  </si>
  <si>
    <t>TOLLES CAREER &amp; TECHNICAL CENTER</t>
  </si>
  <si>
    <t>DELAWARE AREA CAREER CENTER</t>
  </si>
  <si>
    <t>C-TEC OF LICKING COUNTY</t>
  </si>
  <si>
    <t>ERIE</t>
  </si>
  <si>
    <t>BELLEVUE CSD</t>
  </si>
  <si>
    <t>EDISON LSD (ERIE CO)</t>
  </si>
  <si>
    <t>FIRELANDS LSD</t>
  </si>
  <si>
    <t>HURON CSD</t>
  </si>
  <si>
    <t>KELLEYS ISLAND LSD</t>
  </si>
  <si>
    <t>MARGARETTA LSD</t>
  </si>
  <si>
    <t>MONROEVILLE LSD</t>
  </si>
  <si>
    <t>PERKINS LSD</t>
  </si>
  <si>
    <t>SANDUSKY CSD</t>
  </si>
  <si>
    <t>VERMILION LSD</t>
  </si>
  <si>
    <t>WESTERN RESERVE LSD (HURON CO.)</t>
  </si>
  <si>
    <t>LORAIN COUNTY JVSD</t>
  </si>
  <si>
    <t>FAIRFIELD</t>
  </si>
  <si>
    <t>AMANDA-CLEARCREEK LSD</t>
  </si>
  <si>
    <t>BERNE-UNION LSD</t>
  </si>
  <si>
    <t>BLOOM-CARROLL LSD</t>
  </si>
  <si>
    <t>CANAL WINCHESTER LSD</t>
  </si>
  <si>
    <t>FAIRFIELD UNION LSD</t>
  </si>
  <si>
    <t>LANCASTER CSD</t>
  </si>
  <si>
    <t>LIBERTY-UNION-THURSTON LSD</t>
  </si>
  <si>
    <t>NORTHERN LSD</t>
  </si>
  <si>
    <t>PICKERINGTON LSD</t>
  </si>
  <si>
    <t>REYNOLDSBURG CSD</t>
  </si>
  <si>
    <t>SOUTHWEST LICKING LSD</t>
  </si>
  <si>
    <t>TEAYS VALLEY LSD</t>
  </si>
  <si>
    <t>WALNUT TWP LSD</t>
  </si>
  <si>
    <t>EASTLAND JVSD</t>
  </si>
  <si>
    <t>FAYETTE</t>
  </si>
  <si>
    <t>GREENFIELD EVSD</t>
  </si>
  <si>
    <t>MADISON PLAINS LSD</t>
  </si>
  <si>
    <t>WASHINGTON COURT HOUSE CSD</t>
  </si>
  <si>
    <t>FRANKLIN</t>
  </si>
  <si>
    <t>BEXLEY CSD</t>
  </si>
  <si>
    <t>COLUMBUS CSD</t>
  </si>
  <si>
    <t>GRANDVIEW HEIGHTS CSD</t>
  </si>
  <si>
    <t>GROVEPORT-MADISON LSD</t>
  </si>
  <si>
    <t>HAMILTON LSD</t>
  </si>
  <si>
    <t>GAHANNA JEFFERSON CSD</t>
  </si>
  <si>
    <t>JONATHAN ALDER LSD</t>
  </si>
  <si>
    <t>LICKING HEIGHTS LSD</t>
  </si>
  <si>
    <t>NEW ALBANY-PLAIN LSD</t>
  </si>
  <si>
    <t>HILLIARD CSD</t>
  </si>
  <si>
    <t>SOUTH WESTERN CSD</t>
  </si>
  <si>
    <t>UPPER ARLINGTON CSD</t>
  </si>
  <si>
    <t>WHITEHALL CSD</t>
  </si>
  <si>
    <t>WORTHINGTON CSD</t>
  </si>
  <si>
    <t>FULTON</t>
  </si>
  <si>
    <t>ANTHONY WAYNE LSD</t>
  </si>
  <si>
    <t>ARCHBOLD AREA LSD</t>
  </si>
  <si>
    <t>EVERGREEN LSD</t>
  </si>
  <si>
    <t>GORHAM-FAYETTE LSD</t>
  </si>
  <si>
    <t>LIBERTY CENTER LSD</t>
  </si>
  <si>
    <t>PETTISVILLE LSD</t>
  </si>
  <si>
    <t>PIKE-DELTA-YORK LSD</t>
  </si>
  <si>
    <t>SWANTON LSD</t>
  </si>
  <si>
    <t>WAUSEON EVSD</t>
  </si>
  <si>
    <t>PENTA COUNTY JVSD</t>
  </si>
  <si>
    <t>GALLIA</t>
  </si>
  <si>
    <t>FAIRLAND LSD</t>
  </si>
  <si>
    <t>GALLIA COUNTY LSD</t>
  </si>
  <si>
    <t>GALLIPOLIS CSD</t>
  </si>
  <si>
    <t>SYMMES VALLEY LSD</t>
  </si>
  <si>
    <t>VINTON LSD</t>
  </si>
  <si>
    <t>GALLIA-JACKSON-VINTON JVSD</t>
  </si>
  <si>
    <t>LAWRENCE COUNTY JVSD</t>
  </si>
  <si>
    <t>GEAUGA</t>
  </si>
  <si>
    <t>BERKSHIRE LSD</t>
  </si>
  <si>
    <t>CARDINAL LSD</t>
  </si>
  <si>
    <t>CHARDON LSD</t>
  </si>
  <si>
    <t>KENSTON LSD</t>
  </si>
  <si>
    <t>KIRTLAND LSD</t>
  </si>
  <si>
    <t>MADISON LSD (LAKE CO.)</t>
  </si>
  <si>
    <t>MENTOR EVSD</t>
  </si>
  <si>
    <t>RIVERSIDE LSD</t>
  </si>
  <si>
    <t>WEST GEAUGA LSD</t>
  </si>
  <si>
    <t>AUBURN JVSD</t>
  </si>
  <si>
    <t>GREENE</t>
  </si>
  <si>
    <t>BEAVERCREEK CSD</t>
  </si>
  <si>
    <t>HUBER HEIGHTS CSD</t>
  </si>
  <si>
    <t>KETTERING CSD</t>
  </si>
  <si>
    <t>BELLBROOK-SUGARCREEK LSD</t>
  </si>
  <si>
    <t>WAYNE LSD</t>
  </si>
  <si>
    <t>XENIA COMMUNITY CSD</t>
  </si>
  <si>
    <t>GUERNSEY</t>
  </si>
  <si>
    <t>CAMBRIDGE CSD</t>
  </si>
  <si>
    <t>EAST GUERNSEY LSD</t>
  </si>
  <si>
    <t>EAST MUSKINGUM LSD</t>
  </si>
  <si>
    <t>NOBLE LSD</t>
  </si>
  <si>
    <t>ROLLING HILLS LSD</t>
  </si>
  <si>
    <t>HAMILTON</t>
  </si>
  <si>
    <t>CINCINNATI CSD</t>
  </si>
  <si>
    <t>DEER PARK CSD</t>
  </si>
  <si>
    <t>FINNEYTOWN LSD</t>
  </si>
  <si>
    <t>WINTON WOODS CSD</t>
  </si>
  <si>
    <t>INDIAN HILL EVSD</t>
  </si>
  <si>
    <t>LOCKLAND CSD</t>
  </si>
  <si>
    <t>MADERIA CSD</t>
  </si>
  <si>
    <t>MARIEMONT CSD</t>
  </si>
  <si>
    <t>MOUNT HEALTHY CSD</t>
  </si>
  <si>
    <t>NORTH COLLEGE HILL CSD</t>
  </si>
  <si>
    <t>NORWOOD CSD</t>
  </si>
  <si>
    <t>OAK HILLS LSD</t>
  </si>
  <si>
    <t>READING CSD</t>
  </si>
  <si>
    <t>ST. BERNARD-ELMWOOD PLACE CSD</t>
  </si>
  <si>
    <t>SYCAMORE CSD</t>
  </si>
  <si>
    <t>THREE RIVERS LSD</t>
  </si>
  <si>
    <t>WYOMING CSD</t>
  </si>
  <si>
    <t>HANCOCK</t>
  </si>
  <si>
    <t>ADA EVSD</t>
  </si>
  <si>
    <t>ARCADIA LSD</t>
  </si>
  <si>
    <t>ARLINGTON LSD</t>
  </si>
  <si>
    <t>CORY-RAWSON LSD</t>
  </si>
  <si>
    <t>ELMWOOD LSD</t>
  </si>
  <si>
    <t>FINDLAY CSD</t>
  </si>
  <si>
    <t>FOSTORIA CSD</t>
  </si>
  <si>
    <t>HARDIN-NORTHERN LSD</t>
  </si>
  <si>
    <t>LIBERTY BENTON LSD</t>
  </si>
  <si>
    <t>MC COMB LSD</t>
  </si>
  <si>
    <t>NORTH BALTIMORE LSD</t>
  </si>
  <si>
    <t>RIVERDALE LSD</t>
  </si>
  <si>
    <t>VAN BUREN LSD</t>
  </si>
  <si>
    <t>VANLUE LSD</t>
  </si>
  <si>
    <t>HARDIN</t>
  </si>
  <si>
    <t>BENJAMIN LOGAN LSD</t>
  </si>
  <si>
    <t>KENTON CSD</t>
  </si>
  <si>
    <t>RIDGEMONT LSD</t>
  </si>
  <si>
    <t>HARRISON</t>
  </si>
  <si>
    <t>HENRY</t>
  </si>
  <si>
    <t>BOWLING GREEN CSD</t>
  </si>
  <si>
    <t>HOLGATE LSD</t>
  </si>
  <si>
    <t>NAPOLEON CSD</t>
  </si>
  <si>
    <t>OTSEGO LSD</t>
  </si>
  <si>
    <t>PATRICK HENRY LSD</t>
  </si>
  <si>
    <t>HIGHLAND</t>
  </si>
  <si>
    <t>HILLSBORO CSD</t>
  </si>
  <si>
    <t>HOCKING</t>
  </si>
  <si>
    <t>LOGAN-HOCKING LSD</t>
  </si>
  <si>
    <t>LOGAN ELM LSD</t>
  </si>
  <si>
    <t>SOUTHERN LSD (PERRY CO.)</t>
  </si>
  <si>
    <t>PICKAWAY-ROSS COUNTY JVSD</t>
  </si>
  <si>
    <t>HOLMES</t>
  </si>
  <si>
    <t>DANVILLE LSD</t>
  </si>
  <si>
    <t>EAST HOLMES LSD</t>
  </si>
  <si>
    <t>WAYNEDALE LSD (WAYNE CO.)</t>
  </si>
  <si>
    <t>TRIWAY LSD</t>
  </si>
  <si>
    <t>HURON</t>
  </si>
  <si>
    <t>NORWALK CSD</t>
  </si>
  <si>
    <t>SENECA EAST LSD</t>
  </si>
  <si>
    <t>SOUTH CENTRAL LSD</t>
  </si>
  <si>
    <t>WELLINGTON EVSD</t>
  </si>
  <si>
    <t>JACKSON</t>
  </si>
  <si>
    <t>EASTERN LSD (PIKE CO.)</t>
  </si>
  <si>
    <t>JACKSON CSD</t>
  </si>
  <si>
    <t>OAK HILL UNION LSD</t>
  </si>
  <si>
    <t>WELLSTON CSD</t>
  </si>
  <si>
    <t>PIKE COUNTY AREA JVSD</t>
  </si>
  <si>
    <t>JEFFERSON</t>
  </si>
  <si>
    <t>INDIAN CREEK LSD</t>
  </si>
  <si>
    <t>STEUBENVILLE CSD</t>
  </si>
  <si>
    <t>TORONTO CSD</t>
  </si>
  <si>
    <t>KNOX</t>
  </si>
  <si>
    <t>CLEAR FORK VALLEY LSD</t>
  </si>
  <si>
    <t>FREDERICKTOWN LSD</t>
  </si>
  <si>
    <t>MOUNT VERNON CSD</t>
  </si>
  <si>
    <t>NORTH FORK LSD</t>
  </si>
  <si>
    <t>LAKE</t>
  </si>
  <si>
    <t>FAIRPORT HARBOR EVSD</t>
  </si>
  <si>
    <t>PAINESVILLE CSD</t>
  </si>
  <si>
    <t>PERRY LSD (LAKE CO.)</t>
  </si>
  <si>
    <t>WICKLIFFE CSD</t>
  </si>
  <si>
    <t>WILLOUGHBY-EASTLAKE CSD</t>
  </si>
  <si>
    <t>LAWRENCE</t>
  </si>
  <si>
    <t>CHESAPEAKE UNION EVSD</t>
  </si>
  <si>
    <t>DAWSON-BRYANT LSD</t>
  </si>
  <si>
    <t>IRONTON CSD</t>
  </si>
  <si>
    <t>ROCK HILL LSD</t>
  </si>
  <si>
    <t>SOUTH POINT LSD</t>
  </si>
  <si>
    <t>LICKING</t>
  </si>
  <si>
    <t>GRANVILLE EVSD</t>
  </si>
  <si>
    <t>HEATH CSD</t>
  </si>
  <si>
    <t>LAKEWOOD LSD</t>
  </si>
  <si>
    <t>LICKING VALLEY LSD</t>
  </si>
  <si>
    <t>NEWARK CSD</t>
  </si>
  <si>
    <t>WEST MUSKINGUM LSD</t>
  </si>
  <si>
    <t>LOGAN</t>
  </si>
  <si>
    <t>BELLEFONTAINE CSD</t>
  </si>
  <si>
    <t>SIDNEY CSD</t>
  </si>
  <si>
    <t>LORAIN</t>
  </si>
  <si>
    <t>AMHERST EVSD</t>
  </si>
  <si>
    <t>AVON LSD</t>
  </si>
  <si>
    <t>AVON LAKE CSD</t>
  </si>
  <si>
    <t>CLEARVIEW LSD</t>
  </si>
  <si>
    <t>COLUMBIA LSD</t>
  </si>
  <si>
    <t>ELYRIA CSD</t>
  </si>
  <si>
    <t>KEYSTONE LSD</t>
  </si>
  <si>
    <t>LORAIN CSD</t>
  </si>
  <si>
    <t>MIDVIEW LSD</t>
  </si>
  <si>
    <t>NORTH RIDGEVILLE CSD</t>
  </si>
  <si>
    <t>OBERLIN CSD</t>
  </si>
  <si>
    <t>SHEFFIELD-SHEFFIELD LAKE CSD</t>
  </si>
  <si>
    <t>LUCAS</t>
  </si>
  <si>
    <t>MAUMEE CSD</t>
  </si>
  <si>
    <t>OREGON CSD</t>
  </si>
  <si>
    <t>OTTAWA HILLS LSD</t>
  </si>
  <si>
    <t>SPRINGFIELD LSD (LUCAS CO.)</t>
  </si>
  <si>
    <t>SYLVANIA CSD</t>
  </si>
  <si>
    <t>TOLEDO CSD</t>
  </si>
  <si>
    <t>WASHINGTON LSD (LUCAS CO.)</t>
  </si>
  <si>
    <t>MADISON</t>
  </si>
  <si>
    <t>FAIRBANKS LSD</t>
  </si>
  <si>
    <t>JEFFERSON LSD (MADISON CO.)</t>
  </si>
  <si>
    <t>LONDON CSD</t>
  </si>
  <si>
    <t>WESTFALL LSD</t>
  </si>
  <si>
    <t>MAHONING</t>
  </si>
  <si>
    <t>AUSTINTOWN LSD</t>
  </si>
  <si>
    <t>BOARDMAN LSD</t>
  </si>
  <si>
    <t>CAMPBELL CSD</t>
  </si>
  <si>
    <t>CANFIELD LSD</t>
  </si>
  <si>
    <t>HUBBARD EVSD</t>
  </si>
  <si>
    <t>JACKSON MILTON LSD</t>
  </si>
  <si>
    <t>LOWELLVILLE LSD</t>
  </si>
  <si>
    <t>POLAND LSD</t>
  </si>
  <si>
    <t>SEBRING LSD</t>
  </si>
  <si>
    <t>SOUTH RANGE LSD</t>
  </si>
  <si>
    <t>SPRINGFIELD LSD (MAHONING CO.)</t>
  </si>
  <si>
    <t>STRUTHERS CSD</t>
  </si>
  <si>
    <t>WEATHERSFIELD LSD</t>
  </si>
  <si>
    <t>WESTERN RESERVE LSD (MAHONING CO.)</t>
  </si>
  <si>
    <t>YOUNGSTOWN CSD</t>
  </si>
  <si>
    <t>TRUMBULL COUNTY JVSD</t>
  </si>
  <si>
    <t>MARION</t>
  </si>
  <si>
    <t>CARDINGTON-LINCOLN LSD</t>
  </si>
  <si>
    <t>MARION CSD</t>
  </si>
  <si>
    <t>NORTHMOR LSD</t>
  </si>
  <si>
    <t>PLEASANT LSD</t>
  </si>
  <si>
    <t>RIVER VALLEY LSD</t>
  </si>
  <si>
    <t>MEDINA</t>
  </si>
  <si>
    <t>BRUNSWICK CSD</t>
  </si>
  <si>
    <t>BUCKEYE LSD (MEDINA CO.)</t>
  </si>
  <si>
    <t>CLOVERLEAF LSD</t>
  </si>
  <si>
    <t>HIGHLAND LSD (MEDINA CO.)</t>
  </si>
  <si>
    <t>MEDINA CSD</t>
  </si>
  <si>
    <t>NORWAYNE LSD ( WAYNE CO)</t>
  </si>
  <si>
    <t>RITTMAN EVSD</t>
  </si>
  <si>
    <t>WADSWORTH CSD</t>
  </si>
  <si>
    <t>MEIGS</t>
  </si>
  <si>
    <t>EASTERN LSD (MEIGS CO.)</t>
  </si>
  <si>
    <t>MEIGS LSD</t>
  </si>
  <si>
    <t>SOUTHERN LSD (MEIGS CO.)</t>
  </si>
  <si>
    <t>MERCER</t>
  </si>
  <si>
    <t>CELINA CSD</t>
  </si>
  <si>
    <t>COLDWATER EVSD</t>
  </si>
  <si>
    <t>MIAMI</t>
  </si>
  <si>
    <t>BETHEL LSD</t>
  </si>
  <si>
    <t>COVINGTON EVSD</t>
  </si>
  <si>
    <t>MILTON UNION EVSD</t>
  </si>
  <si>
    <t>PIQUA CSD</t>
  </si>
  <si>
    <t>TIPP CITY EVSD</t>
  </si>
  <si>
    <t>TROY CSD</t>
  </si>
  <si>
    <t>MONROE</t>
  </si>
  <si>
    <t>MONTGOMERY</t>
  </si>
  <si>
    <t>BROOKVILLE LSD</t>
  </si>
  <si>
    <t>CARLISLE LSD</t>
  </si>
  <si>
    <t>CENTERVILLE CSD</t>
  </si>
  <si>
    <t>SPRINGBORO COMMUNITY SD</t>
  </si>
  <si>
    <t>DAYTON CSD</t>
  </si>
  <si>
    <t>JEFFERSON LSD (MONTGOMERY CO.)</t>
  </si>
  <si>
    <t>MAD RIVER LSD</t>
  </si>
  <si>
    <t>MIAMISBURG CSD</t>
  </si>
  <si>
    <t>NEW LEBANON LSD</t>
  </si>
  <si>
    <t>NORTHRIDGE LSD (MONTGOMERY CO.)</t>
  </si>
  <si>
    <t>OAKWOOD CSD</t>
  </si>
  <si>
    <t>TROTWOOD-MADISON CSD</t>
  </si>
  <si>
    <t>VALLEY VIEW LSD</t>
  </si>
  <si>
    <t>VANDALIA-BUTLER CSD</t>
  </si>
  <si>
    <t>WEST CARROLLTON CSD</t>
  </si>
  <si>
    <t>MORGAN</t>
  </si>
  <si>
    <t>FORT FRYE LSD</t>
  </si>
  <si>
    <t>MORGAN LSD</t>
  </si>
  <si>
    <t>MORROW</t>
  </si>
  <si>
    <t>LEXINGTON LSD</t>
  </si>
  <si>
    <t>MOUNT GILEAD EVSD</t>
  </si>
  <si>
    <t>MUSKINGUM</t>
  </si>
  <si>
    <t>FRANKLIN LSD</t>
  </si>
  <si>
    <t>MAYSVILLE LSD</t>
  </si>
  <si>
    <t>ZANESVILLE CSD</t>
  </si>
  <si>
    <t>NOBLE</t>
  </si>
  <si>
    <t>CALDWELL EVSD</t>
  </si>
  <si>
    <t>OTTAWA</t>
  </si>
  <si>
    <t>BENTON-CARROLL-SALEM LSD</t>
  </si>
  <si>
    <t>DANBURY LSD</t>
  </si>
  <si>
    <t>GENOA AREA LSD</t>
  </si>
  <si>
    <t>LAKE LSD (WOOD CO.)</t>
  </si>
  <si>
    <t>MIDDLE BASS LSD</t>
  </si>
  <si>
    <t>NORTH BASS LSD</t>
  </si>
  <si>
    <t>PORT CLINTON CSD</t>
  </si>
  <si>
    <t>PUT IN BAY LSD</t>
  </si>
  <si>
    <t>WOODMORE LSD</t>
  </si>
  <si>
    <t>PAULDING</t>
  </si>
  <si>
    <t>ANTWERP LSD</t>
  </si>
  <si>
    <t>OTTOVILLE LSD</t>
  </si>
  <si>
    <t>PAULDING EVSD</t>
  </si>
  <si>
    <t>WAYNE TRACE LSD</t>
  </si>
  <si>
    <t>PERRY</t>
  </si>
  <si>
    <t>CROOKSVILLE EVSD</t>
  </si>
  <si>
    <t>NEW LEXINGTON CSD</t>
  </si>
  <si>
    <t>PICKAWAY</t>
  </si>
  <si>
    <t>ADENA LSD</t>
  </si>
  <si>
    <t>CIRCLEVILLE CSD</t>
  </si>
  <si>
    <t>PIKE</t>
  </si>
  <si>
    <t>SCIOTO VALLEY LSD (PIKE CO.)</t>
  </si>
  <si>
    <t>WAVERLY CSD</t>
  </si>
  <si>
    <t>WESTERN LSD</t>
  </si>
  <si>
    <t>PORTAGE</t>
  </si>
  <si>
    <t>AURORA CSD</t>
  </si>
  <si>
    <t>CRESTWOOD LSD</t>
  </si>
  <si>
    <t>FIELD LSD</t>
  </si>
  <si>
    <t>JAMES A. GARFIELD LSD</t>
  </si>
  <si>
    <t>KENT CSD</t>
  </si>
  <si>
    <t>LAKE LSD (STARK CO.)</t>
  </si>
  <si>
    <t>MOGADORE LSD</t>
  </si>
  <si>
    <t>RAVENNA CSD</t>
  </si>
  <si>
    <t>ROOTSTOWN LSD</t>
  </si>
  <si>
    <t>SOUTHEAST LSD (PORTAGE CO.)</t>
  </si>
  <si>
    <t>SPRINGFIELD LSD (SUMMIT CO.)</t>
  </si>
  <si>
    <t>STOW MUNROE FALLS CSD</t>
  </si>
  <si>
    <t>STREETSBORO CSD</t>
  </si>
  <si>
    <t>TALLMADGE CSD</t>
  </si>
  <si>
    <t>WATERLOO LSD</t>
  </si>
  <si>
    <t>WINDHAM EVSD</t>
  </si>
  <si>
    <t>MAPLEWOOD AREA JVSD</t>
  </si>
  <si>
    <t>PORTAGE LAKES JVSD</t>
  </si>
  <si>
    <t>PREBLE</t>
  </si>
  <si>
    <t>EATON COMMUNITY SD</t>
  </si>
  <si>
    <t>TWIN VALLEY LSD</t>
  </si>
  <si>
    <t>PUTNAM</t>
  </si>
  <si>
    <t>CONTINENTAL LSD</t>
  </si>
  <si>
    <t>JENNINGS LSD</t>
  </si>
  <si>
    <t>KALIDA LSD</t>
  </si>
  <si>
    <t>LEIPSIC LSD</t>
  </si>
  <si>
    <t>MILLER CITY-NEW CLEVELAND LSD</t>
  </si>
  <si>
    <t>OTTAWA-GLANDORF LSD</t>
  </si>
  <si>
    <t>RICHLAND</t>
  </si>
  <si>
    <t>MADISON LSD (RICHLAND CO.)</t>
  </si>
  <si>
    <t>MANSFIELD CSD</t>
  </si>
  <si>
    <t>ONTARIO LSD</t>
  </si>
  <si>
    <t>SHELBY CSD</t>
  </si>
  <si>
    <t>ROSS</t>
  </si>
  <si>
    <t>CHILLICOTHE CSD</t>
  </si>
  <si>
    <t>HUNTINGTON LSD</t>
  </si>
  <si>
    <t>PAINT VALLEY LSD</t>
  </si>
  <si>
    <t>SOUTHEASTERN LSD (ROSS CO)</t>
  </si>
  <si>
    <t>UNION-SCIOTO LSD</t>
  </si>
  <si>
    <t>ZANE TRACE LSD</t>
  </si>
  <si>
    <t>SANDUSKY</t>
  </si>
  <si>
    <t>CLYDE EVSD</t>
  </si>
  <si>
    <t>FREMONT CSD</t>
  </si>
  <si>
    <t>GIBSONBURG EVSD</t>
  </si>
  <si>
    <t>LAKOTA LSD (SANDUSKY CO.)</t>
  </si>
  <si>
    <t>OLD FORT LSD</t>
  </si>
  <si>
    <t>SCIOTO</t>
  </si>
  <si>
    <t>BLOOM/VERNON LSD</t>
  </si>
  <si>
    <t>CLAY LSD</t>
  </si>
  <si>
    <t>GREEN LSD (SCIOTO CO.)</t>
  </si>
  <si>
    <t>MINFORD LSD</t>
  </si>
  <si>
    <t>NEW BOSTON LSD</t>
  </si>
  <si>
    <t>NORTHWEST LSD (SCIOTO CO.)</t>
  </si>
  <si>
    <t>PORTSMOUTH CSD</t>
  </si>
  <si>
    <t>VALLEY LSD</t>
  </si>
  <si>
    <t>WASHINGTON/NILE LSD</t>
  </si>
  <si>
    <t>WHEELERSBURG LSD</t>
  </si>
  <si>
    <t>SCIOTO CTY CAREER TECH CENTER</t>
  </si>
  <si>
    <t>SENECA</t>
  </si>
  <si>
    <t>CAREY EVSD</t>
  </si>
  <si>
    <t>HOPEWELL-LOUDON LSD</t>
  </si>
  <si>
    <t>NEW RIEGEL LSD</t>
  </si>
  <si>
    <t>TIFFIN CSD</t>
  </si>
  <si>
    <t>SHELBY</t>
  </si>
  <si>
    <t>ANNA LSD</t>
  </si>
  <si>
    <t>FAIRLAWN LSD</t>
  </si>
  <si>
    <t>HARDIN-HOUSTON LSD</t>
  </si>
  <si>
    <t>STARK</t>
  </si>
  <si>
    <t>CANTON CSD</t>
  </si>
  <si>
    <t>CANTON LSD</t>
  </si>
  <si>
    <t>FAIRLESS LSD</t>
  </si>
  <si>
    <t>JACKSON LSD</t>
  </si>
  <si>
    <t>LOUISVILLE CSD</t>
  </si>
  <si>
    <t>MARLINGTON LSD</t>
  </si>
  <si>
    <t>MASSILLON CSD</t>
  </si>
  <si>
    <t>NORTH CANTON CSD</t>
  </si>
  <si>
    <t>NORTHWEST LSD (STARK CO.)</t>
  </si>
  <si>
    <t>PERRY LSD (STARK CO.)</t>
  </si>
  <si>
    <t>PLAIN LSD (STARK CO.)</t>
  </si>
  <si>
    <t>TUSCARAWAS VALLEY LSD</t>
  </si>
  <si>
    <t>TUSLAW LSD</t>
  </si>
  <si>
    <t>SUMMIT</t>
  </si>
  <si>
    <t>AKRON CSD</t>
  </si>
  <si>
    <t>BARBERTON CSD</t>
  </si>
  <si>
    <t>COPLEY-FAIRLAWN CSD</t>
  </si>
  <si>
    <t>COVENTRY LSD</t>
  </si>
  <si>
    <t>CUYAHOGA FALLS CSD</t>
  </si>
  <si>
    <t>GREEN LSD (SUMMIT CO.)</t>
  </si>
  <si>
    <t>HUDSON CSD</t>
  </si>
  <si>
    <t>MANCHESTER LSD</t>
  </si>
  <si>
    <t>NORDONIA HILLS CSD</t>
  </si>
  <si>
    <t>NORTON CSD</t>
  </si>
  <si>
    <t>REVERE LSD</t>
  </si>
  <si>
    <t>TWINSBURG CSD</t>
  </si>
  <si>
    <t>WOODRIDGE LSD</t>
  </si>
  <si>
    <t>TRUMBULL</t>
  </si>
  <si>
    <t>BLOOMFIELD-MESPO LSD</t>
  </si>
  <si>
    <t>BRISTOL LSD</t>
  </si>
  <si>
    <t>BROOKFIELD LSD</t>
  </si>
  <si>
    <t>CHAMPION LSD</t>
  </si>
  <si>
    <t>MATHEWS LSD</t>
  </si>
  <si>
    <t>GIRARD CSD</t>
  </si>
  <si>
    <t>HOWLAND LSD</t>
  </si>
  <si>
    <t>JOSEPH-BADGER LSD</t>
  </si>
  <si>
    <t>LABRAE LSD</t>
  </si>
  <si>
    <t>LAKEVIEW LSD</t>
  </si>
  <si>
    <t>LIBERTY LSD</t>
  </si>
  <si>
    <t>LORDSTOWN LSD</t>
  </si>
  <si>
    <t>MC DONALD LSD</t>
  </si>
  <si>
    <t>MAPLEWOOD LSD</t>
  </si>
  <si>
    <t>NEWTON FALLS EVSD</t>
  </si>
  <si>
    <t>NILES CSD</t>
  </si>
  <si>
    <t>SOUTHINGTON LSD</t>
  </si>
  <si>
    <t>WARREN CSD</t>
  </si>
  <si>
    <t>TUSCARAWAS</t>
  </si>
  <si>
    <t>CLAYMONT CSD</t>
  </si>
  <si>
    <t>DOVER CSD</t>
  </si>
  <si>
    <t>INDIAN VALLEY LSD</t>
  </si>
  <si>
    <t>NEW PHILADELPHIA CSD</t>
  </si>
  <si>
    <t>STRASBURG-FRANKLIN LSD</t>
  </si>
  <si>
    <t>UNION</t>
  </si>
  <si>
    <t>MARYSVILLE EVSD</t>
  </si>
  <si>
    <t>VAN WERT</t>
  </si>
  <si>
    <t>CRESTVIEW LSD (VAN WERT CO.)</t>
  </si>
  <si>
    <t>LINCOLNVIEW LSD</t>
  </si>
  <si>
    <t>VAN WERT CSD</t>
  </si>
  <si>
    <t>VINTON</t>
  </si>
  <si>
    <t>WARREN</t>
  </si>
  <si>
    <t>KINGS LSD</t>
  </si>
  <si>
    <t>FRANKLIN CSD</t>
  </si>
  <si>
    <t>LEBANON CSD</t>
  </si>
  <si>
    <t>WASHINGTON</t>
  </si>
  <si>
    <t>BELPRE CSD</t>
  </si>
  <si>
    <t>FRONTIER LSD</t>
  </si>
  <si>
    <t>MARIETTA CSD</t>
  </si>
  <si>
    <t>WOLF CREEK LSD</t>
  </si>
  <si>
    <t>WAYNE</t>
  </si>
  <si>
    <t>CHIPPEWA LSD</t>
  </si>
  <si>
    <t>DALTON LSD</t>
  </si>
  <si>
    <t>GREEN LSD</t>
  </si>
  <si>
    <t>ORRVILLE CSD</t>
  </si>
  <si>
    <t>WOOSTER CSD</t>
  </si>
  <si>
    <t>WILLIAMS</t>
  </si>
  <si>
    <t>BRYAN CSD</t>
  </si>
  <si>
    <t>EDON-NORTHWEST LSD</t>
  </si>
  <si>
    <t>MILLCREEK-WEST UNITY LSD</t>
  </si>
  <si>
    <t>MONTPELIER EVSD</t>
  </si>
  <si>
    <t>NORTH CENTRAL LSD (WILLIAMS CO.)</t>
  </si>
  <si>
    <t>STRYKER LSD</t>
  </si>
  <si>
    <t>WOOD</t>
  </si>
  <si>
    <t>EASTWOOD LSD</t>
  </si>
  <si>
    <t>NORTHWOOD LSD</t>
  </si>
  <si>
    <t>PERRYSBURG EVSD</t>
  </si>
  <si>
    <t>ROSSFORD EVSD</t>
  </si>
  <si>
    <t>WYANDOT</t>
  </si>
  <si>
    <t>Total</t>
  </si>
  <si>
    <t>End of worksheet</t>
  </si>
  <si>
    <t>Section 5 Payments by County Table</t>
  </si>
  <si>
    <t>This worksheet contains one table that begins on cell A6.</t>
  </si>
  <si>
    <t>The data source is the DTE Form 186 and DTE Form 186(B), if applicable, submitted by county auditors to the Ohio Department of Taxation. Columns denoted with [a] were provided and certified by county auditors.</t>
  </si>
  <si>
    <t>County portions not eligible for payment (i.e. counties with RU in 2025) are excluded.</t>
  </si>
  <si>
    <t>Non-Business Tax Year 2025 Taxes Charged &amp; Payable (Floor Tax Revenue) [a]</t>
  </si>
  <si>
    <t>Non-Business Tax Year 2025 Inflation Cap Credit Reduction Amount in Dollars</t>
  </si>
  <si>
    <t>Non-Business Tax Year 2025 Taxes Charged &amp; Payable (Floor Tax Revenue) less Inflation Cap Credit Reductions</t>
  </si>
  <si>
    <t>Non-Business Tax Year 2024 Taxes Charged &amp; Payable (Floor Tax Revenue) [a]</t>
  </si>
  <si>
    <t>Non-Business County Portion of Section 5 Payment to School District</t>
  </si>
  <si>
    <t>Business Tax Year 2025 Taxes Charged &amp; Payable (Floor Tax Revenue) [a]</t>
  </si>
  <si>
    <t>Business Tax Year 2025 Inflation Cap Credit Reduction Amount in Dollars</t>
  </si>
  <si>
    <t>Business Tax Year 2025 Taxes Charged &amp; Payable (Floor Tax Revenue) less Inflation Cap Credit Reductions</t>
  </si>
  <si>
    <t>Business Tax Year 2024 Taxes Charged &amp; Payable (Floor Tax Revenue) [a]</t>
  </si>
  <si>
    <t>Business County Portion of Section 5 Payment to School District</t>
  </si>
  <si>
    <t>Total District ICC</t>
  </si>
  <si>
    <t>Total County Portion of Section 5 Payment to School District</t>
  </si>
  <si>
    <t>Difference</t>
  </si>
  <si>
    <t>% Difference</t>
  </si>
  <si>
    <t>Amount of direct overpayments</t>
  </si>
  <si>
    <t>Amount of direct underpayments</t>
  </si>
  <si>
    <t>Net Difference</t>
  </si>
  <si>
    <t>Section 5 Payments by School District Table</t>
  </si>
  <si>
    <t>This worksheet contains one table that begins on cell A3.</t>
  </si>
  <si>
    <t>Non-Business 2026 Section 5 Payment to School District</t>
  </si>
  <si>
    <t>Business 2026 Section 5 Payment to School District</t>
  </si>
  <si>
    <t>Total 2026 Section 5 Payment to School District</t>
  </si>
  <si>
    <t>GDP Deflators Table</t>
  </si>
  <si>
    <t>Tax Year</t>
  </si>
  <si>
    <t>GDP Deflator</t>
  </si>
  <si>
    <t>Appraisal Schedule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</si>
</sst>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0.0%"/>
    <numFmt numFmtId="165" formatCode="0.000000"/>
    <numFmt numFmtId="166" formatCode="&quot;$&quot;#,##0.00"/>
  </numFmts>
  <fonts count="8">
    <font>
      <sz val="11"/>
      <color theme="1"/>
      <name val="Aptos Narrow"/>
      <family val="2"/>
      <scheme val="minor"/>
    </font>
    <font>
      <sz val="12"/>
      <color theme="1"/>
      <name val="Source Sans Pro"/>
      <family val="2"/>
    </font>
    <font>
      <sz val="12"/>
      <color theme="1"/>
      <name val="Source Sans Pro"/>
      <family val="2"/>
    </font>
    <font>
      <b/>
      <sz val="12"/>
      <color theme="1"/>
      <name val="Source Sans Pro"/>
      <family val="2"/>
    </font>
    <font>
      <sz val="12"/>
      <color theme="0"/>
      <name val="Source Sans Pro"/>
      <family val="2"/>
    </font>
    <font>
      <sz val="12"/>
      <color rgb="FFFF0000"/>
      <name val="Source Sans Pro"/>
      <family val="2"/>
    </font>
    <font>
      <b/>
      <sz val="12"/>
      <name val="Source Sans Pro"/>
      <family val="2"/>
    </font>
    <font>
      <sz val="12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/>
    <xf numFmtId="0" fontId="3" fillId="0" borderId="0" xfId="0" applyFont="1"/>
    <xf numFmtId="0" fontId="4" fillId="0" borderId="0" xfId="0" applyFont="1"/>
    <xf numFmtId="4" fontId="1" fillId="0" borderId="0" xfId="0" applyNumberFormat="1" applyFont="1" applyAlignment="1">
      <alignment horizontal="right"/>
    </xf>
    <xf numFmtId="8" fontId="2" fillId="0" borderId="0" xfId="0" applyNumberFormat="1" applyFont="1"/>
    <xf numFmtId="166" fontId="2" fillId="0" borderId="0" xfId="0" applyNumberFormat="1" applyFont="1"/>
    <xf numFmtId="166" fontId="3" fillId="0" borderId="0" xfId="0" applyNumberFormat="1" applyFont="1" applyAlignment="1">
      <alignment horizontal="left" vertical="center" wrapText="1"/>
    </xf>
    <xf numFmtId="8" fontId="3" fillId="2" borderId="0" xfId="0" applyNumberFormat="1" applyFont="1" applyFill="1" applyAlignment="1">
      <alignment horizontal="left" vertical="center" wrapText="1"/>
    </xf>
    <xf numFmtId="10" fontId="3" fillId="2" borderId="0" xfId="0" applyNumberFormat="1" applyFont="1" applyFill="1" applyAlignment="1">
      <alignment horizontal="left" vertical="center" wrapText="1"/>
    </xf>
    <xf numFmtId="8" fontId="1" fillId="2" borderId="0" xfId="0" applyNumberFormat="1" applyFont="1" applyFill="1" applyAlignment="1">
      <alignment horizontal="right"/>
    </xf>
    <xf numFmtId="10" fontId="1" fillId="2" borderId="0" xfId="0" applyNumberFormat="1" applyFont="1" applyFill="1" applyAlignment="1">
      <alignment horizontal="right"/>
    </xf>
    <xf numFmtId="10" fontId="5" fillId="2" borderId="0" xfId="0" applyNumberFormat="1" applyFont="1" applyFill="1" applyAlignment="1">
      <alignment horizontal="right"/>
    </xf>
    <xf numFmtId="10" fontId="2" fillId="0" borderId="0" xfId="0" applyNumberFormat="1" applyFont="1"/>
    <xf numFmtId="8" fontId="3" fillId="3" borderId="0" xfId="0" applyNumberFormat="1" applyFont="1" applyFill="1" applyAlignment="1">
      <alignment horizontal="left" vertical="center" wrapText="1"/>
    </xf>
    <xf numFmtId="8" fontId="1" fillId="3" borderId="0" xfId="0" applyNumberFormat="1" applyFont="1" applyFill="1" applyAlignment="1">
      <alignment horizontal="right"/>
    </xf>
    <xf numFmtId="8" fontId="3" fillId="4" borderId="0" xfId="0" applyNumberFormat="1" applyFont="1" applyFill="1" applyAlignment="1">
      <alignment horizontal="left" vertical="center" wrapText="1"/>
    </xf>
    <xf numFmtId="8" fontId="1" fillId="4" borderId="0" xfId="0" applyNumberFormat="1" applyFont="1" applyFill="1"/>
    <xf numFmtId="8" fontId="3" fillId="0" borderId="0" xfId="0" applyNumberFormat="1" applyFont="1"/>
    <xf numFmtId="166" fontId="3" fillId="4" borderId="0" xfId="0" applyNumberFormat="1" applyFont="1" applyFill="1" applyAlignment="1">
      <alignment horizontal="left" vertical="center" wrapText="1"/>
    </xf>
    <xf numFmtId="166" fontId="1" fillId="4" borderId="0" xfId="0" applyNumberFormat="1" applyFont="1" applyFill="1" applyAlignment="1">
      <alignment horizontal="right"/>
    </xf>
    <xf numFmtId="166" fontId="3" fillId="3" borderId="0" xfId="0" applyNumberFormat="1" applyFont="1" applyFill="1" applyAlignment="1">
      <alignment horizontal="left" vertical="center" wrapText="1"/>
    </xf>
    <xf numFmtId="166" fontId="1" fillId="3" borderId="0" xfId="0" applyNumberFormat="1" applyFont="1" applyFill="1" applyAlignment="1">
      <alignment horizontal="right"/>
    </xf>
    <xf numFmtId="8" fontId="3" fillId="2" borderId="0" xfId="0" applyNumberFormat="1" applyFont="1" applyFill="1"/>
    <xf numFmtId="10" fontId="3" fillId="2" borderId="0" xfId="0" applyNumberFormat="1" applyFont="1" applyFill="1"/>
    <xf numFmtId="8" fontId="6" fillId="0" borderId="0" xfId="0" applyNumberFormat="1" applyFont="1"/>
    <xf numFmtId="10" fontId="7" fillId="0" borderId="0" xfId="0" applyNumberFormat="1" applyFont="1"/>
    <xf numFmtId="0" fontId="7" fillId="0" borderId="0" xfId="0" applyFont="1"/>
    <xf numFmtId="166" fontId="1" fillId="0" borderId="0" xfId="0" applyNumberFormat="1" applyFont="1"/>
    <xf numFmtId="164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8" fontId="1" fillId="0" borderId="0" xfId="0" applyNumberFormat="1" applyFont="1"/>
    <xf numFmtId="10" fontId="1" fillId="0" borderId="0" xfId="0" applyNumberFormat="1" applyFont="1"/>
    <xf numFmtId="8" fontId="1" fillId="4" borderId="0" xfId="0" applyNumberFormat="1" applyFont="1" applyFill="1" applyAlignment="1">
      <alignment horizontal="right"/>
    </xf>
    <xf numFmtId="0" fontId="1" fillId="2" borderId="0" xfId="0" applyFont="1" applyFill="1"/>
    <xf numFmtId="4" fontId="1" fillId="0" borderId="0" xfId="0" applyNumberFormat="1" applyFont="1"/>
  </cellXfs>
  <cellStyles count="1">
    <cellStyle name="Normal" xfId="0" builtinId="0"/>
  </cellStyles>
  <dxfs count="140"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b/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left" vertical="center" wrapText="1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164" formatCode="0.0%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b/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left" vertical="center" wrapText="1"/>
    </dxf>
    <dxf>
      <font>
        <strike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</dxf>
    <dxf>
      <font>
        <strike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</dxf>
    <dxf>
      <font>
        <strike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</dxf>
    <dxf>
      <font>
        <strike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outline val="0"/>
        <shadow val="0"/>
        <vertAlign val="baseline"/>
        <sz val="12"/>
        <color theme="1"/>
        <name val="Source Sans Pro"/>
        <family val="2"/>
      </font>
    </dxf>
    <dxf>
      <font>
        <b/>
        <strike val="0"/>
        <outline val="0"/>
        <shadow val="0"/>
        <vertAlign val="baseline"/>
        <sz val="12"/>
        <color theme="1"/>
        <name val="Source Sans Pro"/>
        <family val="2"/>
      </font>
      <alignment horizontal="left" vertical="center" wrapText="1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14" formatCode="0.00%"/>
      <fill>
        <patternFill patternType="solid">
          <fgColor indexed="64"/>
          <bgColor rgb="FFFFFF00"/>
        </patternFill>
      </fill>
      <alignment horizontal="right" vertical="botto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  <numFmt numFmtId="14" formatCode="0.00%"/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12" formatCode="&quot;$&quot;#,##0.00_);[Red]\(&quot;$&quot;#,##0.00\)"/>
      <fill>
        <patternFill patternType="solid">
          <fgColor indexed="64"/>
          <bgColor rgb="FFFFFF00"/>
        </patternFill>
      </fill>
      <alignment horizontal="right" vertical="botto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  <numFmt numFmtId="12" formatCode="&quot;$&quot;#,##0.00_);[Red]\(&quot;$&quot;#,##0.00\)"/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12" formatCode="&quot;$&quot;#,##0.00_);[Red]\(&quot;$&quot;#,##0.00\)"/>
      <fill>
        <patternFill patternType="solid">
          <fgColor indexed="64"/>
          <bgColor theme="9" tint="0.79998168889431442"/>
        </patternFill>
      </fill>
      <alignment horizontal="right" vertical="botto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  <numFmt numFmtId="12" formatCode="&quot;$&quot;#,##0.00_);[Red]\(&quot;$&quot;#,##0.00\)"/>
      <fill>
        <patternFill patternType="solid">
          <fgColor indexed="64"/>
          <bgColor theme="9" tint="0.79998168889431442"/>
        </patternFill>
      </fill>
      <alignment horizontal="right" vertical="bottom" textRotation="0" wrapText="0" indent="0" justifyLastLine="0" shrinkToFit="0" readingOrder="0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12" formatCode="&quot;$&quot;#,##0.00_);[Red]\(&quot;$&quot;#,##0.00\)"/>
      <fill>
        <patternFill patternType="solid">
          <fgColor indexed="64"/>
          <bgColor theme="3" tint="0.89999084444715716"/>
        </patternFill>
      </fill>
      <alignment horizontal="right" vertical="botto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  <numFmt numFmtId="12" formatCode="&quot;$&quot;#,##0.00_);[Red]\(&quot;$&quot;#,##0.00\)"/>
      <fill>
        <patternFill patternType="solid">
          <fgColor indexed="64"/>
          <bgColor theme="3" tint="0.89999084444715716"/>
        </patternFill>
      </fill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166" formatCode="&quot;$&quot;#,##0.00"/>
      <fill>
        <patternFill patternType="solid">
          <fgColor indexed="64"/>
          <bgColor theme="9" tint="0.79998168889431442"/>
        </patternFill>
      </fill>
      <alignment horizontal="right" vertical="botto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  <numFmt numFmtId="166" formatCode="&quot;$&quot;#,##0.00"/>
      <fill>
        <patternFill patternType="solid">
          <fgColor indexed="64"/>
          <bgColor theme="9" tint="0.79998168889431442"/>
        </patternFill>
      </fill>
      <alignment horizontal="right" vertical="bottom" textRotation="0" wrapText="0" indent="0" justifyLastLine="0" shrinkToFit="0" readingOrder="0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166" formatCode="&quot;$&quot;#,##0.00"/>
      <fill>
        <patternFill patternType="solid">
          <fgColor indexed="64"/>
          <bgColor theme="3" tint="0.89999084444715716"/>
        </patternFill>
      </fill>
      <alignment horizontal="right" vertical="botto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  <numFmt numFmtId="166" formatCode="&quot;$&quot;#,##0.00"/>
      <fill>
        <patternFill patternType="solid">
          <fgColor indexed="64"/>
          <bgColor theme="3" tint="0.89999084444715716"/>
        </patternFill>
      </fill>
      <alignment horizontal="right" vertical="bottom" textRotation="0" wrapText="0" indent="0" justifyLastLine="0" shrinkToFit="0" readingOrder="0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166" formatCode="&quot;$&quot;#,##0.00"/>
      <fill>
        <patternFill patternType="solid">
          <fgColor indexed="64"/>
          <bgColor theme="9" tint="0.79998168889431442"/>
        </patternFill>
      </fill>
      <alignment horizontal="right" vertical="botto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  <numFmt numFmtId="166" formatCode="&quot;$&quot;#,##0.00"/>
      <fill>
        <patternFill patternType="solid">
          <fgColor indexed="64"/>
          <bgColor theme="9" tint="0.79998168889431442"/>
        </patternFill>
      </fill>
      <alignment horizontal="right" vertical="bottom" textRotation="0" wrapText="0" indent="0" justifyLastLine="0" shrinkToFit="0" readingOrder="0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166" formatCode="&quot;$&quot;#,##0.00"/>
      <fill>
        <patternFill patternType="solid">
          <fgColor indexed="64"/>
          <bgColor theme="3" tint="0.89999084444715716"/>
        </patternFill>
      </fill>
      <alignment horizontal="right" vertical="botto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  <numFmt numFmtId="166" formatCode="&quot;$&quot;#,##0.00"/>
      <fill>
        <patternFill patternType="solid">
          <fgColor indexed="64"/>
          <bgColor theme="3" tint="0.89999084444715716"/>
        </patternFill>
      </fill>
      <alignment horizontal="right" vertical="bottom" textRotation="0" wrapText="0" indent="0" justifyLastLine="0" shrinkToFit="0" readingOrder="0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ource Sans Pro"/>
        <family val="2"/>
        <scheme val="none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b/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left" vertical="center" wrapText="1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166" formatCode="&quot;$&quot;#,##0.00"/>
      <fill>
        <patternFill>
          <fgColor indexed="64"/>
          <bgColor auto="1"/>
        </patternFill>
      </fill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166" formatCode="&quot;$&quot;#,##0.00"/>
      <fill>
        <patternFill>
          <fgColor indexed="64"/>
          <bgColor auto="1"/>
        </patternFill>
      </fill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165" formatCode="0.0000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165" formatCode="0.0000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165" formatCode="0.0000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0" formatCode="General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3" formatCode="#,##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0" formatCode="General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165" formatCode="0.0000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165" formatCode="0.0000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165" formatCode="0.0000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0" formatCode="General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4" formatCode="#,##0.0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3" formatCode="#,##0"/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right" vertical="bottom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0" formatCode="General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numFmt numFmtId="164" formatCode="0.0%"/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</dxf>
    <dxf>
      <font>
        <b/>
        <strike val="0"/>
        <condense val="0"/>
        <extend val="0"/>
        <outline val="0"/>
        <shadow val="0"/>
        <vertAlign val="baseline"/>
        <sz val="12"/>
        <color theme="1"/>
        <name val="Source Sans Pro"/>
        <family val="2"/>
      </font>
      <alignment horizontal="left" vertic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CF_Values" displayName="TCF_Values" ref="A5:AK1222" totalsRowCount="1" headerRowDxfId="139" dataDxfId="138">
  <autoFilter ref="A5:AK1221" xr:uid="{00000000-0009-0000-0100-000001000000}">
    <filterColumn colId="0">
      <filters>
        <filter val="2023"/>
        <filter val="2024"/>
      </filters>
    </filterColumn>
  </autoFilter>
  <tableColumns count="37">
    <tableColumn id="1" xr3:uid="{00000000-0010-0000-0000-000001000000}" name="Year of  Reappraisal or Triennial Update" totalsRowLabel="Total" dataDxfId="136" totalsRowDxfId="137"/>
    <tableColumn id="2" xr3:uid="{00000000-0010-0000-0000-000002000000}" name="County Code" dataDxfId="134" totalsRowDxfId="135"/>
    <tableColumn id="3" xr3:uid="{00000000-0010-0000-0000-000003000000}" name="County Name" dataDxfId="132" totalsRowDxfId="133"/>
    <tableColumn id="4" xr3:uid="{00000000-0010-0000-0000-000004000000}" name="School District Political Unit Number" dataDxfId="130" totalsRowDxfId="131"/>
    <tableColumn id="5" xr3:uid="{00000000-0010-0000-0000-000005000000}" name="School District Name" dataDxfId="128" totalsRowDxfId="129"/>
    <tableColumn id="37" xr3:uid="{00000000-0010-0000-0000-000025000000}" name="GDP Deflator for RU Year" dataDxfId="126" totalsRowDxfId="127"/>
    <tableColumn id="6" xr3:uid="{00000000-0010-0000-0000-000006000000}" name="Class I Subject to Floor Adjustment or Aggregate Current Expense Rate Under Floor Amount?" dataDxfId="124" totalsRowDxfId="125"/>
    <tableColumn id="35" xr3:uid="{00000000-0010-0000-0000-000023000000}" name="Qualifying Non-Business Property Total Value in RU Year [a]" dataDxfId="122" totalsRowDxfId="123"/>
    <tableColumn id="7" xr3:uid="{00000000-0010-0000-0000-000007000000}" name="Non-Business Indexed Property Tax Revenue Part (a) [a]" dataDxfId="120" totalsRowDxfId="121"/>
    <tableColumn id="8" xr3:uid="{00000000-0010-0000-0000-000008000000}" name="Non-Business Indexed Property Tax Revenue Part (b) [a]" dataDxfId="118" totalsRowDxfId="119"/>
    <tableColumn id="9" xr3:uid="{00000000-0010-0000-0000-000009000000}" name="Non-Business Indexed Property Tax Revenue Part (c)" dataDxfId="116" totalsRowDxfId="117"/>
    <tableColumn id="10" xr3:uid="{00000000-0010-0000-0000-00000A000000}" name="Total Non-Business Indexed Property Tax Revenue" dataDxfId="114" totalsRowDxfId="115"/>
    <tableColumn id="11" xr3:uid="{00000000-0010-0000-0000-00000B000000}" name="Non-Business Floor Tax Revenue for RU Year [a]" dataDxfId="112" totalsRowDxfId="113"/>
    <tableColumn id="12" xr3:uid="{00000000-0010-0000-0000-00000C000000}" name="Does Non-Business Property Qualify For Tax Credit Factor?" dataDxfId="110" totalsRowDxfId="111"/>
    <tableColumn id="13" xr3:uid="{00000000-0010-0000-0000-00000D000000}" name="Non-Business Certified Tax Credit Factor" dataDxfId="108" totalsRowDxfId="109"/>
    <tableColumn id="14" xr3:uid="{00000000-0010-0000-0000-00000E000000}" name="Non-Business Floor Tax Revenue for Tax Year 2025 [a]" dataDxfId="106" totalsRowDxfId="107"/>
    <tableColumn id="15" xr3:uid="{00000000-0010-0000-0000-00000F000000}" name="Non-Business 2025 Credit Reduction in Dollars Prior to Division (F) Adjustment" dataDxfId="104" totalsRowDxfId="105"/>
    <tableColumn id="16" xr3:uid="{00000000-0010-0000-0000-000010000000}" name="Non-Business Division (F) District Reduction Dollar Amount in Tax Year 2025 [a]" dataDxfId="102" totalsRowDxfId="103"/>
    <tableColumn id="17" xr3:uid="{00000000-0010-0000-0000-000011000000}" name="Non-Business Division (F) District Reduction Adjustment for Tax Year 2025" dataDxfId="100" totalsRowDxfId="101"/>
    <tableColumn id="18" xr3:uid="{00000000-0010-0000-0000-000012000000}" name="Non-Business Tax Credit Factor After Division (F) Adjustment for Tax Year 2025" dataDxfId="98" totalsRowDxfId="99"/>
    <tableColumn id="19" xr3:uid="{00000000-0010-0000-0000-000013000000}" name="Non-Business 2025 Inflation Cap Credit Reduction in Dollars After Division (F) Adjustment" dataDxfId="96" totalsRowDxfId="97"/>
    <tableColumn id="20" xr3:uid="{00000000-0010-0000-0000-000014000000}" name="Class II Subject to Floor Adjustment or Aggregate Current Expense Rate Under Floor Amount?" dataDxfId="94" totalsRowDxfId="95"/>
    <tableColumn id="36" xr3:uid="{00000000-0010-0000-0000-000024000000}" name="Qualifying Business Property Total Value in RU Year [a]" dataDxfId="92" totalsRowDxfId="93"/>
    <tableColumn id="21" xr3:uid="{00000000-0010-0000-0000-000015000000}" name="Business Indexed Property Tax Revenue Part (a) [a]" dataDxfId="90" totalsRowDxfId="91"/>
    <tableColumn id="22" xr3:uid="{00000000-0010-0000-0000-000016000000}" name="Business Indexed Property Tax Revenue Part (b) [a]" dataDxfId="88" totalsRowDxfId="89"/>
    <tableColumn id="23" xr3:uid="{00000000-0010-0000-0000-000017000000}" name="Business Indexed Property Tax Revenue Part (c)" dataDxfId="86" totalsRowDxfId="87"/>
    <tableColumn id="24" xr3:uid="{00000000-0010-0000-0000-000018000000}" name="Total Business Indexed Property Tax Revenue" dataDxfId="84" totalsRowDxfId="85"/>
    <tableColumn id="25" xr3:uid="{00000000-0010-0000-0000-000019000000}" name="Business Floor Tax Revenue for RU Year [a]" dataDxfId="82" totalsRowDxfId="83"/>
    <tableColumn id="26" xr3:uid="{00000000-0010-0000-0000-00001A000000}" name="Does Business Property Qualify For Tax Credit Factor?" dataDxfId="80" totalsRowDxfId="81"/>
    <tableColumn id="27" xr3:uid="{00000000-0010-0000-0000-00001B000000}" name="Business Certified Tax Credit Factor" dataDxfId="78" totalsRowDxfId="79"/>
    <tableColumn id="28" xr3:uid="{00000000-0010-0000-0000-00001C000000}" name="Business Floor Tax Revenue for Tax Year 2025 [a]" dataDxfId="76" totalsRowDxfId="77"/>
    <tableColumn id="29" xr3:uid="{00000000-0010-0000-0000-00001D000000}" name="Business 2025 Credit Reduction in Dollars Prior to Division (F) Adjustment" dataDxfId="74" totalsRowDxfId="75"/>
    <tableColumn id="30" xr3:uid="{00000000-0010-0000-0000-00001E000000}" name="Business Division (F) District Reduction Dollar Amount in Tax Year 2025 [a]" dataDxfId="72" totalsRowDxfId="73"/>
    <tableColumn id="31" xr3:uid="{00000000-0010-0000-0000-00001F000000}" name="Business Division (F) District Reduction Adjustment for Tax Year 2025" dataDxfId="70" totalsRowDxfId="71"/>
    <tableColumn id="32" xr3:uid="{00000000-0010-0000-0000-000020000000}" name="Business Tax Credit Factor After Division (F) Adjustment for Tax Year 2025" dataDxfId="68" totalsRowDxfId="69"/>
    <tableColumn id="33" xr3:uid="{00000000-0010-0000-0000-000021000000}" name="Business 2025 Inflation Cap Credit Reduction in Dollars After Division (F) Adjustment" dataDxfId="66" totalsRowDxfId="67"/>
    <tableColumn id="34" xr3:uid="{00000000-0010-0000-0000-000022000000}" name="Total 2025 Inflation Cap Credit Reduction in Dollars" totalsRowFunction="sum" dataDxfId="64" totalsRowDxfId="6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ection5_Values" displayName="Section5_Values" ref="A6:U955" totalsRowCount="1" headerRowDxfId="63" dataDxfId="62">
  <autoFilter ref="A6:U954" xr:uid="{00000000-0009-0000-0100-000002000000}"/>
  <tableColumns count="21">
    <tableColumn id="1" xr3:uid="{00000000-0010-0000-0100-000001000000}" name="Year of  Reappraisal or Triennial Update" totalsRowLabel="Total" dataDxfId="60" totalsRowDxfId="61"/>
    <tableColumn id="2" xr3:uid="{00000000-0010-0000-0100-000002000000}" name="County Code" dataDxfId="58" totalsRowDxfId="59"/>
    <tableColumn id="3" xr3:uid="{00000000-0010-0000-0100-000003000000}" name="County Name" dataDxfId="56" totalsRowDxfId="57"/>
    <tableColumn id="4" xr3:uid="{00000000-0010-0000-0100-000004000000}" name="School District Political Unit Number" dataDxfId="54" totalsRowDxfId="55"/>
    <tableColumn id="5" xr3:uid="{00000000-0010-0000-0100-000005000000}" name="School District Name" dataDxfId="52" totalsRowDxfId="53"/>
    <tableColumn id="6" xr3:uid="{00000000-0010-0000-0100-000006000000}" name="Does Non-Business Property Qualify For Tax Credit Factor?" dataDxfId="50" totalsRowDxfId="51"/>
    <tableColumn id="7" xr3:uid="{00000000-0010-0000-0100-000007000000}" name="Non-Business Tax Year 2025 Taxes Charged &amp; Payable (Floor Tax Revenue) [a]" totalsRowFunction="sum" dataDxfId="48" totalsRowDxfId="49"/>
    <tableColumn id="8" xr3:uid="{00000000-0010-0000-0100-000008000000}" name="Non-Business Tax Year 2025 Inflation Cap Credit Reduction Amount in Dollars" totalsRowFunction="sum" dataDxfId="46" totalsRowDxfId="47"/>
    <tableColumn id="9" xr3:uid="{00000000-0010-0000-0100-000009000000}" name="Non-Business Tax Year 2025 Taxes Charged &amp; Payable (Floor Tax Revenue) less Inflation Cap Credit Reductions" totalsRowFunction="sum" dataDxfId="44" totalsRowDxfId="45"/>
    <tableColumn id="10" xr3:uid="{00000000-0010-0000-0100-00000A000000}" name="Non-Business Tax Year 2024 Taxes Charged &amp; Payable (Floor Tax Revenue) [a]" totalsRowFunction="sum" dataDxfId="42" totalsRowDxfId="43"/>
    <tableColumn id="11" xr3:uid="{00000000-0010-0000-0100-00000B000000}" name="Non-Business County Portion of Section 5 Payment to School District" totalsRowFunction="sum" dataDxfId="40" totalsRowDxfId="41"/>
    <tableColumn id="12" xr3:uid="{00000000-0010-0000-0100-00000C000000}" name="Does Business Property Qualify For Tax Credit Factor?" dataDxfId="38" totalsRowDxfId="39"/>
    <tableColumn id="13" xr3:uid="{00000000-0010-0000-0100-00000D000000}" name="Business Tax Year 2025 Taxes Charged &amp; Payable (Floor Tax Revenue) [a]" totalsRowFunction="sum" dataDxfId="36" totalsRowDxfId="37"/>
    <tableColumn id="14" xr3:uid="{00000000-0010-0000-0100-00000E000000}" name="Business Tax Year 2025 Inflation Cap Credit Reduction Amount in Dollars" totalsRowFunction="sum" dataDxfId="34" totalsRowDxfId="35"/>
    <tableColumn id="15" xr3:uid="{00000000-0010-0000-0100-00000F000000}" name="Business Tax Year 2025 Taxes Charged &amp; Payable (Floor Tax Revenue) less Inflation Cap Credit Reductions" totalsRowFunction="sum" dataDxfId="32" totalsRowDxfId="33"/>
    <tableColumn id="16" xr3:uid="{00000000-0010-0000-0100-000010000000}" name="Business Tax Year 2024 Taxes Charged &amp; Payable (Floor Tax Revenue) [a]" totalsRowFunction="sum" dataDxfId="30" totalsRowDxfId="31"/>
    <tableColumn id="17" xr3:uid="{00000000-0010-0000-0100-000011000000}" name="Business County Portion of Section 5 Payment to School District" totalsRowFunction="sum" dataDxfId="28" totalsRowDxfId="29"/>
    <tableColumn id="19" xr3:uid="{00000000-0010-0000-0100-000013000000}" name="Total District ICC" totalsRowFunction="sum" dataDxfId="26" totalsRowDxfId="27">
      <calculatedColumnFormula>+Section5_Values[[#This Row],[Business Tax Year 2025 Inflation Cap Credit Reduction Amount in Dollars]]+Section5_Values[[#This Row],[Non-Business Tax Year 2025 Inflation Cap Credit Reduction Amount in Dollars]]</calculatedColumnFormula>
    </tableColumn>
    <tableColumn id="18" xr3:uid="{00000000-0010-0000-0100-000012000000}" name="Total County Portion of Section 5 Payment to School District" totalsRowFunction="sum" dataDxfId="24" totalsRowDxfId="25"/>
    <tableColumn id="20" xr3:uid="{00000000-0010-0000-0100-000014000000}" name="Difference" totalsRowFunction="sum" dataDxfId="22" totalsRowDxfId="23">
      <calculatedColumnFormula>+S7-R7</calculatedColumnFormula>
    </tableColumn>
    <tableColumn id="21" xr3:uid="{00000000-0010-0000-0100-000015000000}" name="% Difference" totalsRowFunction="custom" dataDxfId="20" totalsRowDxfId="21">
      <calculatedColumnFormula>+Section5_Values[[#This Row],[Difference]]/Section5_Values[[#This Row],[Total District ICC]]</calculatedColumnFormula>
      <totalsRowFormula>+T955/R955</totalsRow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Section5_District_Sums" displayName="Section5_District_Sums" ref="A3:E584" totalsRowCount="1" headerRowDxfId="19" dataDxfId="18">
  <autoFilter ref="A3:E583" xr:uid="{00000000-0009-0000-0100-000003000000}"/>
  <tableColumns count="5">
    <tableColumn id="1" xr3:uid="{00000000-0010-0000-0200-000001000000}" name="School District Political Unit Number" totalsRowLabel="Total" dataDxfId="16" totalsRowDxfId="17"/>
    <tableColumn id="2" xr3:uid="{00000000-0010-0000-0200-000002000000}" name="School District Name" dataDxfId="14" totalsRowDxfId="15"/>
    <tableColumn id="3" xr3:uid="{00000000-0010-0000-0200-000003000000}" name="Non-Business 2026 Section 5 Payment to School District" totalsRowFunction="sum" dataDxfId="12" totalsRowDxfId="13"/>
    <tableColumn id="4" xr3:uid="{00000000-0010-0000-0200-000004000000}" name="Business 2026 Section 5 Payment to School District" totalsRowFunction="sum" dataDxfId="10" totalsRowDxfId="11"/>
    <tableColumn id="5" xr3:uid="{00000000-0010-0000-0200-000005000000}" name="Total 2026 Section 5 Payment to School District" totalsRowFunction="sum" dataDxfId="8" totalsRowDxfId="9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GDP_Deflators" displayName="GDP_Deflators" ref="A3:B6" totalsRowShown="0" headerRowDxfId="7">
  <autoFilter ref="A3:B6" xr:uid="{00000000-0009-0000-0100-000004000000}">
    <filterColumn colId="0" hiddenButton="1"/>
    <filterColumn colId="1" hiddenButton="1"/>
  </autoFilter>
  <tableColumns count="2">
    <tableColumn id="1" xr3:uid="{00000000-0010-0000-0300-000001000000}" name="Tax Year" dataDxfId="6"/>
    <tableColumn id="2" xr3:uid="{00000000-0010-0000-0300-000002000000}" name="GDP Deflator" dataDxfId="5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Appraisal_Years" displayName="Appraisal_Years" ref="A3:C91" totalsRowShown="0" headerRowDxfId="4" dataDxfId="3">
  <autoFilter ref="A3:C91" xr:uid="{00000000-0009-0000-0100-000005000000}">
    <filterColumn colId="2">
      <filters>
        <filter val="2025"/>
      </filters>
    </filterColumn>
  </autoFilter>
  <tableColumns count="3">
    <tableColumn id="1" xr3:uid="{00000000-0010-0000-0400-000001000000}" name="County Code" dataDxfId="2"/>
    <tableColumn id="2" xr3:uid="{00000000-0010-0000-0400-000002000000}" name="County Name" dataDxfId="1"/>
    <tableColumn id="3" xr3:uid="{00000000-0010-0000-0400-000003000000}" name="Year of  Reappraisal or Triennial Upda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223"/>
  <sheetViews>
    <sheetView workbookViewId="0">
      <pane xSplit="5" ySplit="5" topLeftCell="AE864" activePane="bottomRight" state="frozen"/>
      <selection pane="bottomRight" activeCell="C145" sqref="C145"/>
      <selection pane="bottomLeft" activeCell="A2" sqref="A2"/>
      <selection pane="topRight" activeCell="F1" sqref="F1"/>
    </sheetView>
  </sheetViews>
  <sheetFormatPr defaultRowHeight="15.75"/>
  <cols>
    <col min="1" max="1" width="14" style="1" customWidth="1"/>
    <col min="2" max="2" width="12.42578125" style="1" bestFit="1" customWidth="1"/>
    <col min="3" max="3" width="14" style="1" bestFit="1" customWidth="1"/>
    <col min="4" max="4" width="14" style="1" customWidth="1"/>
    <col min="5" max="5" width="37.140625" style="1" bestFit="1" customWidth="1"/>
    <col min="6" max="6" width="14.140625" style="1" customWidth="1"/>
    <col min="7" max="7" width="18.7109375" style="1" customWidth="1"/>
    <col min="8" max="8" width="21" style="1" customWidth="1"/>
    <col min="9" max="9" width="18.85546875" style="1" customWidth="1"/>
    <col min="10" max="10" width="19.7109375" style="1" customWidth="1"/>
    <col min="11" max="11" width="17.140625" style="1" customWidth="1"/>
    <col min="12" max="12" width="16.85546875" style="1" customWidth="1"/>
    <col min="13" max="13" width="19.5703125" style="1" customWidth="1"/>
    <col min="14" max="14" width="13.42578125" style="1" customWidth="1"/>
    <col min="15" max="15" width="14.28515625" style="1" customWidth="1"/>
    <col min="16" max="16" width="20" style="1" customWidth="1"/>
    <col min="17" max="17" width="21" style="1" customWidth="1"/>
    <col min="18" max="18" width="20.5703125" style="1" customWidth="1"/>
    <col min="19" max="19" width="18.5703125" style="1" customWidth="1"/>
    <col min="20" max="21" width="22" style="1" customWidth="1"/>
    <col min="22" max="22" width="23.42578125" style="1" customWidth="1"/>
    <col min="23" max="23" width="21.85546875" style="1" customWidth="1"/>
    <col min="24" max="28" width="23.7109375" style="1" customWidth="1"/>
    <col min="29" max="29" width="21.7109375" style="1" customWidth="1"/>
    <col min="30" max="30" width="16.85546875" style="1" customWidth="1"/>
    <col min="31" max="31" width="23.7109375" style="1" customWidth="1"/>
    <col min="32" max="32" width="27" style="1" customWidth="1"/>
    <col min="33" max="33" width="26" style="1" customWidth="1"/>
    <col min="34" max="34" width="25.85546875" style="1" customWidth="1"/>
    <col min="35" max="35" width="24.42578125" style="1" customWidth="1"/>
    <col min="36" max="36" width="27" style="1" customWidth="1"/>
    <col min="37" max="37" width="24.42578125" style="9" bestFit="1" customWidth="1"/>
    <col min="38" max="38" width="9.140625" style="1" customWidth="1"/>
    <col min="39" max="16384" width="9.140625" style="1"/>
  </cols>
  <sheetData>
    <row r="1" spans="1:37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31"/>
    </row>
    <row r="2" spans="1:3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31"/>
    </row>
    <row r="3" spans="1:3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31"/>
    </row>
    <row r="4" spans="1:3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31"/>
    </row>
    <row r="5" spans="1:37" ht="78.75" customHeight="1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" t="s">
        <v>19</v>
      </c>
      <c r="Q5" s="2" t="s">
        <v>20</v>
      </c>
      <c r="R5" s="2" t="s">
        <v>21</v>
      </c>
      <c r="S5" s="2" t="s">
        <v>22</v>
      </c>
      <c r="T5" s="2" t="s">
        <v>23</v>
      </c>
      <c r="U5" s="2" t="s">
        <v>24</v>
      </c>
      <c r="V5" s="2" t="s">
        <v>25</v>
      </c>
      <c r="W5" s="2" t="s">
        <v>26</v>
      </c>
      <c r="X5" s="2" t="s">
        <v>27</v>
      </c>
      <c r="Y5" s="2" t="s">
        <v>28</v>
      </c>
      <c r="Z5" s="2" t="s">
        <v>29</v>
      </c>
      <c r="AA5" s="2" t="s">
        <v>30</v>
      </c>
      <c r="AB5" s="2" t="s">
        <v>31</v>
      </c>
      <c r="AC5" s="2" t="s">
        <v>32</v>
      </c>
      <c r="AD5" s="2" t="s">
        <v>33</v>
      </c>
      <c r="AE5" s="2" t="s">
        <v>34</v>
      </c>
      <c r="AF5" s="2" t="s">
        <v>35</v>
      </c>
      <c r="AG5" s="2" t="s">
        <v>36</v>
      </c>
      <c r="AH5" s="2" t="s">
        <v>37</v>
      </c>
      <c r="AI5" s="2" t="s">
        <v>38</v>
      </c>
      <c r="AJ5" s="2" t="s">
        <v>39</v>
      </c>
      <c r="AK5" s="10" t="s">
        <v>40</v>
      </c>
    </row>
    <row r="6" spans="1:37" hidden="1">
      <c r="A6" s="4">
        <v>2025</v>
      </c>
      <c r="B6" s="4">
        <v>1</v>
      </c>
      <c r="C6" s="4" t="s">
        <v>41</v>
      </c>
      <c r="D6" s="4">
        <v>20610</v>
      </c>
      <c r="E6" s="4" t="s">
        <v>42</v>
      </c>
      <c r="F6" s="32">
        <v>0.13800000000000001</v>
      </c>
      <c r="G6" s="4" t="s">
        <v>43</v>
      </c>
      <c r="H6" s="33">
        <v>2360740</v>
      </c>
      <c r="I6" s="7">
        <v>10387</v>
      </c>
      <c r="J6" s="7">
        <v>26302</v>
      </c>
      <c r="K6" s="7">
        <v>3629.6759999999999</v>
      </c>
      <c r="L6" s="7">
        <v>40318.675999999999</v>
      </c>
      <c r="M6" s="7">
        <v>47215</v>
      </c>
      <c r="N6" s="34" t="s">
        <v>43</v>
      </c>
      <c r="O6" s="35">
        <v>0.14606214126866471</v>
      </c>
      <c r="P6" s="7">
        <v>47215</v>
      </c>
      <c r="Q6" s="7">
        <v>6896.3240000000033</v>
      </c>
      <c r="R6" s="7">
        <v>0</v>
      </c>
      <c r="S6" s="35">
        <v>1</v>
      </c>
      <c r="T6" s="35">
        <v>0.14606214126866471</v>
      </c>
      <c r="U6" s="7">
        <v>6896.32</v>
      </c>
      <c r="V6" s="4" t="s">
        <v>43</v>
      </c>
      <c r="W6" s="33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4" t="s">
        <v>44</v>
      </c>
      <c r="AD6" s="35" t="s">
        <v>45</v>
      </c>
      <c r="AE6" s="7" t="s">
        <v>45</v>
      </c>
      <c r="AF6" s="7" t="s">
        <v>45</v>
      </c>
      <c r="AG6" s="7" t="s">
        <v>45</v>
      </c>
      <c r="AH6" s="35" t="s">
        <v>45</v>
      </c>
      <c r="AI6" s="35" t="s">
        <v>45</v>
      </c>
      <c r="AJ6" s="7" t="s">
        <v>45</v>
      </c>
      <c r="AK6" s="36">
        <v>6896.32</v>
      </c>
    </row>
    <row r="7" spans="1:37" hidden="1">
      <c r="A7" s="4">
        <v>2025</v>
      </c>
      <c r="B7" s="4">
        <v>1</v>
      </c>
      <c r="C7" s="4" t="s">
        <v>41</v>
      </c>
      <c r="D7" s="4">
        <v>21550</v>
      </c>
      <c r="E7" s="4" t="s">
        <v>46</v>
      </c>
      <c r="F7" s="32">
        <v>0.13800000000000001</v>
      </c>
      <c r="G7" s="4" t="s">
        <v>43</v>
      </c>
      <c r="H7" s="33">
        <v>302040</v>
      </c>
      <c r="I7" s="7">
        <v>1687</v>
      </c>
      <c r="J7" s="7">
        <v>3788</v>
      </c>
      <c r="K7" s="7">
        <v>522.74400000000003</v>
      </c>
      <c r="L7" s="7">
        <v>5997.7439999999997</v>
      </c>
      <c r="M7" s="7">
        <v>6972</v>
      </c>
      <c r="N7" s="34" t="s">
        <v>43</v>
      </c>
      <c r="O7" s="35">
        <v>0.13973838209982789</v>
      </c>
      <c r="P7" s="7">
        <v>6972</v>
      </c>
      <c r="Q7" s="7">
        <v>974.2560000000002</v>
      </c>
      <c r="R7" s="7">
        <v>0</v>
      </c>
      <c r="S7" s="35">
        <v>1</v>
      </c>
      <c r="T7" s="35">
        <v>0.13973838209982789</v>
      </c>
      <c r="U7" s="7">
        <v>974.26</v>
      </c>
      <c r="V7" s="4" t="s">
        <v>44</v>
      </c>
      <c r="W7" s="33" t="s">
        <v>45</v>
      </c>
      <c r="X7" s="7" t="s">
        <v>45</v>
      </c>
      <c r="Y7" s="7" t="s">
        <v>45</v>
      </c>
      <c r="Z7" s="7" t="s">
        <v>45</v>
      </c>
      <c r="AA7" s="7" t="s">
        <v>45</v>
      </c>
      <c r="AB7" s="7" t="s">
        <v>45</v>
      </c>
      <c r="AC7" s="4" t="s">
        <v>44</v>
      </c>
      <c r="AD7" s="35" t="s">
        <v>45</v>
      </c>
      <c r="AE7" s="7" t="s">
        <v>45</v>
      </c>
      <c r="AF7" s="7" t="s">
        <v>45</v>
      </c>
      <c r="AG7" s="7" t="s">
        <v>45</v>
      </c>
      <c r="AH7" s="35" t="s">
        <v>45</v>
      </c>
      <c r="AI7" s="35" t="s">
        <v>45</v>
      </c>
      <c r="AJ7" s="7" t="s">
        <v>45</v>
      </c>
      <c r="AK7" s="36">
        <v>974.26</v>
      </c>
    </row>
    <row r="8" spans="1:37" hidden="1">
      <c r="A8" s="4">
        <v>2025</v>
      </c>
      <c r="B8" s="4">
        <v>1</v>
      </c>
      <c r="C8" s="4" t="s">
        <v>41</v>
      </c>
      <c r="D8" s="4">
        <v>23145</v>
      </c>
      <c r="E8" s="4" t="s">
        <v>47</v>
      </c>
      <c r="F8" s="32">
        <v>0.13800000000000001</v>
      </c>
      <c r="G8" s="4" t="s">
        <v>43</v>
      </c>
      <c r="H8" s="33">
        <v>92532260</v>
      </c>
      <c r="I8" s="7">
        <v>351623</v>
      </c>
      <c r="J8" s="7">
        <v>1165883</v>
      </c>
      <c r="K8" s="7">
        <v>160891.85399999999</v>
      </c>
      <c r="L8" s="7">
        <v>1678397.8540000001</v>
      </c>
      <c r="M8" s="7">
        <v>1850646</v>
      </c>
      <c r="N8" s="34" t="s">
        <v>43</v>
      </c>
      <c r="O8" s="35">
        <v>9.3074605299987123E-2</v>
      </c>
      <c r="P8" s="7">
        <v>1850646</v>
      </c>
      <c r="Q8" s="7">
        <v>172248.14600000001</v>
      </c>
      <c r="R8" s="7">
        <v>0</v>
      </c>
      <c r="S8" s="35">
        <v>1</v>
      </c>
      <c r="T8" s="35">
        <v>9.3074605299987123E-2</v>
      </c>
      <c r="U8" s="7">
        <v>172248.15</v>
      </c>
      <c r="V8" s="4" t="s">
        <v>44</v>
      </c>
      <c r="W8" s="33" t="s">
        <v>45</v>
      </c>
      <c r="X8" s="7" t="s">
        <v>45</v>
      </c>
      <c r="Y8" s="7" t="s">
        <v>45</v>
      </c>
      <c r="Z8" s="7" t="s">
        <v>45</v>
      </c>
      <c r="AA8" s="7" t="s">
        <v>45</v>
      </c>
      <c r="AB8" s="7" t="s">
        <v>45</v>
      </c>
      <c r="AC8" s="4" t="s">
        <v>44</v>
      </c>
      <c r="AD8" s="35" t="s">
        <v>45</v>
      </c>
      <c r="AE8" s="7" t="s">
        <v>45</v>
      </c>
      <c r="AF8" s="7" t="s">
        <v>45</v>
      </c>
      <c r="AG8" s="7" t="s">
        <v>45</v>
      </c>
      <c r="AH8" s="35" t="s">
        <v>45</v>
      </c>
      <c r="AI8" s="35" t="s">
        <v>45</v>
      </c>
      <c r="AJ8" s="7" t="s">
        <v>45</v>
      </c>
      <c r="AK8" s="36">
        <v>172248.15</v>
      </c>
    </row>
    <row r="9" spans="1:37" hidden="1">
      <c r="A9" s="4">
        <v>2025</v>
      </c>
      <c r="B9" s="4">
        <v>1</v>
      </c>
      <c r="C9" s="4" t="s">
        <v>41</v>
      </c>
      <c r="D9" s="4">
        <v>24120</v>
      </c>
      <c r="E9" s="4" t="s">
        <v>48</v>
      </c>
      <c r="F9" s="32">
        <v>0.13800000000000001</v>
      </c>
      <c r="G9" s="4" t="s">
        <v>43</v>
      </c>
      <c r="H9" s="33">
        <v>516879760</v>
      </c>
      <c r="I9" s="7">
        <v>3275218</v>
      </c>
      <c r="J9" s="7">
        <v>6967678</v>
      </c>
      <c r="K9" s="7">
        <v>961539.56400000013</v>
      </c>
      <c r="L9" s="7">
        <v>11204435.563999999</v>
      </c>
      <c r="M9" s="7">
        <v>12682435</v>
      </c>
      <c r="N9" s="34" t="s">
        <v>43</v>
      </c>
      <c r="O9" s="35">
        <v>0.1165390901668332</v>
      </c>
      <c r="P9" s="7">
        <v>12682435</v>
      </c>
      <c r="Q9" s="7">
        <v>1477999.4360000009</v>
      </c>
      <c r="R9" s="7">
        <v>0</v>
      </c>
      <c r="S9" s="35">
        <v>1</v>
      </c>
      <c r="T9" s="35">
        <v>0.1165390901668332</v>
      </c>
      <c r="U9" s="7">
        <v>1477999.44</v>
      </c>
      <c r="V9" s="4" t="s">
        <v>44</v>
      </c>
      <c r="W9" s="33" t="s">
        <v>45</v>
      </c>
      <c r="X9" s="7" t="s">
        <v>45</v>
      </c>
      <c r="Y9" s="7" t="s">
        <v>45</v>
      </c>
      <c r="Z9" s="7" t="s">
        <v>45</v>
      </c>
      <c r="AA9" s="7" t="s">
        <v>45</v>
      </c>
      <c r="AB9" s="7" t="s">
        <v>45</v>
      </c>
      <c r="AC9" s="4" t="s">
        <v>44</v>
      </c>
      <c r="AD9" s="35" t="s">
        <v>45</v>
      </c>
      <c r="AE9" s="7" t="s">
        <v>45</v>
      </c>
      <c r="AF9" s="7" t="s">
        <v>45</v>
      </c>
      <c r="AG9" s="7" t="s">
        <v>45</v>
      </c>
      <c r="AH9" s="35" t="s">
        <v>45</v>
      </c>
      <c r="AI9" s="35" t="s">
        <v>45</v>
      </c>
      <c r="AJ9" s="7" t="s">
        <v>45</v>
      </c>
      <c r="AK9" s="36">
        <v>1477999.44</v>
      </c>
    </row>
    <row r="10" spans="1:37" hidden="1">
      <c r="A10" s="4">
        <v>2025</v>
      </c>
      <c r="B10" s="4">
        <v>1</v>
      </c>
      <c r="C10" s="4" t="s">
        <v>41</v>
      </c>
      <c r="D10" s="4">
        <v>30370</v>
      </c>
      <c r="E10" s="4" t="s">
        <v>49</v>
      </c>
      <c r="F10" s="32">
        <v>0.13800000000000001</v>
      </c>
      <c r="G10" s="4" t="s">
        <v>43</v>
      </c>
      <c r="H10" s="33">
        <v>2662780</v>
      </c>
      <c r="I10" s="7">
        <v>6594</v>
      </c>
      <c r="J10" s="7">
        <v>0</v>
      </c>
      <c r="K10" s="7">
        <v>0</v>
      </c>
      <c r="L10" s="7">
        <v>6594</v>
      </c>
      <c r="M10" s="7">
        <v>6594</v>
      </c>
      <c r="N10" s="34" t="s">
        <v>44</v>
      </c>
      <c r="O10" s="35" t="s">
        <v>45</v>
      </c>
      <c r="P10" s="7" t="s">
        <v>45</v>
      </c>
      <c r="Q10" s="7" t="s">
        <v>45</v>
      </c>
      <c r="R10" s="7" t="s">
        <v>45</v>
      </c>
      <c r="S10" s="35" t="s">
        <v>45</v>
      </c>
      <c r="T10" s="35" t="s">
        <v>45</v>
      </c>
      <c r="U10" s="7" t="s">
        <v>45</v>
      </c>
      <c r="V10" s="4" t="s">
        <v>44</v>
      </c>
      <c r="W10" s="33" t="s">
        <v>45</v>
      </c>
      <c r="X10" s="7" t="s">
        <v>45</v>
      </c>
      <c r="Y10" s="7" t="s">
        <v>45</v>
      </c>
      <c r="Z10" s="7" t="s">
        <v>45</v>
      </c>
      <c r="AA10" s="7" t="s">
        <v>45</v>
      </c>
      <c r="AB10" s="7" t="s">
        <v>45</v>
      </c>
      <c r="AC10" s="4" t="s">
        <v>44</v>
      </c>
      <c r="AD10" s="35" t="s">
        <v>45</v>
      </c>
      <c r="AE10" s="7" t="s">
        <v>45</v>
      </c>
      <c r="AF10" s="7" t="s">
        <v>45</v>
      </c>
      <c r="AG10" s="7" t="s">
        <v>45</v>
      </c>
      <c r="AH10" s="35" t="s">
        <v>45</v>
      </c>
      <c r="AI10" s="35" t="s">
        <v>45</v>
      </c>
      <c r="AJ10" s="7" t="s">
        <v>45</v>
      </c>
      <c r="AK10" s="36" t="s">
        <v>45</v>
      </c>
    </row>
    <row r="11" spans="1:37">
      <c r="A11" s="4">
        <v>2024</v>
      </c>
      <c r="B11" s="4">
        <v>2</v>
      </c>
      <c r="C11" s="4" t="s">
        <v>50</v>
      </c>
      <c r="D11" s="4">
        <v>20050</v>
      </c>
      <c r="E11" s="4" t="s">
        <v>51</v>
      </c>
      <c r="F11" s="32">
        <v>0.161</v>
      </c>
      <c r="G11" s="4" t="s">
        <v>43</v>
      </c>
      <c r="H11" s="33">
        <v>196558970</v>
      </c>
      <c r="I11" s="7">
        <v>1985648</v>
      </c>
      <c r="J11" s="7">
        <v>2148252</v>
      </c>
      <c r="K11" s="7">
        <v>345868.57199999999</v>
      </c>
      <c r="L11" s="7">
        <v>4479768.5719999997</v>
      </c>
      <c r="M11" s="7">
        <v>4924205</v>
      </c>
      <c r="N11" s="34" t="s">
        <v>43</v>
      </c>
      <c r="O11" s="35">
        <v>9.0255468243097159E-2</v>
      </c>
      <c r="P11" s="7">
        <v>4924133</v>
      </c>
      <c r="Q11" s="7">
        <v>444429.92960628681</v>
      </c>
      <c r="R11" s="7">
        <v>0</v>
      </c>
      <c r="S11" s="35">
        <v>1</v>
      </c>
      <c r="T11" s="35">
        <v>9.0255468243097159E-2</v>
      </c>
      <c r="U11" s="7">
        <v>444429.93</v>
      </c>
      <c r="V11" s="4" t="s">
        <v>44</v>
      </c>
      <c r="W11" s="33" t="s">
        <v>45</v>
      </c>
      <c r="X11" s="7" t="s">
        <v>45</v>
      </c>
      <c r="Y11" s="7" t="s">
        <v>45</v>
      </c>
      <c r="Z11" s="7" t="s">
        <v>45</v>
      </c>
      <c r="AA11" s="7" t="s">
        <v>45</v>
      </c>
      <c r="AB11" s="7" t="s">
        <v>45</v>
      </c>
      <c r="AC11" s="4" t="s">
        <v>44</v>
      </c>
      <c r="AD11" s="35" t="s">
        <v>45</v>
      </c>
      <c r="AE11" s="7" t="s">
        <v>45</v>
      </c>
      <c r="AF11" s="7" t="s">
        <v>45</v>
      </c>
      <c r="AG11" s="7" t="s">
        <v>45</v>
      </c>
      <c r="AH11" s="35" t="s">
        <v>45</v>
      </c>
      <c r="AI11" s="35" t="s">
        <v>45</v>
      </c>
      <c r="AJ11" s="7" t="s">
        <v>45</v>
      </c>
      <c r="AK11" s="36">
        <v>444429.93</v>
      </c>
    </row>
    <row r="12" spans="1:37">
      <c r="A12" s="4">
        <v>2024</v>
      </c>
      <c r="B12" s="4">
        <v>2</v>
      </c>
      <c r="C12" s="4" t="s">
        <v>50</v>
      </c>
      <c r="D12" s="4">
        <v>20280</v>
      </c>
      <c r="E12" s="4" t="s">
        <v>52</v>
      </c>
      <c r="F12" s="32">
        <v>0.161</v>
      </c>
      <c r="G12" s="4" t="s">
        <v>43</v>
      </c>
      <c r="H12" s="33">
        <v>254486500</v>
      </c>
      <c r="I12" s="7">
        <v>4983133</v>
      </c>
      <c r="J12" s="7">
        <v>2625476</v>
      </c>
      <c r="K12" s="7">
        <v>422701.636</v>
      </c>
      <c r="L12" s="7">
        <v>8031310.6359999999</v>
      </c>
      <c r="M12" s="7">
        <v>8253285</v>
      </c>
      <c r="N12" s="34" t="s">
        <v>43</v>
      </c>
      <c r="O12" s="35">
        <v>2.689527430592786E-2</v>
      </c>
      <c r="P12" s="7">
        <v>8180989</v>
      </c>
      <c r="Q12" s="7">
        <v>220029.94324877849</v>
      </c>
      <c r="R12" s="7">
        <v>0</v>
      </c>
      <c r="S12" s="35">
        <v>1</v>
      </c>
      <c r="T12" s="35">
        <v>2.689527430592786E-2</v>
      </c>
      <c r="U12" s="7">
        <v>220029.94</v>
      </c>
      <c r="V12" s="4" t="s">
        <v>43</v>
      </c>
      <c r="W12" s="33">
        <v>72996270</v>
      </c>
      <c r="X12" s="7">
        <v>1529901</v>
      </c>
      <c r="Y12" s="7">
        <v>849733</v>
      </c>
      <c r="Z12" s="7">
        <v>136807.01300000001</v>
      </c>
      <c r="AA12" s="7">
        <v>2516441.0129999998</v>
      </c>
      <c r="AB12" s="7">
        <v>2467903</v>
      </c>
      <c r="AC12" s="4" t="s">
        <v>44</v>
      </c>
      <c r="AD12" s="35" t="s">
        <v>45</v>
      </c>
      <c r="AE12" s="7" t="s">
        <v>45</v>
      </c>
      <c r="AF12" s="7" t="s">
        <v>45</v>
      </c>
      <c r="AG12" s="7" t="s">
        <v>45</v>
      </c>
      <c r="AH12" s="35" t="s">
        <v>45</v>
      </c>
      <c r="AI12" s="35" t="s">
        <v>45</v>
      </c>
      <c r="AJ12" s="7" t="s">
        <v>45</v>
      </c>
      <c r="AK12" s="36">
        <v>220029.94</v>
      </c>
    </row>
    <row r="13" spans="1:37">
      <c r="A13" s="4">
        <v>2024</v>
      </c>
      <c r="B13" s="4">
        <v>2</v>
      </c>
      <c r="C13" s="4" t="s">
        <v>50</v>
      </c>
      <c r="D13" s="4">
        <v>20540</v>
      </c>
      <c r="E13" s="4" t="s">
        <v>53</v>
      </c>
      <c r="F13" s="32">
        <v>0.161</v>
      </c>
      <c r="G13" s="4" t="s">
        <v>43</v>
      </c>
      <c r="H13" s="33">
        <v>196920010</v>
      </c>
      <c r="I13" s="7">
        <v>1554290</v>
      </c>
      <c r="J13" s="7">
        <v>2246033</v>
      </c>
      <c r="K13" s="7">
        <v>361611.31300000002</v>
      </c>
      <c r="L13" s="7">
        <v>4161934.3130000001</v>
      </c>
      <c r="M13" s="7">
        <v>4586859</v>
      </c>
      <c r="N13" s="34" t="s">
        <v>43</v>
      </c>
      <c r="O13" s="35">
        <v>9.2639579067069655E-2</v>
      </c>
      <c r="P13" s="7">
        <v>4572754</v>
      </c>
      <c r="Q13" s="7">
        <v>423618.00573725911</v>
      </c>
      <c r="R13" s="7">
        <v>0</v>
      </c>
      <c r="S13" s="35">
        <v>1</v>
      </c>
      <c r="T13" s="35">
        <v>9.2639579067069655E-2</v>
      </c>
      <c r="U13" s="7">
        <v>423618.01</v>
      </c>
      <c r="V13" s="4" t="s">
        <v>43</v>
      </c>
      <c r="W13" s="33">
        <v>22026330</v>
      </c>
      <c r="X13" s="7">
        <v>173854</v>
      </c>
      <c r="Y13" s="7">
        <v>310094</v>
      </c>
      <c r="Z13" s="7">
        <v>49925.133999999998</v>
      </c>
      <c r="AA13" s="7">
        <v>533873.13399999996</v>
      </c>
      <c r="AB13" s="7">
        <v>513059</v>
      </c>
      <c r="AC13" s="4" t="s">
        <v>44</v>
      </c>
      <c r="AD13" s="35" t="s">
        <v>45</v>
      </c>
      <c r="AE13" s="7" t="s">
        <v>45</v>
      </c>
      <c r="AF13" s="7" t="s">
        <v>45</v>
      </c>
      <c r="AG13" s="7" t="s">
        <v>45</v>
      </c>
      <c r="AH13" s="35" t="s">
        <v>45</v>
      </c>
      <c r="AI13" s="35" t="s">
        <v>45</v>
      </c>
      <c r="AJ13" s="7" t="s">
        <v>45</v>
      </c>
      <c r="AK13" s="36">
        <v>423618.01</v>
      </c>
    </row>
    <row r="14" spans="1:37">
      <c r="A14" s="4">
        <v>2024</v>
      </c>
      <c r="B14" s="4">
        <v>2</v>
      </c>
      <c r="C14" s="4" t="s">
        <v>50</v>
      </c>
      <c r="D14" s="4">
        <v>21180</v>
      </c>
      <c r="E14" s="4" t="s">
        <v>54</v>
      </c>
      <c r="F14" s="32">
        <v>0.161</v>
      </c>
      <c r="G14" s="4" t="s">
        <v>43</v>
      </c>
      <c r="H14" s="33">
        <v>23014230</v>
      </c>
      <c r="I14" s="7">
        <v>140158</v>
      </c>
      <c r="J14" s="7">
        <v>260411</v>
      </c>
      <c r="K14" s="7">
        <v>41926.171000000002</v>
      </c>
      <c r="L14" s="7">
        <v>442495.17099999997</v>
      </c>
      <c r="M14" s="7">
        <v>500331</v>
      </c>
      <c r="N14" s="34" t="s">
        <v>43</v>
      </c>
      <c r="O14" s="35">
        <v>0.115595134021278</v>
      </c>
      <c r="P14" s="7">
        <v>491866</v>
      </c>
      <c r="Q14" s="7">
        <v>56857.316190509911</v>
      </c>
      <c r="R14" s="7">
        <v>0</v>
      </c>
      <c r="S14" s="35">
        <v>1</v>
      </c>
      <c r="T14" s="35">
        <v>0.115595134021278</v>
      </c>
      <c r="U14" s="7">
        <v>56857.32</v>
      </c>
      <c r="V14" s="4" t="s">
        <v>44</v>
      </c>
      <c r="W14" s="33" t="s">
        <v>45</v>
      </c>
      <c r="X14" s="7" t="s">
        <v>45</v>
      </c>
      <c r="Y14" s="7" t="s">
        <v>45</v>
      </c>
      <c r="Z14" s="7" t="s">
        <v>45</v>
      </c>
      <c r="AA14" s="7" t="s">
        <v>45</v>
      </c>
      <c r="AB14" s="7" t="s">
        <v>45</v>
      </c>
      <c r="AC14" s="4" t="s">
        <v>44</v>
      </c>
      <c r="AD14" s="35" t="s">
        <v>45</v>
      </c>
      <c r="AE14" s="7" t="s">
        <v>45</v>
      </c>
      <c r="AF14" s="7" t="s">
        <v>45</v>
      </c>
      <c r="AG14" s="7" t="s">
        <v>45</v>
      </c>
      <c r="AH14" s="35" t="s">
        <v>45</v>
      </c>
      <c r="AI14" s="35" t="s">
        <v>45</v>
      </c>
      <c r="AJ14" s="7" t="s">
        <v>45</v>
      </c>
      <c r="AK14" s="36">
        <v>56857.32</v>
      </c>
    </row>
    <row r="15" spans="1:37">
      <c r="A15" s="4">
        <v>2024</v>
      </c>
      <c r="B15" s="4">
        <v>2</v>
      </c>
      <c r="C15" s="4" t="s">
        <v>50</v>
      </c>
      <c r="D15" s="4">
        <v>21440</v>
      </c>
      <c r="E15" s="4" t="s">
        <v>55</v>
      </c>
      <c r="F15" s="32">
        <v>0.161</v>
      </c>
      <c r="G15" s="4" t="s">
        <v>43</v>
      </c>
      <c r="H15" s="33">
        <v>149755410</v>
      </c>
      <c r="I15" s="7">
        <v>826003</v>
      </c>
      <c r="J15" s="7">
        <v>1691296</v>
      </c>
      <c r="K15" s="7">
        <v>272298.65600000002</v>
      </c>
      <c r="L15" s="7">
        <v>2789597.656</v>
      </c>
      <c r="M15" s="7">
        <v>3117262</v>
      </c>
      <c r="N15" s="34" t="s">
        <v>43</v>
      </c>
      <c r="O15" s="35">
        <v>0.105112866355154</v>
      </c>
      <c r="P15" s="7">
        <v>3117131</v>
      </c>
      <c r="Q15" s="7">
        <v>327650.57421450771</v>
      </c>
      <c r="R15" s="7">
        <v>0</v>
      </c>
      <c r="S15" s="35">
        <v>1</v>
      </c>
      <c r="T15" s="35">
        <v>0.105112866355154</v>
      </c>
      <c r="U15" s="7">
        <v>327650.57</v>
      </c>
      <c r="V15" s="4" t="s">
        <v>44</v>
      </c>
      <c r="W15" s="33" t="s">
        <v>45</v>
      </c>
      <c r="X15" s="7" t="s">
        <v>45</v>
      </c>
      <c r="Y15" s="7" t="s">
        <v>45</v>
      </c>
      <c r="Z15" s="7" t="s">
        <v>45</v>
      </c>
      <c r="AA15" s="7" t="s">
        <v>45</v>
      </c>
      <c r="AB15" s="7" t="s">
        <v>45</v>
      </c>
      <c r="AC15" s="4" t="s">
        <v>44</v>
      </c>
      <c r="AD15" s="35" t="s">
        <v>45</v>
      </c>
      <c r="AE15" s="7" t="s">
        <v>45</v>
      </c>
      <c r="AF15" s="7" t="s">
        <v>45</v>
      </c>
      <c r="AG15" s="7" t="s">
        <v>45</v>
      </c>
      <c r="AH15" s="35" t="s">
        <v>45</v>
      </c>
      <c r="AI15" s="35" t="s">
        <v>45</v>
      </c>
      <c r="AJ15" s="7" t="s">
        <v>45</v>
      </c>
      <c r="AK15" s="36">
        <v>327650.57</v>
      </c>
    </row>
    <row r="16" spans="1:37">
      <c r="A16" s="4">
        <v>2024</v>
      </c>
      <c r="B16" s="4">
        <v>2</v>
      </c>
      <c r="C16" s="4" t="s">
        <v>50</v>
      </c>
      <c r="D16" s="4">
        <v>21650</v>
      </c>
      <c r="E16" s="4" t="s">
        <v>56</v>
      </c>
      <c r="F16" s="32">
        <v>0.161</v>
      </c>
      <c r="G16" s="4" t="s">
        <v>43</v>
      </c>
      <c r="H16" s="33">
        <v>454118260</v>
      </c>
      <c r="I16" s="7">
        <v>7626087</v>
      </c>
      <c r="J16" s="7">
        <v>4952486</v>
      </c>
      <c r="K16" s="7">
        <v>797350.24600000004</v>
      </c>
      <c r="L16" s="7">
        <v>13375923.245999999</v>
      </c>
      <c r="M16" s="7">
        <v>14256218</v>
      </c>
      <c r="N16" s="34" t="s">
        <v>43</v>
      </c>
      <c r="O16" s="35">
        <v>6.1748126606930409E-2</v>
      </c>
      <c r="P16" s="7">
        <v>13930759</v>
      </c>
      <c r="Q16" s="7">
        <v>860198.27046263521</v>
      </c>
      <c r="R16" s="7">
        <v>0</v>
      </c>
      <c r="S16" s="35">
        <v>1</v>
      </c>
      <c r="T16" s="35">
        <v>6.1748126606930409E-2</v>
      </c>
      <c r="U16" s="7">
        <v>860198.27</v>
      </c>
      <c r="V16" s="4" t="s">
        <v>44</v>
      </c>
      <c r="W16" s="33" t="s">
        <v>45</v>
      </c>
      <c r="X16" s="7" t="s">
        <v>45</v>
      </c>
      <c r="Y16" s="7" t="s">
        <v>45</v>
      </c>
      <c r="Z16" s="7" t="s">
        <v>45</v>
      </c>
      <c r="AA16" s="7" t="s">
        <v>45</v>
      </c>
      <c r="AB16" s="7" t="s">
        <v>45</v>
      </c>
      <c r="AC16" s="4" t="s">
        <v>44</v>
      </c>
      <c r="AD16" s="35" t="s">
        <v>45</v>
      </c>
      <c r="AE16" s="7" t="s">
        <v>45</v>
      </c>
      <c r="AF16" s="7" t="s">
        <v>45</v>
      </c>
      <c r="AG16" s="7" t="s">
        <v>45</v>
      </c>
      <c r="AH16" s="35" t="s">
        <v>45</v>
      </c>
      <c r="AI16" s="35" t="s">
        <v>45</v>
      </c>
      <c r="AJ16" s="7" t="s">
        <v>45</v>
      </c>
      <c r="AK16" s="36">
        <v>860198.27</v>
      </c>
    </row>
    <row r="17" spans="1:37">
      <c r="A17" s="4">
        <v>2024</v>
      </c>
      <c r="B17" s="4">
        <v>2</v>
      </c>
      <c r="C17" s="4" t="s">
        <v>50</v>
      </c>
      <c r="D17" s="4">
        <v>22890</v>
      </c>
      <c r="E17" s="4" t="s">
        <v>57</v>
      </c>
      <c r="F17" s="32">
        <v>0.161</v>
      </c>
      <c r="G17" s="4" t="s">
        <v>43</v>
      </c>
      <c r="H17" s="33">
        <v>273888240</v>
      </c>
      <c r="I17" s="7">
        <v>3044824</v>
      </c>
      <c r="J17" s="7">
        <v>4044483</v>
      </c>
      <c r="K17" s="7">
        <v>651161.76300000004</v>
      </c>
      <c r="L17" s="7">
        <v>7740468.7630000003</v>
      </c>
      <c r="M17" s="7">
        <v>7509205</v>
      </c>
      <c r="N17" s="34" t="s">
        <v>44</v>
      </c>
      <c r="O17" s="35" t="s">
        <v>45</v>
      </c>
      <c r="P17" s="7" t="s">
        <v>45</v>
      </c>
      <c r="Q17" s="7" t="s">
        <v>45</v>
      </c>
      <c r="R17" s="7" t="s">
        <v>45</v>
      </c>
      <c r="S17" s="35" t="s">
        <v>45</v>
      </c>
      <c r="T17" s="35" t="s">
        <v>45</v>
      </c>
      <c r="U17" s="7" t="s">
        <v>45</v>
      </c>
      <c r="V17" s="4" t="s">
        <v>44</v>
      </c>
      <c r="W17" s="33" t="s">
        <v>45</v>
      </c>
      <c r="X17" s="7" t="s">
        <v>45</v>
      </c>
      <c r="Y17" s="7" t="s">
        <v>45</v>
      </c>
      <c r="Z17" s="7" t="s">
        <v>45</v>
      </c>
      <c r="AA17" s="7" t="s">
        <v>45</v>
      </c>
      <c r="AB17" s="7" t="s">
        <v>45</v>
      </c>
      <c r="AC17" s="4" t="s">
        <v>44</v>
      </c>
      <c r="AD17" s="35" t="s">
        <v>45</v>
      </c>
      <c r="AE17" s="7" t="s">
        <v>45</v>
      </c>
      <c r="AF17" s="7" t="s">
        <v>45</v>
      </c>
      <c r="AG17" s="7" t="s">
        <v>45</v>
      </c>
      <c r="AH17" s="35" t="s">
        <v>45</v>
      </c>
      <c r="AI17" s="35" t="s">
        <v>45</v>
      </c>
      <c r="AJ17" s="7" t="s">
        <v>45</v>
      </c>
      <c r="AK17" s="36" t="s">
        <v>45</v>
      </c>
    </row>
    <row r="18" spans="1:37">
      <c r="A18" s="4">
        <v>2024</v>
      </c>
      <c r="B18" s="4">
        <v>2</v>
      </c>
      <c r="C18" s="4" t="s">
        <v>50</v>
      </c>
      <c r="D18" s="4">
        <v>24280</v>
      </c>
      <c r="E18" s="4" t="s">
        <v>58</v>
      </c>
      <c r="F18" s="32">
        <v>0.161</v>
      </c>
      <c r="G18" s="4" t="s">
        <v>43</v>
      </c>
      <c r="H18" s="33">
        <v>2896050</v>
      </c>
      <c r="I18" s="7">
        <v>13467</v>
      </c>
      <c r="J18" s="7">
        <v>30179</v>
      </c>
      <c r="K18" s="7">
        <v>4858.8190000000004</v>
      </c>
      <c r="L18" s="7">
        <v>48504.819000000003</v>
      </c>
      <c r="M18" s="7">
        <v>57921</v>
      </c>
      <c r="N18" s="34" t="s">
        <v>43</v>
      </c>
      <c r="O18" s="35">
        <v>0.16256937898171639</v>
      </c>
      <c r="P18" s="7">
        <v>57923</v>
      </c>
      <c r="Q18" s="7">
        <v>9416.5061387579608</v>
      </c>
      <c r="R18" s="7">
        <v>0</v>
      </c>
      <c r="S18" s="35">
        <v>1</v>
      </c>
      <c r="T18" s="35">
        <v>0.16256937898171639</v>
      </c>
      <c r="U18" s="7">
        <v>9416.51</v>
      </c>
      <c r="V18" s="4" t="s">
        <v>44</v>
      </c>
      <c r="W18" s="33" t="s">
        <v>45</v>
      </c>
      <c r="X18" s="7" t="s">
        <v>45</v>
      </c>
      <c r="Y18" s="7" t="s">
        <v>45</v>
      </c>
      <c r="Z18" s="7" t="s">
        <v>45</v>
      </c>
      <c r="AA18" s="7" t="s">
        <v>45</v>
      </c>
      <c r="AB18" s="7" t="s">
        <v>45</v>
      </c>
      <c r="AC18" s="4" t="s">
        <v>44</v>
      </c>
      <c r="AD18" s="35" t="s">
        <v>45</v>
      </c>
      <c r="AE18" s="7" t="s">
        <v>45</v>
      </c>
      <c r="AF18" s="7" t="s">
        <v>45</v>
      </c>
      <c r="AG18" s="7" t="s">
        <v>45</v>
      </c>
      <c r="AH18" s="35" t="s">
        <v>45</v>
      </c>
      <c r="AI18" s="35" t="s">
        <v>45</v>
      </c>
      <c r="AJ18" s="7" t="s">
        <v>45</v>
      </c>
      <c r="AK18" s="36">
        <v>9416.51</v>
      </c>
    </row>
    <row r="19" spans="1:37">
      <c r="A19" s="4">
        <v>2024</v>
      </c>
      <c r="B19" s="4">
        <v>2</v>
      </c>
      <c r="C19" s="4" t="s">
        <v>50</v>
      </c>
      <c r="D19" s="4">
        <v>24340</v>
      </c>
      <c r="E19" s="4" t="s">
        <v>59</v>
      </c>
      <c r="F19" s="32">
        <v>0.161</v>
      </c>
      <c r="G19" s="4" t="s">
        <v>43</v>
      </c>
      <c r="H19" s="33">
        <v>73653400</v>
      </c>
      <c r="I19" s="7">
        <v>921046</v>
      </c>
      <c r="J19" s="7">
        <v>807292</v>
      </c>
      <c r="K19" s="7">
        <v>129974.012</v>
      </c>
      <c r="L19" s="7">
        <v>1858312.0120000001</v>
      </c>
      <c r="M19" s="7">
        <v>1952194</v>
      </c>
      <c r="N19" s="34" t="s">
        <v>43</v>
      </c>
      <c r="O19" s="35">
        <v>4.8090501251412447E-2</v>
      </c>
      <c r="P19" s="7">
        <v>1794653</v>
      </c>
      <c r="Q19" s="7">
        <v>86305.76234235111</v>
      </c>
      <c r="R19" s="7">
        <v>0</v>
      </c>
      <c r="S19" s="35">
        <v>1</v>
      </c>
      <c r="T19" s="35">
        <v>4.8090501251412447E-2</v>
      </c>
      <c r="U19" s="7">
        <v>86305.76</v>
      </c>
      <c r="V19" s="4" t="s">
        <v>44</v>
      </c>
      <c r="W19" s="33" t="s">
        <v>45</v>
      </c>
      <c r="X19" s="7" t="s">
        <v>45</v>
      </c>
      <c r="Y19" s="7" t="s">
        <v>45</v>
      </c>
      <c r="Z19" s="7" t="s">
        <v>45</v>
      </c>
      <c r="AA19" s="7" t="s">
        <v>45</v>
      </c>
      <c r="AB19" s="7" t="s">
        <v>45</v>
      </c>
      <c r="AC19" s="4" t="s">
        <v>44</v>
      </c>
      <c r="AD19" s="35" t="s">
        <v>45</v>
      </c>
      <c r="AE19" s="7" t="s">
        <v>45</v>
      </c>
      <c r="AF19" s="7" t="s">
        <v>45</v>
      </c>
      <c r="AG19" s="7" t="s">
        <v>45</v>
      </c>
      <c r="AH19" s="35" t="s">
        <v>45</v>
      </c>
      <c r="AI19" s="35" t="s">
        <v>45</v>
      </c>
      <c r="AJ19" s="7" t="s">
        <v>45</v>
      </c>
      <c r="AK19" s="36">
        <v>86305.76</v>
      </c>
    </row>
    <row r="20" spans="1:37">
      <c r="A20" s="4">
        <v>2024</v>
      </c>
      <c r="B20" s="4">
        <v>2</v>
      </c>
      <c r="C20" s="4" t="s">
        <v>50</v>
      </c>
      <c r="D20" s="4">
        <v>24880</v>
      </c>
      <c r="E20" s="4" t="s">
        <v>60</v>
      </c>
      <c r="F20" s="32">
        <v>0.161</v>
      </c>
      <c r="G20" s="4" t="s">
        <v>43</v>
      </c>
      <c r="H20" s="33">
        <v>518794990</v>
      </c>
      <c r="I20" s="7">
        <v>9345357</v>
      </c>
      <c r="J20" s="7">
        <v>5793809</v>
      </c>
      <c r="K20" s="7">
        <v>932803.24900000007</v>
      </c>
      <c r="L20" s="7">
        <v>16071969.249</v>
      </c>
      <c r="M20" s="7">
        <v>16712252</v>
      </c>
      <c r="N20" s="34" t="s">
        <v>43</v>
      </c>
      <c r="O20" s="35">
        <v>3.8312176659375467E-2</v>
      </c>
      <c r="P20" s="7">
        <v>16711194</v>
      </c>
      <c r="Q20" s="7">
        <v>640242.21671709546</v>
      </c>
      <c r="R20" s="7">
        <v>0</v>
      </c>
      <c r="S20" s="35">
        <v>1</v>
      </c>
      <c r="T20" s="35">
        <v>3.8312176659375467E-2</v>
      </c>
      <c r="U20" s="7">
        <v>640242.22</v>
      </c>
      <c r="V20" s="4" t="s">
        <v>44</v>
      </c>
      <c r="W20" s="33" t="s">
        <v>45</v>
      </c>
      <c r="X20" s="7" t="s">
        <v>45</v>
      </c>
      <c r="Y20" s="7" t="s">
        <v>45</v>
      </c>
      <c r="Z20" s="7" t="s">
        <v>45</v>
      </c>
      <c r="AA20" s="7" t="s">
        <v>45</v>
      </c>
      <c r="AB20" s="7" t="s">
        <v>45</v>
      </c>
      <c r="AC20" s="4" t="s">
        <v>44</v>
      </c>
      <c r="AD20" s="35" t="s">
        <v>45</v>
      </c>
      <c r="AE20" s="7" t="s">
        <v>45</v>
      </c>
      <c r="AF20" s="7" t="s">
        <v>45</v>
      </c>
      <c r="AG20" s="7" t="s">
        <v>45</v>
      </c>
      <c r="AH20" s="35" t="s">
        <v>45</v>
      </c>
      <c r="AI20" s="35" t="s">
        <v>45</v>
      </c>
      <c r="AJ20" s="7" t="s">
        <v>45</v>
      </c>
      <c r="AK20" s="36">
        <v>640242.22</v>
      </c>
    </row>
    <row r="21" spans="1:37">
      <c r="A21" s="4">
        <v>2024</v>
      </c>
      <c r="B21" s="4">
        <v>2</v>
      </c>
      <c r="C21" s="4" t="s">
        <v>50</v>
      </c>
      <c r="D21" s="4">
        <v>25090</v>
      </c>
      <c r="E21" s="4" t="s">
        <v>61</v>
      </c>
      <c r="F21" s="32">
        <v>0.161</v>
      </c>
      <c r="G21" s="4" t="s">
        <v>43</v>
      </c>
      <c r="H21" s="33">
        <v>114250130</v>
      </c>
      <c r="I21" s="7">
        <v>845663</v>
      </c>
      <c r="J21" s="7">
        <v>1270736</v>
      </c>
      <c r="K21" s="7">
        <v>204588.49600000001</v>
      </c>
      <c r="L21" s="7">
        <v>2320987.4959999998</v>
      </c>
      <c r="M21" s="7">
        <v>2616542</v>
      </c>
      <c r="N21" s="34" t="s">
        <v>43</v>
      </c>
      <c r="O21" s="35">
        <v>0.1129561474648602</v>
      </c>
      <c r="P21" s="7">
        <v>2596332</v>
      </c>
      <c r="Q21" s="7">
        <v>293271.6602597353</v>
      </c>
      <c r="R21" s="7">
        <v>0</v>
      </c>
      <c r="S21" s="35">
        <v>1</v>
      </c>
      <c r="T21" s="35">
        <v>0.1129561474648602</v>
      </c>
      <c r="U21" s="7">
        <v>293271.65999999997</v>
      </c>
      <c r="V21" s="4" t="s">
        <v>43</v>
      </c>
      <c r="W21" s="33">
        <v>11646410</v>
      </c>
      <c r="X21" s="7">
        <v>95138</v>
      </c>
      <c r="Y21" s="7">
        <v>166806</v>
      </c>
      <c r="Z21" s="7">
        <v>26855.766</v>
      </c>
      <c r="AA21" s="7">
        <v>288799.766</v>
      </c>
      <c r="AB21" s="7">
        <v>275657</v>
      </c>
      <c r="AC21" s="4" t="s">
        <v>44</v>
      </c>
      <c r="AD21" s="35" t="s">
        <v>45</v>
      </c>
      <c r="AE21" s="7" t="s">
        <v>45</v>
      </c>
      <c r="AF21" s="7" t="s">
        <v>45</v>
      </c>
      <c r="AG21" s="7" t="s">
        <v>45</v>
      </c>
      <c r="AH21" s="35" t="s">
        <v>45</v>
      </c>
      <c r="AI21" s="35" t="s">
        <v>45</v>
      </c>
      <c r="AJ21" s="7" t="s">
        <v>45</v>
      </c>
      <c r="AK21" s="36">
        <v>293271.65999999997</v>
      </c>
    </row>
    <row r="22" spans="1:37">
      <c r="A22" s="4">
        <v>2024</v>
      </c>
      <c r="B22" s="4">
        <v>2</v>
      </c>
      <c r="C22" s="4" t="s">
        <v>50</v>
      </c>
      <c r="D22" s="4">
        <v>25770</v>
      </c>
      <c r="E22" s="4" t="s">
        <v>62</v>
      </c>
      <c r="F22" s="32">
        <v>0.161</v>
      </c>
      <c r="G22" s="4" t="s">
        <v>43</v>
      </c>
      <c r="H22" s="33">
        <v>712790</v>
      </c>
      <c r="I22" s="7">
        <v>6505</v>
      </c>
      <c r="J22" s="7">
        <v>8117</v>
      </c>
      <c r="K22" s="7">
        <v>1306.837</v>
      </c>
      <c r="L22" s="7">
        <v>15928.837</v>
      </c>
      <c r="M22" s="7">
        <v>17625</v>
      </c>
      <c r="N22" s="34" t="s">
        <v>43</v>
      </c>
      <c r="O22" s="35">
        <v>9.6236198581560295E-2</v>
      </c>
      <c r="P22" s="7">
        <v>17604</v>
      </c>
      <c r="Q22" s="7">
        <v>1694.1420398297871</v>
      </c>
      <c r="R22" s="7">
        <v>0</v>
      </c>
      <c r="S22" s="35">
        <v>1</v>
      </c>
      <c r="T22" s="35">
        <v>9.6236198581560295E-2</v>
      </c>
      <c r="U22" s="7">
        <v>1694.14</v>
      </c>
      <c r="V22" s="4" t="s">
        <v>43</v>
      </c>
      <c r="W22" s="33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4" t="s">
        <v>44</v>
      </c>
      <c r="AD22" s="35" t="s">
        <v>45</v>
      </c>
      <c r="AE22" s="7" t="s">
        <v>45</v>
      </c>
      <c r="AF22" s="7" t="s">
        <v>45</v>
      </c>
      <c r="AG22" s="7" t="s">
        <v>45</v>
      </c>
      <c r="AH22" s="35" t="s">
        <v>45</v>
      </c>
      <c r="AI22" s="35" t="s">
        <v>45</v>
      </c>
      <c r="AJ22" s="7" t="s">
        <v>45</v>
      </c>
      <c r="AK22" s="36">
        <v>1694.14</v>
      </c>
    </row>
    <row r="23" spans="1:37">
      <c r="A23" s="4">
        <v>2024</v>
      </c>
      <c r="B23" s="4">
        <v>2</v>
      </c>
      <c r="C23" s="4" t="s">
        <v>50</v>
      </c>
      <c r="D23" s="4">
        <v>30010</v>
      </c>
      <c r="E23" s="4" t="s">
        <v>63</v>
      </c>
      <c r="F23" s="32">
        <v>0.161</v>
      </c>
      <c r="G23" s="4" t="s">
        <v>43</v>
      </c>
      <c r="H23" s="33">
        <v>1831796490</v>
      </c>
      <c r="I23" s="7">
        <v>1583923</v>
      </c>
      <c r="J23" s="7">
        <v>2375003</v>
      </c>
      <c r="K23" s="7">
        <v>382375.48300000001</v>
      </c>
      <c r="L23" s="7">
        <v>4341301.483</v>
      </c>
      <c r="M23" s="7">
        <v>4697977</v>
      </c>
      <c r="N23" s="34" t="s">
        <v>43</v>
      </c>
      <c r="O23" s="35">
        <v>7.5921086246271585E-2</v>
      </c>
      <c r="P23" s="7">
        <v>4676612</v>
      </c>
      <c r="Q23" s="7">
        <v>355053.46299234871</v>
      </c>
      <c r="R23" s="7">
        <v>0</v>
      </c>
      <c r="S23" s="35">
        <v>1</v>
      </c>
      <c r="T23" s="35">
        <v>7.5921086246271585E-2</v>
      </c>
      <c r="U23" s="7">
        <v>355053.46</v>
      </c>
      <c r="V23" s="4" t="s">
        <v>43</v>
      </c>
      <c r="W23" s="33">
        <v>402949990</v>
      </c>
      <c r="X23" s="7">
        <v>456791</v>
      </c>
      <c r="Y23" s="7">
        <v>615406</v>
      </c>
      <c r="Z23" s="7">
        <v>99080.366000000009</v>
      </c>
      <c r="AA23" s="7">
        <v>1171277.3659999999</v>
      </c>
      <c r="AB23" s="7">
        <v>1141806</v>
      </c>
      <c r="AC23" s="4" t="s">
        <v>44</v>
      </c>
      <c r="AD23" s="35" t="s">
        <v>45</v>
      </c>
      <c r="AE23" s="7" t="s">
        <v>45</v>
      </c>
      <c r="AF23" s="7" t="s">
        <v>45</v>
      </c>
      <c r="AG23" s="7" t="s">
        <v>45</v>
      </c>
      <c r="AH23" s="35" t="s">
        <v>45</v>
      </c>
      <c r="AI23" s="35" t="s">
        <v>45</v>
      </c>
      <c r="AJ23" s="7" t="s">
        <v>45</v>
      </c>
      <c r="AK23" s="36">
        <v>355053.46</v>
      </c>
    </row>
    <row r="24" spans="1:37">
      <c r="A24" s="4">
        <v>2024</v>
      </c>
      <c r="B24" s="4">
        <v>2</v>
      </c>
      <c r="C24" s="4" t="s">
        <v>50</v>
      </c>
      <c r="D24" s="4">
        <v>30290</v>
      </c>
      <c r="E24" s="4" t="s">
        <v>64</v>
      </c>
      <c r="F24" s="32">
        <v>0.161</v>
      </c>
      <c r="G24" s="4" t="s">
        <v>43</v>
      </c>
      <c r="H24" s="33">
        <v>712790</v>
      </c>
      <c r="I24" s="7">
        <v>316</v>
      </c>
      <c r="J24" s="7">
        <v>1041</v>
      </c>
      <c r="K24" s="7">
        <v>167.601</v>
      </c>
      <c r="L24" s="7">
        <v>1524.6010000000001</v>
      </c>
      <c r="M24" s="7">
        <v>1742</v>
      </c>
      <c r="N24" s="34" t="s">
        <v>43</v>
      </c>
      <c r="O24" s="35">
        <v>0.1247985074626865</v>
      </c>
      <c r="P24" s="7">
        <v>1678</v>
      </c>
      <c r="Q24" s="7">
        <v>209.41189552238799</v>
      </c>
      <c r="R24" s="7">
        <v>0</v>
      </c>
      <c r="S24" s="35">
        <v>1</v>
      </c>
      <c r="T24" s="35">
        <v>0.1247985074626865</v>
      </c>
      <c r="U24" s="7">
        <v>209.41</v>
      </c>
      <c r="V24" s="4" t="s">
        <v>43</v>
      </c>
      <c r="W24" s="33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4" t="s">
        <v>44</v>
      </c>
      <c r="AD24" s="35" t="s">
        <v>45</v>
      </c>
      <c r="AE24" s="7" t="s">
        <v>45</v>
      </c>
      <c r="AF24" s="7" t="s">
        <v>45</v>
      </c>
      <c r="AG24" s="7" t="s">
        <v>45</v>
      </c>
      <c r="AH24" s="35" t="s">
        <v>45</v>
      </c>
      <c r="AI24" s="35" t="s">
        <v>45</v>
      </c>
      <c r="AJ24" s="7" t="s">
        <v>45</v>
      </c>
      <c r="AK24" s="36">
        <v>209.41</v>
      </c>
    </row>
    <row r="25" spans="1:37">
      <c r="A25" s="4">
        <v>2024</v>
      </c>
      <c r="B25" s="4">
        <v>2</v>
      </c>
      <c r="C25" s="4" t="s">
        <v>50</v>
      </c>
      <c r="D25" s="4">
        <v>30460</v>
      </c>
      <c r="E25" s="4" t="s">
        <v>65</v>
      </c>
      <c r="F25" s="32">
        <v>0.161</v>
      </c>
      <c r="G25" s="4" t="s">
        <v>43</v>
      </c>
      <c r="H25" s="33">
        <v>149755410</v>
      </c>
      <c r="I25" s="7">
        <v>111195</v>
      </c>
      <c r="J25" s="7">
        <v>221084</v>
      </c>
      <c r="K25" s="7">
        <v>35594.523999999998</v>
      </c>
      <c r="L25" s="7">
        <v>367873.52399999998</v>
      </c>
      <c r="M25" s="7">
        <v>410706</v>
      </c>
      <c r="N25" s="34" t="s">
        <v>43</v>
      </c>
      <c r="O25" s="35">
        <v>0.1042898715869747</v>
      </c>
      <c r="P25" s="7">
        <v>408191</v>
      </c>
      <c r="Q25" s="7">
        <v>42570.186972958778</v>
      </c>
      <c r="R25" s="7">
        <v>0</v>
      </c>
      <c r="S25" s="35">
        <v>1</v>
      </c>
      <c r="T25" s="35">
        <v>0.1042898715869747</v>
      </c>
      <c r="U25" s="7">
        <v>42570.19</v>
      </c>
      <c r="V25" s="4" t="s">
        <v>44</v>
      </c>
      <c r="W25" s="33" t="s">
        <v>45</v>
      </c>
      <c r="X25" s="7" t="s">
        <v>45</v>
      </c>
      <c r="Y25" s="7" t="s">
        <v>45</v>
      </c>
      <c r="Z25" s="7" t="s">
        <v>45</v>
      </c>
      <c r="AA25" s="7" t="s">
        <v>45</v>
      </c>
      <c r="AB25" s="7" t="s">
        <v>45</v>
      </c>
      <c r="AC25" s="4" t="s">
        <v>44</v>
      </c>
      <c r="AD25" s="35" t="s">
        <v>45</v>
      </c>
      <c r="AE25" s="7" t="s">
        <v>45</v>
      </c>
      <c r="AF25" s="7" t="s">
        <v>45</v>
      </c>
      <c r="AG25" s="7" t="s">
        <v>45</v>
      </c>
      <c r="AH25" s="35" t="s">
        <v>45</v>
      </c>
      <c r="AI25" s="35" t="s">
        <v>45</v>
      </c>
      <c r="AJ25" s="7" t="s">
        <v>45</v>
      </c>
      <c r="AK25" s="36">
        <v>42570.19</v>
      </c>
    </row>
    <row r="26" spans="1:37">
      <c r="A26" s="4">
        <v>2023</v>
      </c>
      <c r="B26" s="4">
        <v>3</v>
      </c>
      <c r="C26" s="4" t="s">
        <v>66</v>
      </c>
      <c r="D26" s="4">
        <v>20170</v>
      </c>
      <c r="E26" s="4" t="s">
        <v>67</v>
      </c>
      <c r="F26" s="32">
        <v>0.13500000000000001</v>
      </c>
      <c r="G26" s="4" t="s">
        <v>44</v>
      </c>
      <c r="H26" s="33" t="s">
        <v>45</v>
      </c>
      <c r="I26" s="7" t="s">
        <v>45</v>
      </c>
      <c r="J26" s="7" t="s">
        <v>45</v>
      </c>
      <c r="K26" s="7" t="s">
        <v>45</v>
      </c>
      <c r="L26" s="7" t="s">
        <v>45</v>
      </c>
      <c r="M26" s="7" t="s">
        <v>45</v>
      </c>
      <c r="N26" s="34" t="s">
        <v>44</v>
      </c>
      <c r="O26" s="35" t="s">
        <v>45</v>
      </c>
      <c r="P26" s="7" t="s">
        <v>45</v>
      </c>
      <c r="Q26" s="7" t="s">
        <v>45</v>
      </c>
      <c r="R26" s="7" t="s">
        <v>45</v>
      </c>
      <c r="S26" s="35" t="s">
        <v>45</v>
      </c>
      <c r="T26" s="35" t="s">
        <v>45</v>
      </c>
      <c r="U26" s="7" t="s">
        <v>45</v>
      </c>
      <c r="V26" s="4" t="s">
        <v>44</v>
      </c>
      <c r="W26" s="33" t="s">
        <v>45</v>
      </c>
      <c r="X26" s="7" t="s">
        <v>45</v>
      </c>
      <c r="Y26" s="7" t="s">
        <v>45</v>
      </c>
      <c r="Z26" s="7" t="s">
        <v>45</v>
      </c>
      <c r="AA26" s="7" t="s">
        <v>45</v>
      </c>
      <c r="AB26" s="7" t="s">
        <v>45</v>
      </c>
      <c r="AC26" s="4" t="s">
        <v>44</v>
      </c>
      <c r="AD26" s="35" t="s">
        <v>45</v>
      </c>
      <c r="AE26" s="7" t="s">
        <v>45</v>
      </c>
      <c r="AF26" s="7" t="s">
        <v>45</v>
      </c>
      <c r="AG26" s="7" t="s">
        <v>45</v>
      </c>
      <c r="AH26" s="35" t="s">
        <v>45</v>
      </c>
      <c r="AI26" s="35" t="s">
        <v>45</v>
      </c>
      <c r="AJ26" s="7" t="s">
        <v>45</v>
      </c>
      <c r="AK26" s="36" t="s">
        <v>45</v>
      </c>
    </row>
    <row r="27" spans="1:37">
      <c r="A27" s="4">
        <v>2023</v>
      </c>
      <c r="B27" s="4">
        <v>3</v>
      </c>
      <c r="C27" s="4" t="s">
        <v>66</v>
      </c>
      <c r="D27" s="4">
        <v>20490</v>
      </c>
      <c r="E27" s="4" t="s">
        <v>68</v>
      </c>
      <c r="F27" s="32">
        <v>0.13500000000000001</v>
      </c>
      <c r="G27" s="4" t="s">
        <v>43</v>
      </c>
      <c r="H27" s="33">
        <v>125377190</v>
      </c>
      <c r="I27" s="7">
        <v>1218632</v>
      </c>
      <c r="J27" s="7">
        <v>1490321</v>
      </c>
      <c r="K27" s="7">
        <v>201193.33499999999</v>
      </c>
      <c r="L27" s="7">
        <v>2910146.335</v>
      </c>
      <c r="M27" s="7">
        <v>3274819</v>
      </c>
      <c r="N27" s="34" t="s">
        <v>43</v>
      </c>
      <c r="O27" s="35">
        <v>0.1113565864250818</v>
      </c>
      <c r="P27" s="7">
        <v>3136257</v>
      </c>
      <c r="Q27" s="7">
        <v>349242.87367176788</v>
      </c>
      <c r="R27" s="7">
        <v>0</v>
      </c>
      <c r="S27" s="35">
        <v>1</v>
      </c>
      <c r="T27" s="35">
        <v>0.1113565864250818</v>
      </c>
      <c r="U27" s="7">
        <v>349242.87</v>
      </c>
      <c r="V27" s="4" t="s">
        <v>43</v>
      </c>
      <c r="W27" s="33">
        <v>5450330</v>
      </c>
      <c r="X27" s="7">
        <v>54112</v>
      </c>
      <c r="Y27" s="7">
        <v>85764</v>
      </c>
      <c r="Z27" s="7">
        <v>11578.14</v>
      </c>
      <c r="AA27" s="7">
        <v>151454.14000000001</v>
      </c>
      <c r="AB27" s="7">
        <v>143498</v>
      </c>
      <c r="AC27" s="4" t="s">
        <v>44</v>
      </c>
      <c r="AD27" s="35" t="s">
        <v>45</v>
      </c>
      <c r="AE27" s="7" t="s">
        <v>45</v>
      </c>
      <c r="AF27" s="7" t="s">
        <v>45</v>
      </c>
      <c r="AG27" s="7" t="s">
        <v>45</v>
      </c>
      <c r="AH27" s="35" t="s">
        <v>45</v>
      </c>
      <c r="AI27" s="35" t="s">
        <v>45</v>
      </c>
      <c r="AJ27" s="7" t="s">
        <v>45</v>
      </c>
      <c r="AK27" s="36">
        <v>349242.87</v>
      </c>
    </row>
    <row r="28" spans="1:37">
      <c r="A28" s="4">
        <v>2023</v>
      </c>
      <c r="B28" s="4">
        <v>3</v>
      </c>
      <c r="C28" s="4" t="s">
        <v>66</v>
      </c>
      <c r="D28" s="4">
        <v>21290</v>
      </c>
      <c r="E28" s="4" t="s">
        <v>69</v>
      </c>
      <c r="F28" s="32">
        <v>0.13500000000000001</v>
      </c>
      <c r="G28" s="4" t="s">
        <v>43</v>
      </c>
      <c r="H28" s="33">
        <v>57568390</v>
      </c>
      <c r="I28" s="7">
        <v>340969</v>
      </c>
      <c r="J28" s="7">
        <v>643692</v>
      </c>
      <c r="K28" s="7">
        <v>86898.420000000013</v>
      </c>
      <c r="L28" s="7">
        <v>1071559.42</v>
      </c>
      <c r="M28" s="7">
        <v>1250551</v>
      </c>
      <c r="N28" s="34" t="s">
        <v>43</v>
      </c>
      <c r="O28" s="35">
        <v>0.14313017222008539</v>
      </c>
      <c r="P28" s="7">
        <v>1240772</v>
      </c>
      <c r="Q28" s="7">
        <v>177591.91004585981</v>
      </c>
      <c r="R28" s="7">
        <v>0</v>
      </c>
      <c r="S28" s="35">
        <v>1</v>
      </c>
      <c r="T28" s="35">
        <v>0.14313017222008539</v>
      </c>
      <c r="U28" s="7">
        <v>177591.91</v>
      </c>
      <c r="V28" s="4" t="s">
        <v>43</v>
      </c>
      <c r="W28" s="33">
        <v>1729020</v>
      </c>
      <c r="X28" s="7">
        <v>11509</v>
      </c>
      <c r="Y28" s="7">
        <v>28058</v>
      </c>
      <c r="Z28" s="7">
        <v>3787.83</v>
      </c>
      <c r="AA28" s="7">
        <v>43354.83</v>
      </c>
      <c r="AB28" s="7">
        <v>38827</v>
      </c>
      <c r="AC28" s="4" t="s">
        <v>44</v>
      </c>
      <c r="AD28" s="35" t="s">
        <v>45</v>
      </c>
      <c r="AE28" s="7" t="s">
        <v>45</v>
      </c>
      <c r="AF28" s="7" t="s">
        <v>45</v>
      </c>
      <c r="AG28" s="7" t="s">
        <v>45</v>
      </c>
      <c r="AH28" s="35" t="s">
        <v>45</v>
      </c>
      <c r="AI28" s="35" t="s">
        <v>45</v>
      </c>
      <c r="AJ28" s="7" t="s">
        <v>45</v>
      </c>
      <c r="AK28" s="36">
        <v>177591.91</v>
      </c>
    </row>
    <row r="29" spans="1:37">
      <c r="A29" s="4">
        <v>2023</v>
      </c>
      <c r="B29" s="4">
        <v>3</v>
      </c>
      <c r="C29" s="4" t="s">
        <v>66</v>
      </c>
      <c r="D29" s="4">
        <v>22330</v>
      </c>
      <c r="E29" s="4" t="s">
        <v>70</v>
      </c>
      <c r="F29" s="32">
        <v>0.13500000000000001</v>
      </c>
      <c r="G29" s="4" t="s">
        <v>43</v>
      </c>
      <c r="H29" s="33">
        <v>211471470</v>
      </c>
      <c r="I29" s="7">
        <v>1180767</v>
      </c>
      <c r="J29" s="7">
        <v>3108394</v>
      </c>
      <c r="K29" s="7">
        <v>419633.19</v>
      </c>
      <c r="L29" s="7">
        <v>4708794.1900000004</v>
      </c>
      <c r="M29" s="7">
        <v>4522019</v>
      </c>
      <c r="N29" s="34" t="s">
        <v>44</v>
      </c>
      <c r="O29" s="35" t="s">
        <v>45</v>
      </c>
      <c r="P29" s="7" t="s">
        <v>45</v>
      </c>
      <c r="Q29" s="7" t="s">
        <v>45</v>
      </c>
      <c r="R29" s="7" t="s">
        <v>45</v>
      </c>
      <c r="S29" s="35" t="s">
        <v>45</v>
      </c>
      <c r="T29" s="35" t="s">
        <v>45</v>
      </c>
      <c r="U29" s="7" t="s">
        <v>45</v>
      </c>
      <c r="V29" s="4" t="s">
        <v>44</v>
      </c>
      <c r="W29" s="33" t="s">
        <v>45</v>
      </c>
      <c r="X29" s="7" t="s">
        <v>45</v>
      </c>
      <c r="Y29" s="7" t="s">
        <v>45</v>
      </c>
      <c r="Z29" s="7" t="s">
        <v>45</v>
      </c>
      <c r="AA29" s="7" t="s">
        <v>45</v>
      </c>
      <c r="AB29" s="7" t="s">
        <v>45</v>
      </c>
      <c r="AC29" s="4" t="s">
        <v>44</v>
      </c>
      <c r="AD29" s="35" t="s">
        <v>45</v>
      </c>
      <c r="AE29" s="7" t="s">
        <v>45</v>
      </c>
      <c r="AF29" s="7" t="s">
        <v>45</v>
      </c>
      <c r="AG29" s="7" t="s">
        <v>45</v>
      </c>
      <c r="AH29" s="35" t="s">
        <v>45</v>
      </c>
      <c r="AI29" s="35" t="s">
        <v>45</v>
      </c>
      <c r="AJ29" s="7" t="s">
        <v>45</v>
      </c>
      <c r="AK29" s="36" t="s">
        <v>45</v>
      </c>
    </row>
    <row r="30" spans="1:37">
      <c r="A30" s="4">
        <v>2023</v>
      </c>
      <c r="B30" s="4">
        <v>3</v>
      </c>
      <c r="C30" s="4" t="s">
        <v>66</v>
      </c>
      <c r="D30" s="4">
        <v>22990</v>
      </c>
      <c r="E30" s="4" t="s">
        <v>71</v>
      </c>
      <c r="F30" s="32">
        <v>0.13500000000000001</v>
      </c>
      <c r="G30" s="4" t="s">
        <v>43</v>
      </c>
      <c r="H30" s="33">
        <v>170379510</v>
      </c>
      <c r="I30" s="7">
        <v>1866557</v>
      </c>
      <c r="J30" s="7">
        <v>1839852</v>
      </c>
      <c r="K30" s="7">
        <v>248380.02</v>
      </c>
      <c r="L30" s="7">
        <v>3954789.02</v>
      </c>
      <c r="M30" s="7">
        <v>4592631</v>
      </c>
      <c r="N30" s="34" t="s">
        <v>43</v>
      </c>
      <c r="O30" s="35">
        <v>0.1388837857864044</v>
      </c>
      <c r="P30" s="7">
        <v>4519791</v>
      </c>
      <c r="Q30" s="7">
        <v>627725.68504331843</v>
      </c>
      <c r="R30" s="7">
        <v>0</v>
      </c>
      <c r="S30" s="35">
        <v>1</v>
      </c>
      <c r="T30" s="35">
        <v>0.1388837857864044</v>
      </c>
      <c r="U30" s="7">
        <v>627725.68999999994</v>
      </c>
      <c r="V30" s="4" t="s">
        <v>44</v>
      </c>
      <c r="W30" s="33" t="s">
        <v>45</v>
      </c>
      <c r="X30" s="7" t="s">
        <v>45</v>
      </c>
      <c r="Y30" s="7" t="s">
        <v>45</v>
      </c>
      <c r="Z30" s="7" t="s">
        <v>45</v>
      </c>
      <c r="AA30" s="7" t="s">
        <v>45</v>
      </c>
      <c r="AB30" s="7" t="s">
        <v>45</v>
      </c>
      <c r="AC30" s="4" t="s">
        <v>44</v>
      </c>
      <c r="AD30" s="35" t="s">
        <v>45</v>
      </c>
      <c r="AE30" s="7" t="s">
        <v>45</v>
      </c>
      <c r="AF30" s="7" t="s">
        <v>45</v>
      </c>
      <c r="AG30" s="7" t="s">
        <v>45</v>
      </c>
      <c r="AH30" s="35" t="s">
        <v>45</v>
      </c>
      <c r="AI30" s="35" t="s">
        <v>45</v>
      </c>
      <c r="AJ30" s="7" t="s">
        <v>45</v>
      </c>
      <c r="AK30" s="36">
        <v>627725.68999999994</v>
      </c>
    </row>
    <row r="31" spans="1:37">
      <c r="A31" s="4">
        <v>2023</v>
      </c>
      <c r="B31" s="4">
        <v>3</v>
      </c>
      <c r="C31" s="4" t="s">
        <v>66</v>
      </c>
      <c r="D31" s="4">
        <v>23030</v>
      </c>
      <c r="E31" s="4" t="s">
        <v>72</v>
      </c>
      <c r="F31" s="32">
        <v>0.13500000000000001</v>
      </c>
      <c r="G31" s="4" t="s">
        <v>43</v>
      </c>
      <c r="H31" s="33">
        <v>4189800</v>
      </c>
      <c r="I31" s="7">
        <v>54886</v>
      </c>
      <c r="J31" s="7">
        <v>43090</v>
      </c>
      <c r="K31" s="7">
        <v>5817.1500000000005</v>
      </c>
      <c r="L31" s="7">
        <v>103793.15</v>
      </c>
      <c r="M31" s="7">
        <v>117733</v>
      </c>
      <c r="N31" s="34" t="s">
        <v>43</v>
      </c>
      <c r="O31" s="35">
        <v>0.1184022321694003</v>
      </c>
      <c r="P31" s="7">
        <v>116186</v>
      </c>
      <c r="Q31" s="7">
        <v>13756.68174683394</v>
      </c>
      <c r="R31" s="7">
        <v>0</v>
      </c>
      <c r="S31" s="35">
        <v>1</v>
      </c>
      <c r="T31" s="35">
        <v>0.1184022321694003</v>
      </c>
      <c r="U31" s="7">
        <v>13756.68</v>
      </c>
      <c r="V31" s="4" t="s">
        <v>43</v>
      </c>
      <c r="W31" s="33">
        <v>29030</v>
      </c>
      <c r="X31" s="7">
        <v>380</v>
      </c>
      <c r="Y31" s="7">
        <v>443</v>
      </c>
      <c r="Z31" s="7">
        <v>59.805000000000007</v>
      </c>
      <c r="AA31" s="7">
        <v>882.80500000000006</v>
      </c>
      <c r="AB31" s="7">
        <v>816</v>
      </c>
      <c r="AC31" s="4" t="s">
        <v>44</v>
      </c>
      <c r="AD31" s="35" t="s">
        <v>45</v>
      </c>
      <c r="AE31" s="7" t="s">
        <v>45</v>
      </c>
      <c r="AF31" s="7" t="s">
        <v>45</v>
      </c>
      <c r="AG31" s="7" t="s">
        <v>45</v>
      </c>
      <c r="AH31" s="35" t="s">
        <v>45</v>
      </c>
      <c r="AI31" s="35" t="s">
        <v>45</v>
      </c>
      <c r="AJ31" s="7" t="s">
        <v>45</v>
      </c>
      <c r="AK31" s="36">
        <v>13756.68</v>
      </c>
    </row>
    <row r="32" spans="1:37">
      <c r="A32" s="4">
        <v>2023</v>
      </c>
      <c r="B32" s="4">
        <v>3</v>
      </c>
      <c r="C32" s="4" t="s">
        <v>66</v>
      </c>
      <c r="D32" s="4">
        <v>23170</v>
      </c>
      <c r="E32" s="4" t="s">
        <v>73</v>
      </c>
      <c r="F32" s="32">
        <v>0.13500000000000001</v>
      </c>
      <c r="G32" s="4" t="s">
        <v>43</v>
      </c>
      <c r="H32" s="33">
        <v>196542390</v>
      </c>
      <c r="I32" s="7">
        <v>999803</v>
      </c>
      <c r="J32" s="7">
        <v>2206178</v>
      </c>
      <c r="K32" s="7">
        <v>297834.03000000003</v>
      </c>
      <c r="L32" s="7">
        <v>3503815.03</v>
      </c>
      <c r="M32" s="7">
        <v>4144483</v>
      </c>
      <c r="N32" s="34" t="s">
        <v>43</v>
      </c>
      <c r="O32" s="35">
        <v>0.1545833267985415</v>
      </c>
      <c r="P32" s="7">
        <v>4126252</v>
      </c>
      <c r="Q32" s="7">
        <v>637849.76136913535</v>
      </c>
      <c r="R32" s="7">
        <v>0</v>
      </c>
      <c r="S32" s="35">
        <v>1</v>
      </c>
      <c r="T32" s="35">
        <v>0.1545833267985415</v>
      </c>
      <c r="U32" s="7">
        <v>637849.76</v>
      </c>
      <c r="V32" s="4" t="s">
        <v>44</v>
      </c>
      <c r="W32" s="33" t="s">
        <v>45</v>
      </c>
      <c r="X32" s="7" t="s">
        <v>45</v>
      </c>
      <c r="Y32" s="7" t="s">
        <v>45</v>
      </c>
      <c r="Z32" s="7" t="s">
        <v>45</v>
      </c>
      <c r="AA32" s="7" t="s">
        <v>45</v>
      </c>
      <c r="AB32" s="7" t="s">
        <v>45</v>
      </c>
      <c r="AC32" s="4" t="s">
        <v>44</v>
      </c>
      <c r="AD32" s="35" t="s">
        <v>45</v>
      </c>
      <c r="AE32" s="7" t="s">
        <v>45</v>
      </c>
      <c r="AF32" s="7" t="s">
        <v>45</v>
      </c>
      <c r="AG32" s="7" t="s">
        <v>45</v>
      </c>
      <c r="AH32" s="35" t="s">
        <v>45</v>
      </c>
      <c r="AI32" s="35" t="s">
        <v>45</v>
      </c>
      <c r="AJ32" s="7" t="s">
        <v>45</v>
      </c>
      <c r="AK32" s="36">
        <v>637849.76</v>
      </c>
    </row>
    <row r="33" spans="1:37">
      <c r="A33" s="4">
        <v>2023</v>
      </c>
      <c r="B33" s="4">
        <v>3</v>
      </c>
      <c r="C33" s="4" t="s">
        <v>66</v>
      </c>
      <c r="D33" s="4">
        <v>23680</v>
      </c>
      <c r="E33" s="4" t="s">
        <v>74</v>
      </c>
      <c r="F33" s="32">
        <v>0.13500000000000001</v>
      </c>
      <c r="G33" s="4" t="s">
        <v>43</v>
      </c>
      <c r="H33" s="33">
        <v>476930</v>
      </c>
      <c r="I33" s="7">
        <v>2719</v>
      </c>
      <c r="J33" s="7">
        <v>4944</v>
      </c>
      <c r="K33" s="7">
        <v>667.44</v>
      </c>
      <c r="L33" s="7">
        <v>8330.44</v>
      </c>
      <c r="M33" s="7">
        <v>10111</v>
      </c>
      <c r="N33" s="34" t="s">
        <v>43</v>
      </c>
      <c r="O33" s="35">
        <v>0.17610127583819599</v>
      </c>
      <c r="P33" s="7">
        <v>9944</v>
      </c>
      <c r="Q33" s="7">
        <v>1751.1510869350211</v>
      </c>
      <c r="R33" s="7">
        <v>0</v>
      </c>
      <c r="S33" s="35">
        <v>1</v>
      </c>
      <c r="T33" s="35">
        <v>0.17610127583819599</v>
      </c>
      <c r="U33" s="7">
        <v>1751.15</v>
      </c>
      <c r="V33" s="4" t="s">
        <v>44</v>
      </c>
      <c r="W33" s="33" t="s">
        <v>45</v>
      </c>
      <c r="X33" s="7" t="s">
        <v>45</v>
      </c>
      <c r="Y33" s="7" t="s">
        <v>45</v>
      </c>
      <c r="Z33" s="7" t="s">
        <v>45</v>
      </c>
      <c r="AA33" s="7" t="s">
        <v>45</v>
      </c>
      <c r="AB33" s="7" t="s">
        <v>45</v>
      </c>
      <c r="AC33" s="4" t="s">
        <v>44</v>
      </c>
      <c r="AD33" s="35" t="s">
        <v>45</v>
      </c>
      <c r="AE33" s="7" t="s">
        <v>45</v>
      </c>
      <c r="AF33" s="7" t="s">
        <v>45</v>
      </c>
      <c r="AG33" s="7" t="s">
        <v>45</v>
      </c>
      <c r="AH33" s="35" t="s">
        <v>45</v>
      </c>
      <c r="AI33" s="35" t="s">
        <v>45</v>
      </c>
      <c r="AJ33" s="7" t="s">
        <v>45</v>
      </c>
      <c r="AK33" s="36">
        <v>1751.15</v>
      </c>
    </row>
    <row r="34" spans="1:37">
      <c r="A34" s="4">
        <v>2023</v>
      </c>
      <c r="B34" s="4">
        <v>3</v>
      </c>
      <c r="C34" s="4" t="s">
        <v>66</v>
      </c>
      <c r="D34" s="4">
        <v>24020</v>
      </c>
      <c r="E34" s="4" t="s">
        <v>75</v>
      </c>
      <c r="F34" s="32">
        <v>0.13500000000000001</v>
      </c>
      <c r="G34" s="4" t="s">
        <v>43</v>
      </c>
      <c r="H34" s="33">
        <v>12402910</v>
      </c>
      <c r="I34" s="7">
        <v>106518</v>
      </c>
      <c r="J34" s="7">
        <v>135590</v>
      </c>
      <c r="K34" s="7">
        <v>18304.650000000001</v>
      </c>
      <c r="L34" s="7">
        <v>260412.65</v>
      </c>
      <c r="M34" s="7">
        <v>296282</v>
      </c>
      <c r="N34" s="34" t="s">
        <v>43</v>
      </c>
      <c r="O34" s="35">
        <v>0.1210648976313107</v>
      </c>
      <c r="P34" s="7">
        <v>291379</v>
      </c>
      <c r="Q34" s="7">
        <v>35275.768806913671</v>
      </c>
      <c r="R34" s="7">
        <v>0</v>
      </c>
      <c r="S34" s="35">
        <v>1</v>
      </c>
      <c r="T34" s="35">
        <v>0.1210648976313107</v>
      </c>
      <c r="U34" s="7">
        <v>35275.769999999997</v>
      </c>
      <c r="V34" s="4" t="s">
        <v>44</v>
      </c>
      <c r="W34" s="33" t="s">
        <v>45</v>
      </c>
      <c r="X34" s="7" t="s">
        <v>45</v>
      </c>
      <c r="Y34" s="7" t="s">
        <v>45</v>
      </c>
      <c r="Z34" s="7" t="s">
        <v>45</v>
      </c>
      <c r="AA34" s="7" t="s">
        <v>45</v>
      </c>
      <c r="AB34" s="7" t="s">
        <v>45</v>
      </c>
      <c r="AC34" s="4" t="s">
        <v>44</v>
      </c>
      <c r="AD34" s="35" t="s">
        <v>45</v>
      </c>
      <c r="AE34" s="7" t="s">
        <v>45</v>
      </c>
      <c r="AF34" s="7" t="s">
        <v>45</v>
      </c>
      <c r="AG34" s="7" t="s">
        <v>45</v>
      </c>
      <c r="AH34" s="35" t="s">
        <v>45</v>
      </c>
      <c r="AI34" s="35" t="s">
        <v>45</v>
      </c>
      <c r="AJ34" s="7" t="s">
        <v>45</v>
      </c>
      <c r="AK34" s="36">
        <v>35275.769999999997</v>
      </c>
    </row>
    <row r="35" spans="1:37">
      <c r="A35" s="4">
        <v>2023</v>
      </c>
      <c r="B35" s="4">
        <v>3</v>
      </c>
      <c r="C35" s="4" t="s">
        <v>66</v>
      </c>
      <c r="D35" s="4">
        <v>25860</v>
      </c>
      <c r="E35" s="4" t="s">
        <v>76</v>
      </c>
      <c r="F35" s="32">
        <v>0.13500000000000001</v>
      </c>
      <c r="G35" s="4" t="s">
        <v>43</v>
      </c>
      <c r="H35" s="33">
        <v>3105560</v>
      </c>
      <c r="I35" s="7">
        <v>19593</v>
      </c>
      <c r="J35" s="7">
        <v>36339</v>
      </c>
      <c r="K35" s="7">
        <v>4905.7650000000003</v>
      </c>
      <c r="L35" s="7">
        <v>60837.764999999999</v>
      </c>
      <c r="M35" s="7">
        <v>76735</v>
      </c>
      <c r="N35" s="34" t="s">
        <v>43</v>
      </c>
      <c r="O35" s="35">
        <v>0.20717058708542391</v>
      </c>
      <c r="P35" s="7">
        <v>76647</v>
      </c>
      <c r="Q35" s="7">
        <v>15879.00398833649</v>
      </c>
      <c r="R35" s="7">
        <v>0</v>
      </c>
      <c r="S35" s="35">
        <v>1</v>
      </c>
      <c r="T35" s="35">
        <v>0.20717058708542391</v>
      </c>
      <c r="U35" s="7">
        <v>15879</v>
      </c>
      <c r="V35" s="4" t="s">
        <v>43</v>
      </c>
      <c r="W35" s="33">
        <v>212380</v>
      </c>
      <c r="X35" s="7">
        <v>1467</v>
      </c>
      <c r="Y35" s="7">
        <v>3317</v>
      </c>
      <c r="Z35" s="7">
        <v>447.79500000000002</v>
      </c>
      <c r="AA35" s="7">
        <v>5231.7950000000001</v>
      </c>
      <c r="AB35" s="7">
        <v>5375</v>
      </c>
      <c r="AC35" s="4" t="s">
        <v>43</v>
      </c>
      <c r="AD35" s="35">
        <v>2.664279069767439E-2</v>
      </c>
      <c r="AE35" s="7">
        <v>5252</v>
      </c>
      <c r="AF35" s="7">
        <v>139.9279367441859</v>
      </c>
      <c r="AG35" s="7">
        <v>0</v>
      </c>
      <c r="AH35" s="35">
        <v>1</v>
      </c>
      <c r="AI35" s="35">
        <v>2.664279069767439E-2</v>
      </c>
      <c r="AJ35" s="7">
        <v>139.93</v>
      </c>
      <c r="AK35" s="36">
        <v>16018.93</v>
      </c>
    </row>
    <row r="36" spans="1:37">
      <c r="A36" s="4">
        <v>2023</v>
      </c>
      <c r="B36" s="4">
        <v>3</v>
      </c>
      <c r="C36" s="4" t="s">
        <v>66</v>
      </c>
      <c r="D36" s="4">
        <v>30020</v>
      </c>
      <c r="E36" s="4" t="s">
        <v>77</v>
      </c>
      <c r="F36" s="32">
        <v>0.13500000000000001</v>
      </c>
      <c r="G36" s="4" t="s">
        <v>43</v>
      </c>
      <c r="H36" s="33">
        <v>1123225500</v>
      </c>
      <c r="I36" s="7">
        <v>1154402</v>
      </c>
      <c r="J36" s="7">
        <v>1591943</v>
      </c>
      <c r="K36" s="7">
        <v>214912.30499999999</v>
      </c>
      <c r="L36" s="7">
        <v>2961257.3050000002</v>
      </c>
      <c r="M36" s="7">
        <v>3400853</v>
      </c>
      <c r="N36" s="34" t="s">
        <v>43</v>
      </c>
      <c r="O36" s="35">
        <v>0.1292604223116964</v>
      </c>
      <c r="P36" s="7">
        <v>3312327</v>
      </c>
      <c r="Q36" s="7">
        <v>428152.78685443453</v>
      </c>
      <c r="R36" s="7">
        <v>0</v>
      </c>
      <c r="S36" s="35">
        <v>1</v>
      </c>
      <c r="T36" s="35">
        <v>0.1292604223116964</v>
      </c>
      <c r="U36" s="7">
        <v>428152.79</v>
      </c>
      <c r="V36" s="4" t="s">
        <v>44</v>
      </c>
      <c r="W36" s="33" t="s">
        <v>45</v>
      </c>
      <c r="X36" s="7" t="s">
        <v>45</v>
      </c>
      <c r="Y36" s="7" t="s">
        <v>45</v>
      </c>
      <c r="Z36" s="7" t="s">
        <v>45</v>
      </c>
      <c r="AA36" s="7" t="s">
        <v>45</v>
      </c>
      <c r="AB36" s="7" t="s">
        <v>45</v>
      </c>
      <c r="AC36" s="4" t="s">
        <v>44</v>
      </c>
      <c r="AD36" s="35" t="s">
        <v>45</v>
      </c>
      <c r="AE36" s="7" t="s">
        <v>45</v>
      </c>
      <c r="AF36" s="7" t="s">
        <v>45</v>
      </c>
      <c r="AG36" s="7" t="s">
        <v>45</v>
      </c>
      <c r="AH36" s="35" t="s">
        <v>45</v>
      </c>
      <c r="AI36" s="35" t="s">
        <v>45</v>
      </c>
      <c r="AJ36" s="7" t="s">
        <v>45</v>
      </c>
      <c r="AK36" s="36">
        <v>428152.79</v>
      </c>
    </row>
    <row r="37" spans="1:37">
      <c r="A37" s="4">
        <v>2023</v>
      </c>
      <c r="B37" s="4">
        <v>3</v>
      </c>
      <c r="C37" s="4" t="s">
        <v>66</v>
      </c>
      <c r="D37" s="4">
        <v>30130</v>
      </c>
      <c r="E37" s="4" t="s">
        <v>78</v>
      </c>
      <c r="F37" s="32">
        <v>0.13500000000000001</v>
      </c>
      <c r="G37" s="4" t="s">
        <v>44</v>
      </c>
      <c r="H37" s="33" t="s">
        <v>45</v>
      </c>
      <c r="I37" s="7" t="s">
        <v>45</v>
      </c>
      <c r="J37" s="7" t="s">
        <v>45</v>
      </c>
      <c r="K37" s="7" t="s">
        <v>45</v>
      </c>
      <c r="L37" s="7" t="s">
        <v>45</v>
      </c>
      <c r="M37" s="7" t="s">
        <v>45</v>
      </c>
      <c r="N37" s="34" t="s">
        <v>44</v>
      </c>
      <c r="O37" s="35" t="s">
        <v>45</v>
      </c>
      <c r="P37" s="7" t="s">
        <v>45</v>
      </c>
      <c r="Q37" s="7" t="s">
        <v>45</v>
      </c>
      <c r="R37" s="7" t="s">
        <v>45</v>
      </c>
      <c r="S37" s="35" t="s">
        <v>45</v>
      </c>
      <c r="T37" s="35" t="s">
        <v>45</v>
      </c>
      <c r="U37" s="7" t="s">
        <v>45</v>
      </c>
      <c r="V37" s="4" t="s">
        <v>44</v>
      </c>
      <c r="W37" s="33" t="s">
        <v>45</v>
      </c>
      <c r="X37" s="7" t="s">
        <v>45</v>
      </c>
      <c r="Y37" s="7" t="s">
        <v>45</v>
      </c>
      <c r="Z37" s="7" t="s">
        <v>45</v>
      </c>
      <c r="AA37" s="7" t="s">
        <v>45</v>
      </c>
      <c r="AB37" s="7" t="s">
        <v>45</v>
      </c>
      <c r="AC37" s="4" t="s">
        <v>44</v>
      </c>
      <c r="AD37" s="35" t="s">
        <v>45</v>
      </c>
      <c r="AE37" s="7" t="s">
        <v>45</v>
      </c>
      <c r="AF37" s="7" t="s">
        <v>45</v>
      </c>
      <c r="AG37" s="7" t="s">
        <v>45</v>
      </c>
      <c r="AH37" s="35" t="s">
        <v>45</v>
      </c>
      <c r="AI37" s="35" t="s">
        <v>45</v>
      </c>
      <c r="AJ37" s="7" t="s">
        <v>45</v>
      </c>
      <c r="AK37" s="36" t="s">
        <v>45</v>
      </c>
    </row>
    <row r="38" spans="1:37">
      <c r="A38" s="4">
        <v>2023</v>
      </c>
      <c r="B38" s="4">
        <v>3</v>
      </c>
      <c r="C38" s="4" t="s">
        <v>66</v>
      </c>
      <c r="D38" s="4">
        <v>30260</v>
      </c>
      <c r="E38" s="4" t="s">
        <v>79</v>
      </c>
      <c r="F38" s="32">
        <v>0.13500000000000001</v>
      </c>
      <c r="G38" s="4" t="s">
        <v>43</v>
      </c>
      <c r="H38" s="33">
        <v>125377190</v>
      </c>
      <c r="I38" s="7">
        <v>0</v>
      </c>
      <c r="J38" s="7">
        <v>181746</v>
      </c>
      <c r="K38" s="7">
        <v>24535.71</v>
      </c>
      <c r="L38" s="7">
        <v>206281.71</v>
      </c>
      <c r="M38" s="7">
        <v>250754</v>
      </c>
      <c r="N38" s="34" t="s">
        <v>43</v>
      </c>
      <c r="O38" s="35">
        <v>0.17735425955318759</v>
      </c>
      <c r="P38" s="7">
        <v>250262</v>
      </c>
      <c r="Q38" s="7">
        <v>44385.031704299843</v>
      </c>
      <c r="R38" s="7">
        <v>0</v>
      </c>
      <c r="S38" s="35">
        <v>1</v>
      </c>
      <c r="T38" s="35">
        <v>0.17735425955318759</v>
      </c>
      <c r="U38" s="7">
        <v>44385.03</v>
      </c>
      <c r="V38" s="4" t="s">
        <v>44</v>
      </c>
      <c r="W38" s="33" t="s">
        <v>45</v>
      </c>
      <c r="X38" s="7" t="s">
        <v>45</v>
      </c>
      <c r="Y38" s="7" t="s">
        <v>45</v>
      </c>
      <c r="Z38" s="7" t="s">
        <v>45</v>
      </c>
      <c r="AA38" s="7" t="s">
        <v>45</v>
      </c>
      <c r="AB38" s="7" t="s">
        <v>45</v>
      </c>
      <c r="AC38" s="4" t="s">
        <v>44</v>
      </c>
      <c r="AD38" s="35" t="s">
        <v>45</v>
      </c>
      <c r="AE38" s="7" t="s">
        <v>45</v>
      </c>
      <c r="AF38" s="7" t="s">
        <v>45</v>
      </c>
      <c r="AG38" s="7" t="s">
        <v>45</v>
      </c>
      <c r="AH38" s="35" t="s">
        <v>45</v>
      </c>
      <c r="AI38" s="35" t="s">
        <v>45</v>
      </c>
      <c r="AJ38" s="7" t="s">
        <v>45</v>
      </c>
      <c r="AK38" s="36">
        <v>44385.03</v>
      </c>
    </row>
    <row r="39" spans="1:37">
      <c r="A39" s="4">
        <v>2023</v>
      </c>
      <c r="B39" s="4">
        <v>3</v>
      </c>
      <c r="C39" s="4" t="s">
        <v>66</v>
      </c>
      <c r="D39" s="4">
        <v>30330</v>
      </c>
      <c r="E39" s="4" t="s">
        <v>80</v>
      </c>
      <c r="F39" s="32">
        <v>0.13500000000000001</v>
      </c>
      <c r="G39" s="4" t="s">
        <v>44</v>
      </c>
      <c r="H39" s="33" t="s">
        <v>45</v>
      </c>
      <c r="I39" s="7" t="s">
        <v>45</v>
      </c>
      <c r="J39" s="7" t="s">
        <v>45</v>
      </c>
      <c r="K39" s="7" t="s">
        <v>45</v>
      </c>
      <c r="L39" s="7" t="s">
        <v>45</v>
      </c>
      <c r="M39" s="7" t="s">
        <v>45</v>
      </c>
      <c r="N39" s="34" t="s">
        <v>44</v>
      </c>
      <c r="O39" s="35" t="s">
        <v>45</v>
      </c>
      <c r="P39" s="7" t="s">
        <v>45</v>
      </c>
      <c r="Q39" s="7" t="s">
        <v>45</v>
      </c>
      <c r="R39" s="7" t="s">
        <v>45</v>
      </c>
      <c r="S39" s="35" t="s">
        <v>45</v>
      </c>
      <c r="T39" s="35" t="s">
        <v>45</v>
      </c>
      <c r="U39" s="7" t="s">
        <v>45</v>
      </c>
      <c r="V39" s="4" t="s">
        <v>44</v>
      </c>
      <c r="W39" s="33" t="s">
        <v>45</v>
      </c>
      <c r="X39" s="7" t="s">
        <v>45</v>
      </c>
      <c r="Y39" s="7" t="s">
        <v>45</v>
      </c>
      <c r="Z39" s="7" t="s">
        <v>45</v>
      </c>
      <c r="AA39" s="7" t="s">
        <v>45</v>
      </c>
      <c r="AB39" s="7" t="s">
        <v>45</v>
      </c>
      <c r="AC39" s="4" t="s">
        <v>44</v>
      </c>
      <c r="AD39" s="35" t="s">
        <v>45</v>
      </c>
      <c r="AE39" s="7" t="s">
        <v>45</v>
      </c>
      <c r="AF39" s="7" t="s">
        <v>45</v>
      </c>
      <c r="AG39" s="7" t="s">
        <v>45</v>
      </c>
      <c r="AH39" s="35" t="s">
        <v>45</v>
      </c>
      <c r="AI39" s="35" t="s">
        <v>45</v>
      </c>
      <c r="AJ39" s="7" t="s">
        <v>45</v>
      </c>
      <c r="AK39" s="36" t="s">
        <v>45</v>
      </c>
    </row>
    <row r="40" spans="1:37">
      <c r="A40" s="4">
        <v>2023</v>
      </c>
      <c r="B40" s="4">
        <v>3</v>
      </c>
      <c r="C40" s="4" t="s">
        <v>66</v>
      </c>
      <c r="D40" s="4">
        <v>30490</v>
      </c>
      <c r="E40" s="4" t="s">
        <v>81</v>
      </c>
      <c r="F40" s="32">
        <v>0.13500000000000001</v>
      </c>
      <c r="G40" s="4" t="s">
        <v>43</v>
      </c>
      <c r="H40" s="33">
        <v>12402910</v>
      </c>
      <c r="I40" s="7">
        <v>4010</v>
      </c>
      <c r="J40" s="7">
        <v>17724</v>
      </c>
      <c r="K40" s="7">
        <v>2392.7399999999998</v>
      </c>
      <c r="L40" s="7">
        <v>24126.74</v>
      </c>
      <c r="M40" s="7">
        <v>28816</v>
      </c>
      <c r="N40" s="34" t="s">
        <v>43</v>
      </c>
      <c r="O40" s="35">
        <v>0.16273112159911149</v>
      </c>
      <c r="P40" s="7">
        <v>28704</v>
      </c>
      <c r="Q40" s="7">
        <v>4671.0341143808973</v>
      </c>
      <c r="R40" s="7">
        <v>0</v>
      </c>
      <c r="S40" s="35">
        <v>1</v>
      </c>
      <c r="T40" s="35">
        <v>0.16273112159911149</v>
      </c>
      <c r="U40" s="7">
        <v>4671.03</v>
      </c>
      <c r="V40" s="4" t="s">
        <v>44</v>
      </c>
      <c r="W40" s="33" t="s">
        <v>45</v>
      </c>
      <c r="X40" s="7" t="s">
        <v>45</v>
      </c>
      <c r="Y40" s="7" t="s">
        <v>45</v>
      </c>
      <c r="Z40" s="7" t="s">
        <v>45</v>
      </c>
      <c r="AA40" s="7" t="s">
        <v>45</v>
      </c>
      <c r="AB40" s="7" t="s">
        <v>45</v>
      </c>
      <c r="AC40" s="4" t="s">
        <v>44</v>
      </c>
      <c r="AD40" s="35" t="s">
        <v>45</v>
      </c>
      <c r="AE40" s="7" t="s">
        <v>45</v>
      </c>
      <c r="AF40" s="7" t="s">
        <v>45</v>
      </c>
      <c r="AG40" s="7" t="s">
        <v>45</v>
      </c>
      <c r="AH40" s="35" t="s">
        <v>45</v>
      </c>
      <c r="AI40" s="35" t="s">
        <v>45</v>
      </c>
      <c r="AJ40" s="7" t="s">
        <v>45</v>
      </c>
      <c r="AK40" s="36">
        <v>4671.03</v>
      </c>
    </row>
    <row r="41" spans="1:37">
      <c r="A41" s="4">
        <v>2023</v>
      </c>
      <c r="B41" s="4">
        <v>4</v>
      </c>
      <c r="C41" s="4" t="s">
        <v>82</v>
      </c>
      <c r="D41" s="4">
        <v>20180</v>
      </c>
      <c r="E41" s="4" t="s">
        <v>83</v>
      </c>
      <c r="F41" s="32">
        <v>0.13500000000000001</v>
      </c>
      <c r="G41" s="4" t="s">
        <v>43</v>
      </c>
      <c r="H41" s="33">
        <v>437754730</v>
      </c>
      <c r="I41" s="7">
        <v>4281424</v>
      </c>
      <c r="J41" s="7">
        <v>5624724</v>
      </c>
      <c r="K41" s="7">
        <v>759337.74000000011</v>
      </c>
      <c r="L41" s="7">
        <v>10665485.74</v>
      </c>
      <c r="M41" s="7">
        <v>11197953</v>
      </c>
      <c r="N41" s="34" t="s">
        <v>43</v>
      </c>
      <c r="O41" s="35">
        <v>4.7550410329459281E-2</v>
      </c>
      <c r="P41" s="7">
        <v>11166178</v>
      </c>
      <c r="Q41" s="7">
        <v>530956.34571178094</v>
      </c>
      <c r="R41" s="7">
        <v>0</v>
      </c>
      <c r="S41" s="35">
        <v>1</v>
      </c>
      <c r="T41" s="35">
        <v>4.7550410329459281E-2</v>
      </c>
      <c r="U41" s="7">
        <v>530956.35</v>
      </c>
      <c r="V41" s="4" t="s">
        <v>44</v>
      </c>
      <c r="W41" s="33" t="s">
        <v>45</v>
      </c>
      <c r="X41" s="7" t="s">
        <v>45</v>
      </c>
      <c r="Y41" s="7" t="s">
        <v>45</v>
      </c>
      <c r="Z41" s="7" t="s">
        <v>45</v>
      </c>
      <c r="AA41" s="7" t="s">
        <v>45</v>
      </c>
      <c r="AB41" s="7" t="s">
        <v>45</v>
      </c>
      <c r="AC41" s="4" t="s">
        <v>44</v>
      </c>
      <c r="AD41" s="35" t="s">
        <v>45</v>
      </c>
      <c r="AE41" s="7" t="s">
        <v>45</v>
      </c>
      <c r="AF41" s="7" t="s">
        <v>45</v>
      </c>
      <c r="AG41" s="7" t="s">
        <v>45</v>
      </c>
      <c r="AH41" s="35" t="s">
        <v>45</v>
      </c>
      <c r="AI41" s="35" t="s">
        <v>45</v>
      </c>
      <c r="AJ41" s="7" t="s">
        <v>45</v>
      </c>
      <c r="AK41" s="36">
        <v>530956.35</v>
      </c>
    </row>
    <row r="42" spans="1:37">
      <c r="A42" s="4">
        <v>2023</v>
      </c>
      <c r="B42" s="4">
        <v>4</v>
      </c>
      <c r="C42" s="4" t="s">
        <v>82</v>
      </c>
      <c r="D42" s="4">
        <v>20690</v>
      </c>
      <c r="E42" s="4" t="s">
        <v>84</v>
      </c>
      <c r="F42" s="32">
        <v>0.13500000000000001</v>
      </c>
      <c r="G42" s="4" t="s">
        <v>43</v>
      </c>
      <c r="H42" s="33">
        <v>241547060</v>
      </c>
      <c r="I42" s="7">
        <v>1346988</v>
      </c>
      <c r="J42" s="7">
        <v>3082348</v>
      </c>
      <c r="K42" s="7">
        <v>416116.98</v>
      </c>
      <c r="L42" s="7">
        <v>4845452.9800000004</v>
      </c>
      <c r="M42" s="7">
        <v>5163436</v>
      </c>
      <c r="N42" s="34" t="s">
        <v>43</v>
      </c>
      <c r="O42" s="35">
        <v>6.1583608279447977E-2</v>
      </c>
      <c r="P42" s="7">
        <v>5153375</v>
      </c>
      <c r="Q42" s="7">
        <v>317363.42731710023</v>
      </c>
      <c r="R42" s="7">
        <v>0</v>
      </c>
      <c r="S42" s="35">
        <v>1</v>
      </c>
      <c r="T42" s="35">
        <v>6.1583608279447977E-2</v>
      </c>
      <c r="U42" s="7">
        <v>317363.43</v>
      </c>
      <c r="V42" s="4" t="s">
        <v>44</v>
      </c>
      <c r="W42" s="33" t="s">
        <v>45</v>
      </c>
      <c r="X42" s="7" t="s">
        <v>45</v>
      </c>
      <c r="Y42" s="7" t="s">
        <v>45</v>
      </c>
      <c r="Z42" s="7" t="s">
        <v>45</v>
      </c>
      <c r="AA42" s="7" t="s">
        <v>45</v>
      </c>
      <c r="AB42" s="7" t="s">
        <v>45</v>
      </c>
      <c r="AC42" s="4" t="s">
        <v>44</v>
      </c>
      <c r="AD42" s="35" t="s">
        <v>45</v>
      </c>
      <c r="AE42" s="7" t="s">
        <v>45</v>
      </c>
      <c r="AF42" s="7" t="s">
        <v>45</v>
      </c>
      <c r="AG42" s="7" t="s">
        <v>45</v>
      </c>
      <c r="AH42" s="35" t="s">
        <v>45</v>
      </c>
      <c r="AI42" s="35" t="s">
        <v>45</v>
      </c>
      <c r="AJ42" s="7" t="s">
        <v>45</v>
      </c>
      <c r="AK42" s="36">
        <v>317363.43</v>
      </c>
    </row>
    <row r="43" spans="1:37">
      <c r="A43" s="4">
        <v>2023</v>
      </c>
      <c r="B43" s="4">
        <v>4</v>
      </c>
      <c r="C43" s="4" t="s">
        <v>82</v>
      </c>
      <c r="D43" s="4">
        <v>21190</v>
      </c>
      <c r="E43" s="4" t="s">
        <v>85</v>
      </c>
      <c r="F43" s="32">
        <v>0.13500000000000001</v>
      </c>
      <c r="G43" s="4" t="s">
        <v>43</v>
      </c>
      <c r="H43" s="33">
        <v>218327690</v>
      </c>
      <c r="I43" s="7">
        <v>1907900</v>
      </c>
      <c r="J43" s="7">
        <v>2697181</v>
      </c>
      <c r="K43" s="7">
        <v>364119.435</v>
      </c>
      <c r="L43" s="7">
        <v>4969200.4349999996</v>
      </c>
      <c r="M43" s="7">
        <v>5466646</v>
      </c>
      <c r="N43" s="34" t="s">
        <v>43</v>
      </c>
      <c r="O43" s="35">
        <v>9.0996483950122276E-2</v>
      </c>
      <c r="P43" s="7">
        <v>5460528</v>
      </c>
      <c r="Q43" s="7">
        <v>496888.8485111933</v>
      </c>
      <c r="R43" s="7">
        <v>0</v>
      </c>
      <c r="S43" s="35">
        <v>1</v>
      </c>
      <c r="T43" s="35">
        <v>9.0996483950122276E-2</v>
      </c>
      <c r="U43" s="7">
        <v>496888.85</v>
      </c>
      <c r="V43" s="4" t="s">
        <v>44</v>
      </c>
      <c r="W43" s="33" t="s">
        <v>45</v>
      </c>
      <c r="X43" s="7" t="s">
        <v>45</v>
      </c>
      <c r="Y43" s="7" t="s">
        <v>45</v>
      </c>
      <c r="Z43" s="7" t="s">
        <v>45</v>
      </c>
      <c r="AA43" s="7" t="s">
        <v>45</v>
      </c>
      <c r="AB43" s="7" t="s">
        <v>45</v>
      </c>
      <c r="AC43" s="4" t="s">
        <v>44</v>
      </c>
      <c r="AD43" s="35" t="s">
        <v>45</v>
      </c>
      <c r="AE43" s="7" t="s">
        <v>45</v>
      </c>
      <c r="AF43" s="7" t="s">
        <v>45</v>
      </c>
      <c r="AG43" s="7" t="s">
        <v>45</v>
      </c>
      <c r="AH43" s="35" t="s">
        <v>45</v>
      </c>
      <c r="AI43" s="35" t="s">
        <v>45</v>
      </c>
      <c r="AJ43" s="7" t="s">
        <v>45</v>
      </c>
      <c r="AK43" s="36">
        <v>496888.85</v>
      </c>
    </row>
    <row r="44" spans="1:37">
      <c r="A44" s="4">
        <v>2023</v>
      </c>
      <c r="B44" s="4">
        <v>4</v>
      </c>
      <c r="C44" s="4" t="s">
        <v>82</v>
      </c>
      <c r="D44" s="4">
        <v>22040</v>
      </c>
      <c r="E44" s="4" t="s">
        <v>86</v>
      </c>
      <c r="F44" s="32">
        <v>0.13500000000000001</v>
      </c>
      <c r="G44" s="4" t="s">
        <v>43</v>
      </c>
      <c r="H44" s="33">
        <v>411799550</v>
      </c>
      <c r="I44" s="7">
        <v>2763732</v>
      </c>
      <c r="J44" s="7">
        <v>5361582</v>
      </c>
      <c r="K44" s="7">
        <v>723813.57000000007</v>
      </c>
      <c r="L44" s="7">
        <v>8849127.5700000003</v>
      </c>
      <c r="M44" s="7">
        <v>9764335</v>
      </c>
      <c r="N44" s="34" t="s">
        <v>43</v>
      </c>
      <c r="O44" s="35">
        <v>9.3729622140166224E-2</v>
      </c>
      <c r="P44" s="7">
        <v>9184650</v>
      </c>
      <c r="Q44" s="7">
        <v>860873.77398967766</v>
      </c>
      <c r="R44" s="7">
        <v>0</v>
      </c>
      <c r="S44" s="35">
        <v>1</v>
      </c>
      <c r="T44" s="35">
        <v>9.3729622140166224E-2</v>
      </c>
      <c r="U44" s="7">
        <v>860873.77</v>
      </c>
      <c r="V44" s="4" t="s">
        <v>44</v>
      </c>
      <c r="W44" s="33" t="s">
        <v>45</v>
      </c>
      <c r="X44" s="7" t="s">
        <v>45</v>
      </c>
      <c r="Y44" s="7" t="s">
        <v>45</v>
      </c>
      <c r="Z44" s="7" t="s">
        <v>45</v>
      </c>
      <c r="AA44" s="7" t="s">
        <v>45</v>
      </c>
      <c r="AB44" s="7" t="s">
        <v>45</v>
      </c>
      <c r="AC44" s="4" t="s">
        <v>44</v>
      </c>
      <c r="AD44" s="35" t="s">
        <v>45</v>
      </c>
      <c r="AE44" s="7" t="s">
        <v>45</v>
      </c>
      <c r="AF44" s="7" t="s">
        <v>45</v>
      </c>
      <c r="AG44" s="7" t="s">
        <v>45</v>
      </c>
      <c r="AH44" s="35" t="s">
        <v>45</v>
      </c>
      <c r="AI44" s="35" t="s">
        <v>45</v>
      </c>
      <c r="AJ44" s="7" t="s">
        <v>45</v>
      </c>
      <c r="AK44" s="36">
        <v>860873.77</v>
      </c>
    </row>
    <row r="45" spans="1:37">
      <c r="A45" s="4">
        <v>2023</v>
      </c>
      <c r="B45" s="4">
        <v>4</v>
      </c>
      <c r="C45" s="4" t="s">
        <v>82</v>
      </c>
      <c r="D45" s="4">
        <v>22120</v>
      </c>
      <c r="E45" s="4" t="s">
        <v>87</v>
      </c>
      <c r="F45" s="32">
        <v>0.13500000000000001</v>
      </c>
      <c r="G45" s="4" t="s">
        <v>43</v>
      </c>
      <c r="H45" s="33">
        <v>264586820</v>
      </c>
      <c r="I45" s="7">
        <v>1384228</v>
      </c>
      <c r="J45" s="7">
        <v>3304806</v>
      </c>
      <c r="K45" s="7">
        <v>446148.81000000011</v>
      </c>
      <c r="L45" s="7">
        <v>5135182.8100000015</v>
      </c>
      <c r="M45" s="7">
        <v>5882211</v>
      </c>
      <c r="N45" s="34" t="s">
        <v>43</v>
      </c>
      <c r="O45" s="35">
        <v>0.12699785675828351</v>
      </c>
      <c r="P45" s="7">
        <v>5651246</v>
      </c>
      <c r="Q45" s="7">
        <v>717696.13001382235</v>
      </c>
      <c r="R45" s="7">
        <v>0</v>
      </c>
      <c r="S45" s="35">
        <v>1</v>
      </c>
      <c r="T45" s="35">
        <v>0.12699785675828351</v>
      </c>
      <c r="U45" s="7">
        <v>717696.13</v>
      </c>
      <c r="V45" s="4" t="s">
        <v>44</v>
      </c>
      <c r="W45" s="33" t="s">
        <v>45</v>
      </c>
      <c r="X45" s="7" t="s">
        <v>45</v>
      </c>
      <c r="Y45" s="7" t="s">
        <v>45</v>
      </c>
      <c r="Z45" s="7" t="s">
        <v>45</v>
      </c>
      <c r="AA45" s="7" t="s">
        <v>45</v>
      </c>
      <c r="AB45" s="7" t="s">
        <v>45</v>
      </c>
      <c r="AC45" s="4" t="s">
        <v>44</v>
      </c>
      <c r="AD45" s="35" t="s">
        <v>45</v>
      </c>
      <c r="AE45" s="7" t="s">
        <v>45</v>
      </c>
      <c r="AF45" s="7" t="s">
        <v>45</v>
      </c>
      <c r="AG45" s="7" t="s">
        <v>45</v>
      </c>
      <c r="AH45" s="35" t="s">
        <v>45</v>
      </c>
      <c r="AI45" s="35" t="s">
        <v>45</v>
      </c>
      <c r="AJ45" s="7" t="s">
        <v>45</v>
      </c>
      <c r="AK45" s="36">
        <v>717696.13</v>
      </c>
    </row>
    <row r="46" spans="1:37">
      <c r="A46" s="4">
        <v>2023</v>
      </c>
      <c r="B46" s="4">
        <v>4</v>
      </c>
      <c r="C46" s="4" t="s">
        <v>82</v>
      </c>
      <c r="D46" s="4">
        <v>22560</v>
      </c>
      <c r="E46" s="4" t="s">
        <v>88</v>
      </c>
      <c r="F46" s="32">
        <v>0.13500000000000001</v>
      </c>
      <c r="G46" s="4" t="s">
        <v>43</v>
      </c>
      <c r="H46" s="33">
        <v>318458870</v>
      </c>
      <c r="I46" s="7">
        <v>2966723</v>
      </c>
      <c r="J46" s="7">
        <v>3826961</v>
      </c>
      <c r="K46" s="7">
        <v>516639.73499999999</v>
      </c>
      <c r="L46" s="7">
        <v>7310323.7350000003</v>
      </c>
      <c r="M46" s="7">
        <v>8221297</v>
      </c>
      <c r="N46" s="34" t="s">
        <v>43</v>
      </c>
      <c r="O46" s="35">
        <v>0.11080651447089181</v>
      </c>
      <c r="P46" s="7">
        <v>7706640</v>
      </c>
      <c r="Q46" s="7">
        <v>853945.91668195394</v>
      </c>
      <c r="R46" s="7">
        <v>0</v>
      </c>
      <c r="S46" s="35">
        <v>1</v>
      </c>
      <c r="T46" s="35">
        <v>0.11080651447089181</v>
      </c>
      <c r="U46" s="7">
        <v>853945.92</v>
      </c>
      <c r="V46" s="4" t="s">
        <v>44</v>
      </c>
      <c r="W46" s="33" t="s">
        <v>45</v>
      </c>
      <c r="X46" s="7" t="s">
        <v>45</v>
      </c>
      <c r="Y46" s="7" t="s">
        <v>45</v>
      </c>
      <c r="Z46" s="7" t="s">
        <v>45</v>
      </c>
      <c r="AA46" s="7" t="s">
        <v>45</v>
      </c>
      <c r="AB46" s="7" t="s">
        <v>45</v>
      </c>
      <c r="AC46" s="4" t="s">
        <v>44</v>
      </c>
      <c r="AD46" s="35" t="s">
        <v>45</v>
      </c>
      <c r="AE46" s="7" t="s">
        <v>45</v>
      </c>
      <c r="AF46" s="7" t="s">
        <v>45</v>
      </c>
      <c r="AG46" s="7" t="s">
        <v>45</v>
      </c>
      <c r="AH46" s="35" t="s">
        <v>45</v>
      </c>
      <c r="AI46" s="35" t="s">
        <v>45</v>
      </c>
      <c r="AJ46" s="7" t="s">
        <v>45</v>
      </c>
      <c r="AK46" s="36">
        <v>853945.92</v>
      </c>
    </row>
    <row r="47" spans="1:37">
      <c r="A47" s="4">
        <v>2023</v>
      </c>
      <c r="B47" s="4">
        <v>4</v>
      </c>
      <c r="C47" s="4" t="s">
        <v>82</v>
      </c>
      <c r="D47" s="4">
        <v>24520</v>
      </c>
      <c r="E47" s="4" t="s">
        <v>89</v>
      </c>
      <c r="F47" s="32">
        <v>0.13500000000000001</v>
      </c>
      <c r="G47" s="4" t="s">
        <v>43</v>
      </c>
      <c r="H47" s="33">
        <v>223663060</v>
      </c>
      <c r="I47" s="7">
        <v>2355762</v>
      </c>
      <c r="J47" s="7">
        <v>2604968</v>
      </c>
      <c r="K47" s="7">
        <v>351670.68000000011</v>
      </c>
      <c r="L47" s="7">
        <v>5312400.68</v>
      </c>
      <c r="M47" s="7">
        <v>5956741</v>
      </c>
      <c r="N47" s="34" t="s">
        <v>43</v>
      </c>
      <c r="O47" s="35">
        <v>0.10816994057656699</v>
      </c>
      <c r="P47" s="7">
        <v>5360187</v>
      </c>
      <c r="Q47" s="7">
        <v>579811.10926928709</v>
      </c>
      <c r="R47" s="7">
        <v>0</v>
      </c>
      <c r="S47" s="35">
        <v>1</v>
      </c>
      <c r="T47" s="35">
        <v>0.10816994057656699</v>
      </c>
      <c r="U47" s="7">
        <v>579811.11</v>
      </c>
      <c r="V47" s="4" t="s">
        <v>44</v>
      </c>
      <c r="W47" s="33" t="s">
        <v>45</v>
      </c>
      <c r="X47" s="7" t="s">
        <v>45</v>
      </c>
      <c r="Y47" s="7" t="s">
        <v>45</v>
      </c>
      <c r="Z47" s="7" t="s">
        <v>45</v>
      </c>
      <c r="AA47" s="7" t="s">
        <v>45</v>
      </c>
      <c r="AB47" s="7" t="s">
        <v>45</v>
      </c>
      <c r="AC47" s="4" t="s">
        <v>44</v>
      </c>
      <c r="AD47" s="35" t="s">
        <v>45</v>
      </c>
      <c r="AE47" s="7" t="s">
        <v>45</v>
      </c>
      <c r="AF47" s="7" t="s">
        <v>45</v>
      </c>
      <c r="AG47" s="7" t="s">
        <v>45</v>
      </c>
      <c r="AH47" s="35" t="s">
        <v>45</v>
      </c>
      <c r="AI47" s="35" t="s">
        <v>45</v>
      </c>
      <c r="AJ47" s="7" t="s">
        <v>45</v>
      </c>
      <c r="AK47" s="36">
        <v>579811.11</v>
      </c>
    </row>
    <row r="48" spans="1:37">
      <c r="A48" s="4">
        <v>2023</v>
      </c>
      <c r="B48" s="4">
        <v>4</v>
      </c>
      <c r="C48" s="4" t="s">
        <v>82</v>
      </c>
      <c r="D48" s="4">
        <v>30030</v>
      </c>
      <c r="E48" s="4" t="s">
        <v>90</v>
      </c>
      <c r="F48" s="32">
        <v>0.13500000000000001</v>
      </c>
      <c r="G48" s="4" t="s">
        <v>43</v>
      </c>
      <c r="H48" s="33">
        <v>2116137780</v>
      </c>
      <c r="I48" s="7">
        <v>427064</v>
      </c>
      <c r="J48" s="7">
        <v>3165770</v>
      </c>
      <c r="K48" s="7">
        <v>427378.95</v>
      </c>
      <c r="L48" s="7">
        <v>4020212.95</v>
      </c>
      <c r="M48" s="7">
        <v>4659338</v>
      </c>
      <c r="N48" s="34" t="s">
        <v>43</v>
      </c>
      <c r="O48" s="35">
        <v>0.13717078477672151</v>
      </c>
      <c r="P48" s="7">
        <v>4644733</v>
      </c>
      <c r="Q48" s="7">
        <v>637121.67068833602</v>
      </c>
      <c r="R48" s="7">
        <v>0</v>
      </c>
      <c r="S48" s="35">
        <v>1</v>
      </c>
      <c r="T48" s="35">
        <v>0.13717078477672151</v>
      </c>
      <c r="U48" s="7">
        <v>637121.67000000004</v>
      </c>
      <c r="V48" s="4" t="s">
        <v>44</v>
      </c>
      <c r="W48" s="33" t="s">
        <v>45</v>
      </c>
      <c r="X48" s="7" t="s">
        <v>45</v>
      </c>
      <c r="Y48" s="7" t="s">
        <v>45</v>
      </c>
      <c r="Z48" s="7" t="s">
        <v>45</v>
      </c>
      <c r="AA48" s="7" t="s">
        <v>45</v>
      </c>
      <c r="AB48" s="7" t="s">
        <v>45</v>
      </c>
      <c r="AC48" s="4" t="s">
        <v>44</v>
      </c>
      <c r="AD48" s="35" t="s">
        <v>45</v>
      </c>
      <c r="AE48" s="7" t="s">
        <v>45</v>
      </c>
      <c r="AF48" s="7" t="s">
        <v>45</v>
      </c>
      <c r="AG48" s="7" t="s">
        <v>45</v>
      </c>
      <c r="AH48" s="35" t="s">
        <v>45</v>
      </c>
      <c r="AI48" s="35" t="s">
        <v>45</v>
      </c>
      <c r="AJ48" s="7" t="s">
        <v>45</v>
      </c>
      <c r="AK48" s="36">
        <v>637121.67000000004</v>
      </c>
    </row>
    <row r="49" spans="1:37">
      <c r="A49" s="4">
        <v>2023</v>
      </c>
      <c r="B49" s="4">
        <v>5</v>
      </c>
      <c r="C49" s="4" t="s">
        <v>91</v>
      </c>
      <c r="D49" s="4">
        <v>20040</v>
      </c>
      <c r="E49" s="4" t="s">
        <v>92</v>
      </c>
      <c r="F49" s="32">
        <v>0.13500000000000001</v>
      </c>
      <c r="G49" s="4" t="s">
        <v>43</v>
      </c>
      <c r="H49" s="33">
        <v>211158790</v>
      </c>
      <c r="I49" s="7">
        <v>823519</v>
      </c>
      <c r="J49" s="7">
        <v>2819565</v>
      </c>
      <c r="K49" s="7">
        <v>380641.27500000002</v>
      </c>
      <c r="L49" s="7">
        <v>4023725.2749999999</v>
      </c>
      <c r="M49" s="7">
        <v>4223180</v>
      </c>
      <c r="N49" s="34" t="s">
        <v>43</v>
      </c>
      <c r="O49" s="35">
        <v>4.7228563546900748E-2</v>
      </c>
      <c r="P49" s="7">
        <v>4213910</v>
      </c>
      <c r="Q49" s="7">
        <v>199016.9162159205</v>
      </c>
      <c r="R49" s="7">
        <v>0</v>
      </c>
      <c r="S49" s="35">
        <v>1</v>
      </c>
      <c r="T49" s="35">
        <v>4.7228563546900748E-2</v>
      </c>
      <c r="U49" s="7">
        <v>199016.92</v>
      </c>
      <c r="V49" s="4" t="s">
        <v>43</v>
      </c>
      <c r="W49" s="33">
        <v>10014690</v>
      </c>
      <c r="X49" s="7">
        <v>39057</v>
      </c>
      <c r="Y49" s="7">
        <v>158960</v>
      </c>
      <c r="Z49" s="7">
        <v>21459.599999999999</v>
      </c>
      <c r="AA49" s="7">
        <v>219476.6</v>
      </c>
      <c r="AB49" s="7">
        <v>200294</v>
      </c>
      <c r="AC49" s="4" t="s">
        <v>44</v>
      </c>
      <c r="AD49" s="35" t="s">
        <v>45</v>
      </c>
      <c r="AE49" s="7" t="s">
        <v>45</v>
      </c>
      <c r="AF49" s="7" t="s">
        <v>45</v>
      </c>
      <c r="AG49" s="7" t="s">
        <v>45</v>
      </c>
      <c r="AH49" s="35" t="s">
        <v>45</v>
      </c>
      <c r="AI49" s="35" t="s">
        <v>45</v>
      </c>
      <c r="AJ49" s="7" t="s">
        <v>45</v>
      </c>
      <c r="AK49" s="36">
        <v>199016.92</v>
      </c>
    </row>
    <row r="50" spans="1:37">
      <c r="A50" s="4">
        <v>2023</v>
      </c>
      <c r="B50" s="4">
        <v>5</v>
      </c>
      <c r="C50" s="4" t="s">
        <v>91</v>
      </c>
      <c r="D50" s="4">
        <v>20190</v>
      </c>
      <c r="E50" s="4" t="s">
        <v>93</v>
      </c>
      <c r="F50" s="32">
        <v>0.13500000000000001</v>
      </c>
      <c r="G50" s="4" t="s">
        <v>43</v>
      </c>
      <c r="H50" s="33">
        <v>493082960</v>
      </c>
      <c r="I50" s="7">
        <v>6917224</v>
      </c>
      <c r="J50" s="7">
        <v>7725300</v>
      </c>
      <c r="K50" s="7">
        <v>1042915.5</v>
      </c>
      <c r="L50" s="7">
        <v>15685439.5</v>
      </c>
      <c r="M50" s="7">
        <v>16098445</v>
      </c>
      <c r="N50" s="34" t="s">
        <v>43</v>
      </c>
      <c r="O50" s="35">
        <v>2.5654993386007189E-2</v>
      </c>
      <c r="P50" s="7">
        <v>16973741</v>
      </c>
      <c r="Q50" s="7">
        <v>435461.21309079899</v>
      </c>
      <c r="R50" s="7">
        <v>0</v>
      </c>
      <c r="S50" s="35">
        <v>1</v>
      </c>
      <c r="T50" s="35">
        <v>2.5654993386007189E-2</v>
      </c>
      <c r="U50" s="7">
        <v>435461.21</v>
      </c>
      <c r="V50" s="4" t="s">
        <v>43</v>
      </c>
      <c r="W50" s="33">
        <v>196150120</v>
      </c>
      <c r="X50" s="7">
        <v>2762333</v>
      </c>
      <c r="Y50" s="7">
        <v>3660868</v>
      </c>
      <c r="Z50" s="7">
        <v>494217.18000000011</v>
      </c>
      <c r="AA50" s="7">
        <v>6917418.1799999997</v>
      </c>
      <c r="AB50" s="7">
        <v>6414654</v>
      </c>
      <c r="AC50" s="4" t="s">
        <v>44</v>
      </c>
      <c r="AD50" s="35" t="s">
        <v>45</v>
      </c>
      <c r="AE50" s="7" t="s">
        <v>45</v>
      </c>
      <c r="AF50" s="7" t="s">
        <v>45</v>
      </c>
      <c r="AG50" s="7" t="s">
        <v>45</v>
      </c>
      <c r="AH50" s="35" t="s">
        <v>45</v>
      </c>
      <c r="AI50" s="35" t="s">
        <v>45</v>
      </c>
      <c r="AJ50" s="7" t="s">
        <v>45</v>
      </c>
      <c r="AK50" s="36">
        <v>435461.21</v>
      </c>
    </row>
    <row r="51" spans="1:37">
      <c r="A51" s="4">
        <v>2023</v>
      </c>
      <c r="B51" s="4">
        <v>5</v>
      </c>
      <c r="C51" s="4" t="s">
        <v>91</v>
      </c>
      <c r="D51" s="4">
        <v>21820</v>
      </c>
      <c r="E51" s="4" t="s">
        <v>94</v>
      </c>
      <c r="F51" s="32">
        <v>0.13500000000000001</v>
      </c>
      <c r="G51" s="4" t="s">
        <v>43</v>
      </c>
      <c r="H51" s="33">
        <v>181300790</v>
      </c>
      <c r="I51" s="7">
        <v>634553</v>
      </c>
      <c r="J51" s="7">
        <v>3096205</v>
      </c>
      <c r="K51" s="7">
        <v>417987.67499999999</v>
      </c>
      <c r="L51" s="7">
        <v>4148745.6749999998</v>
      </c>
      <c r="M51" s="7">
        <v>4260570</v>
      </c>
      <c r="N51" s="34" t="s">
        <v>43</v>
      </c>
      <c r="O51" s="35">
        <v>2.624632971644647E-2</v>
      </c>
      <c r="P51" s="7">
        <v>4205495</v>
      </c>
      <c r="Q51" s="7">
        <v>110378.8083908671</v>
      </c>
      <c r="R51" s="7">
        <v>0</v>
      </c>
      <c r="S51" s="35">
        <v>1</v>
      </c>
      <c r="T51" s="35">
        <v>2.624632971644647E-2</v>
      </c>
      <c r="U51" s="7">
        <v>110378.81</v>
      </c>
      <c r="V51" s="4" t="s">
        <v>43</v>
      </c>
      <c r="W51" s="33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4" t="s">
        <v>44</v>
      </c>
      <c r="AD51" s="35" t="s">
        <v>45</v>
      </c>
      <c r="AE51" s="7" t="s">
        <v>45</v>
      </c>
      <c r="AF51" s="7" t="s">
        <v>45</v>
      </c>
      <c r="AG51" s="7" t="s">
        <v>45</v>
      </c>
      <c r="AH51" s="35" t="s">
        <v>45</v>
      </c>
      <c r="AI51" s="35" t="s">
        <v>45</v>
      </c>
      <c r="AJ51" s="7" t="s">
        <v>45</v>
      </c>
      <c r="AK51" s="36">
        <v>110378.81</v>
      </c>
    </row>
    <row r="52" spans="1:37">
      <c r="A52" s="4">
        <v>2023</v>
      </c>
      <c r="B52" s="4">
        <v>5</v>
      </c>
      <c r="C52" s="4" t="s">
        <v>91</v>
      </c>
      <c r="D52" s="4">
        <v>23600</v>
      </c>
      <c r="E52" s="4" t="s">
        <v>95</v>
      </c>
      <c r="F52" s="32">
        <v>0.13500000000000001</v>
      </c>
      <c r="G52" s="4" t="s">
        <v>43</v>
      </c>
      <c r="H52" s="33">
        <v>77584650</v>
      </c>
      <c r="I52" s="7">
        <v>440653</v>
      </c>
      <c r="J52" s="7">
        <v>1069597</v>
      </c>
      <c r="K52" s="7">
        <v>144395.595</v>
      </c>
      <c r="L52" s="7">
        <v>1654645.595</v>
      </c>
      <c r="M52" s="7">
        <v>1705284</v>
      </c>
      <c r="N52" s="34" t="s">
        <v>43</v>
      </c>
      <c r="O52" s="35">
        <v>2.9694998017925519E-2</v>
      </c>
      <c r="P52" s="7">
        <v>1691749</v>
      </c>
      <c r="Q52" s="7">
        <v>50236.483201827483</v>
      </c>
      <c r="R52" s="7">
        <v>0</v>
      </c>
      <c r="S52" s="35">
        <v>1</v>
      </c>
      <c r="T52" s="35">
        <v>2.9694998017925519E-2</v>
      </c>
      <c r="U52" s="7">
        <v>50236.480000000003</v>
      </c>
      <c r="V52" s="4" t="s">
        <v>44</v>
      </c>
      <c r="W52" s="33" t="s">
        <v>45</v>
      </c>
      <c r="X52" s="7" t="s">
        <v>45</v>
      </c>
      <c r="Y52" s="7" t="s">
        <v>45</v>
      </c>
      <c r="Z52" s="7" t="s">
        <v>45</v>
      </c>
      <c r="AA52" s="7" t="s">
        <v>45</v>
      </c>
      <c r="AB52" s="7" t="s">
        <v>45</v>
      </c>
      <c r="AC52" s="4" t="s">
        <v>44</v>
      </c>
      <c r="AD52" s="35" t="s">
        <v>45</v>
      </c>
      <c r="AE52" s="7" t="s">
        <v>45</v>
      </c>
      <c r="AF52" s="7" t="s">
        <v>45</v>
      </c>
      <c r="AG52" s="7" t="s">
        <v>45</v>
      </c>
      <c r="AH52" s="35" t="s">
        <v>45</v>
      </c>
      <c r="AI52" s="35" t="s">
        <v>45</v>
      </c>
      <c r="AJ52" s="7" t="s">
        <v>45</v>
      </c>
      <c r="AK52" s="36">
        <v>50236.480000000003</v>
      </c>
    </row>
    <row r="53" spans="1:37">
      <c r="A53" s="4">
        <v>2023</v>
      </c>
      <c r="B53" s="4">
        <v>5</v>
      </c>
      <c r="C53" s="4" t="s">
        <v>91</v>
      </c>
      <c r="D53" s="4">
        <v>25390</v>
      </c>
      <c r="E53" s="4" t="s">
        <v>96</v>
      </c>
      <c r="F53" s="32">
        <v>0.13500000000000001</v>
      </c>
      <c r="G53" s="4" t="s">
        <v>43</v>
      </c>
      <c r="H53" s="33">
        <v>48350262</v>
      </c>
      <c r="I53" s="7">
        <v>188566</v>
      </c>
      <c r="J53" s="7">
        <v>680311</v>
      </c>
      <c r="K53" s="7">
        <v>91841.985000000001</v>
      </c>
      <c r="L53" s="7">
        <v>960718.98499999999</v>
      </c>
      <c r="M53" s="7">
        <v>967006</v>
      </c>
      <c r="N53" s="34" t="s">
        <v>43</v>
      </c>
      <c r="O53" s="35">
        <v>6.5015263607465226E-3</v>
      </c>
      <c r="P53" s="7">
        <v>959846</v>
      </c>
      <c r="Q53" s="7">
        <v>6240.4640712571072</v>
      </c>
      <c r="R53" s="7">
        <v>0</v>
      </c>
      <c r="S53" s="35">
        <v>1</v>
      </c>
      <c r="T53" s="35">
        <v>6.5015263607465226E-3</v>
      </c>
      <c r="U53" s="7">
        <v>6240.46</v>
      </c>
      <c r="V53" s="4" t="s">
        <v>44</v>
      </c>
      <c r="W53" s="33" t="s">
        <v>45</v>
      </c>
      <c r="X53" s="7" t="s">
        <v>45</v>
      </c>
      <c r="Y53" s="7" t="s">
        <v>45</v>
      </c>
      <c r="Z53" s="7" t="s">
        <v>45</v>
      </c>
      <c r="AA53" s="7" t="s">
        <v>45</v>
      </c>
      <c r="AB53" s="7" t="s">
        <v>45</v>
      </c>
      <c r="AC53" s="4" t="s">
        <v>44</v>
      </c>
      <c r="AD53" s="35" t="s">
        <v>45</v>
      </c>
      <c r="AE53" s="7" t="s">
        <v>45</v>
      </c>
      <c r="AF53" s="7" t="s">
        <v>45</v>
      </c>
      <c r="AG53" s="7" t="s">
        <v>45</v>
      </c>
      <c r="AH53" s="35" t="s">
        <v>45</v>
      </c>
      <c r="AI53" s="35" t="s">
        <v>45</v>
      </c>
      <c r="AJ53" s="7" t="s">
        <v>45</v>
      </c>
      <c r="AK53" s="36">
        <v>6240.46</v>
      </c>
    </row>
    <row r="54" spans="1:37">
      <c r="A54" s="4">
        <v>2023</v>
      </c>
      <c r="B54" s="4">
        <v>5</v>
      </c>
      <c r="C54" s="4" t="s">
        <v>91</v>
      </c>
      <c r="D54" s="4">
        <v>25670</v>
      </c>
      <c r="E54" s="4" t="s">
        <v>97</v>
      </c>
      <c r="F54" s="32">
        <v>0.13500000000000001</v>
      </c>
      <c r="G54" s="4" t="s">
        <v>44</v>
      </c>
      <c r="H54" s="33" t="s">
        <v>45</v>
      </c>
      <c r="I54" s="7" t="s">
        <v>45</v>
      </c>
      <c r="J54" s="7" t="s">
        <v>45</v>
      </c>
      <c r="K54" s="7" t="s">
        <v>45</v>
      </c>
      <c r="L54" s="7" t="s">
        <v>45</v>
      </c>
      <c r="M54" s="7" t="s">
        <v>45</v>
      </c>
      <c r="N54" s="34" t="s">
        <v>44</v>
      </c>
      <c r="O54" s="35" t="s">
        <v>45</v>
      </c>
      <c r="P54" s="7" t="s">
        <v>45</v>
      </c>
      <c r="Q54" s="7" t="s">
        <v>45</v>
      </c>
      <c r="R54" s="7" t="s">
        <v>45</v>
      </c>
      <c r="S54" s="35" t="s">
        <v>45</v>
      </c>
      <c r="T54" s="35" t="s">
        <v>45</v>
      </c>
      <c r="U54" s="7" t="s">
        <v>45</v>
      </c>
      <c r="V54" s="4" t="s">
        <v>44</v>
      </c>
      <c r="W54" s="33" t="s">
        <v>45</v>
      </c>
      <c r="X54" s="7" t="s">
        <v>45</v>
      </c>
      <c r="Y54" s="7" t="s">
        <v>45</v>
      </c>
      <c r="Z54" s="7" t="s">
        <v>45</v>
      </c>
      <c r="AA54" s="7" t="s">
        <v>45</v>
      </c>
      <c r="AB54" s="7" t="s">
        <v>45</v>
      </c>
      <c r="AC54" s="4" t="s">
        <v>44</v>
      </c>
      <c r="AD54" s="35" t="s">
        <v>45</v>
      </c>
      <c r="AE54" s="7" t="s">
        <v>45</v>
      </c>
      <c r="AF54" s="7" t="s">
        <v>45</v>
      </c>
      <c r="AG54" s="7" t="s">
        <v>45</v>
      </c>
      <c r="AH54" s="35" t="s">
        <v>45</v>
      </c>
      <c r="AI54" s="35" t="s">
        <v>45</v>
      </c>
      <c r="AJ54" s="7" t="s">
        <v>45</v>
      </c>
      <c r="AK54" s="36" t="s">
        <v>45</v>
      </c>
    </row>
    <row r="55" spans="1:37">
      <c r="A55" s="4">
        <v>2023</v>
      </c>
      <c r="B55" s="4">
        <v>5</v>
      </c>
      <c r="C55" s="4" t="s">
        <v>91</v>
      </c>
      <c r="D55" s="4">
        <v>30400</v>
      </c>
      <c r="E55" s="4" t="s">
        <v>98</v>
      </c>
      <c r="F55" s="32">
        <v>0.13500000000000001</v>
      </c>
      <c r="G55" s="4" t="s">
        <v>43</v>
      </c>
      <c r="H55" s="33">
        <v>1011477452</v>
      </c>
      <c r="I55" s="7">
        <v>0</v>
      </c>
      <c r="J55" s="7">
        <v>1705183</v>
      </c>
      <c r="K55" s="7">
        <v>230199.70499999999</v>
      </c>
      <c r="L55" s="7">
        <v>1935382.7050000001</v>
      </c>
      <c r="M55" s="7">
        <v>2022955</v>
      </c>
      <c r="N55" s="34" t="s">
        <v>43</v>
      </c>
      <c r="O55" s="35">
        <v>4.3289294620987628E-2</v>
      </c>
      <c r="P55" s="7">
        <v>2013626</v>
      </c>
      <c r="Q55" s="7">
        <v>87168.449170480832</v>
      </c>
      <c r="R55" s="7">
        <v>0</v>
      </c>
      <c r="S55" s="35">
        <v>1</v>
      </c>
      <c r="T55" s="35">
        <v>4.3289294620987628E-2</v>
      </c>
      <c r="U55" s="7">
        <v>87168.45</v>
      </c>
      <c r="V55" s="4" t="s">
        <v>43</v>
      </c>
      <c r="W55" s="33">
        <v>244183630</v>
      </c>
      <c r="X55" s="7">
        <v>0</v>
      </c>
      <c r="Y55" s="7">
        <v>484497</v>
      </c>
      <c r="Z55" s="7">
        <v>65407.095000000001</v>
      </c>
      <c r="AA55" s="7">
        <v>549904.09499999997</v>
      </c>
      <c r="AB55" s="7">
        <v>488368</v>
      </c>
      <c r="AC55" s="4" t="s">
        <v>44</v>
      </c>
      <c r="AD55" s="35" t="s">
        <v>45</v>
      </c>
      <c r="AE55" s="7" t="s">
        <v>45</v>
      </c>
      <c r="AF55" s="7" t="s">
        <v>45</v>
      </c>
      <c r="AG55" s="7" t="s">
        <v>45</v>
      </c>
      <c r="AH55" s="35" t="s">
        <v>45</v>
      </c>
      <c r="AI55" s="35" t="s">
        <v>45</v>
      </c>
      <c r="AJ55" s="7" t="s">
        <v>45</v>
      </c>
      <c r="AK55" s="36">
        <v>87168.45</v>
      </c>
    </row>
    <row r="56" spans="1:37">
      <c r="A56" s="4">
        <v>2023</v>
      </c>
      <c r="B56" s="4">
        <v>5</v>
      </c>
      <c r="C56" s="4" t="s">
        <v>91</v>
      </c>
      <c r="D56" s="4">
        <v>30480</v>
      </c>
      <c r="E56" s="4" t="s">
        <v>99</v>
      </c>
      <c r="F56" s="32">
        <v>0.13500000000000001</v>
      </c>
      <c r="G56" s="4" t="s">
        <v>43</v>
      </c>
      <c r="H56" s="33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34" t="s">
        <v>44</v>
      </c>
      <c r="O56" s="35" t="s">
        <v>45</v>
      </c>
      <c r="P56" s="7" t="s">
        <v>45</v>
      </c>
      <c r="Q56" s="7" t="s">
        <v>45</v>
      </c>
      <c r="R56" s="7" t="s">
        <v>45</v>
      </c>
      <c r="S56" s="35" t="s">
        <v>45</v>
      </c>
      <c r="T56" s="35" t="s">
        <v>45</v>
      </c>
      <c r="U56" s="7" t="s">
        <v>45</v>
      </c>
      <c r="V56" s="4" t="s">
        <v>43</v>
      </c>
      <c r="W56" s="33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4" t="s">
        <v>44</v>
      </c>
      <c r="AD56" s="35" t="s">
        <v>45</v>
      </c>
      <c r="AE56" s="7" t="s">
        <v>45</v>
      </c>
      <c r="AF56" s="7" t="s">
        <v>45</v>
      </c>
      <c r="AG56" s="7" t="s">
        <v>45</v>
      </c>
      <c r="AH56" s="35" t="s">
        <v>45</v>
      </c>
      <c r="AI56" s="35" t="s">
        <v>45</v>
      </c>
      <c r="AJ56" s="7" t="s">
        <v>45</v>
      </c>
      <c r="AK56" s="36" t="s">
        <v>45</v>
      </c>
    </row>
    <row r="57" spans="1:37">
      <c r="A57" s="4">
        <v>2023</v>
      </c>
      <c r="B57" s="4">
        <v>6</v>
      </c>
      <c r="C57" s="4" t="s">
        <v>100</v>
      </c>
      <c r="D57" s="4">
        <v>20560</v>
      </c>
      <c r="E57" s="4" t="s">
        <v>101</v>
      </c>
      <c r="F57" s="32">
        <v>0.13500000000000001</v>
      </c>
      <c r="G57" s="4" t="s">
        <v>43</v>
      </c>
      <c r="H57" s="33">
        <v>16020800</v>
      </c>
      <c r="I57" s="7">
        <v>153485</v>
      </c>
      <c r="J57" s="7">
        <v>175565</v>
      </c>
      <c r="K57" s="7">
        <v>23701.275000000001</v>
      </c>
      <c r="L57" s="7">
        <v>352751.27500000002</v>
      </c>
      <c r="M57" s="7">
        <v>412702</v>
      </c>
      <c r="N57" s="34" t="s">
        <v>43</v>
      </c>
      <c r="O57" s="35">
        <v>0.14526395559023211</v>
      </c>
      <c r="P57" s="7">
        <v>413635</v>
      </c>
      <c r="Q57" s="7">
        <v>60086.256270565653</v>
      </c>
      <c r="R57" s="7">
        <v>0</v>
      </c>
      <c r="S57" s="35">
        <v>1</v>
      </c>
      <c r="T57" s="35">
        <v>0.14526395559023211</v>
      </c>
      <c r="U57" s="7">
        <v>60086.26</v>
      </c>
      <c r="V57" s="4" t="s">
        <v>43</v>
      </c>
      <c r="W57" s="33">
        <v>32870</v>
      </c>
      <c r="X57" s="7">
        <v>348</v>
      </c>
      <c r="Y57" s="7">
        <v>470</v>
      </c>
      <c r="Z57" s="7">
        <v>63.45</v>
      </c>
      <c r="AA57" s="7">
        <v>881.45</v>
      </c>
      <c r="AB57" s="7">
        <v>880</v>
      </c>
      <c r="AC57" s="4" t="s">
        <v>44</v>
      </c>
      <c r="AD57" s="35" t="s">
        <v>45</v>
      </c>
      <c r="AE57" s="7" t="s">
        <v>45</v>
      </c>
      <c r="AF57" s="7" t="s">
        <v>45</v>
      </c>
      <c r="AG57" s="7" t="s">
        <v>45</v>
      </c>
      <c r="AH57" s="35" t="s">
        <v>45</v>
      </c>
      <c r="AI57" s="35" t="s">
        <v>45</v>
      </c>
      <c r="AJ57" s="7" t="s">
        <v>45</v>
      </c>
      <c r="AK57" s="36">
        <v>60086.26</v>
      </c>
    </row>
    <row r="58" spans="1:37">
      <c r="A58" s="4">
        <v>2023</v>
      </c>
      <c r="B58" s="4">
        <v>6</v>
      </c>
      <c r="C58" s="4" t="s">
        <v>100</v>
      </c>
      <c r="D58" s="4">
        <v>22450</v>
      </c>
      <c r="E58" s="4" t="s">
        <v>102</v>
      </c>
      <c r="F58" s="32">
        <v>0.13500000000000001</v>
      </c>
      <c r="G58" s="4" t="s">
        <v>43</v>
      </c>
      <c r="H58" s="33">
        <v>2188410</v>
      </c>
      <c r="I58" s="7">
        <v>21228</v>
      </c>
      <c r="J58" s="7">
        <v>24035</v>
      </c>
      <c r="K58" s="7">
        <v>3244.7249999999999</v>
      </c>
      <c r="L58" s="7">
        <v>48507.724999999999</v>
      </c>
      <c r="M58" s="7">
        <v>58649</v>
      </c>
      <c r="N58" s="34" t="s">
        <v>43</v>
      </c>
      <c r="O58" s="35">
        <v>0.17291471295333261</v>
      </c>
      <c r="P58" s="7">
        <v>55854</v>
      </c>
      <c r="Q58" s="7">
        <v>9657.9783772954397</v>
      </c>
      <c r="R58" s="7">
        <v>0</v>
      </c>
      <c r="S58" s="35">
        <v>1</v>
      </c>
      <c r="T58" s="35">
        <v>0.17291471295333261</v>
      </c>
      <c r="U58" s="7">
        <v>9657.98</v>
      </c>
      <c r="V58" s="4" t="s">
        <v>43</v>
      </c>
      <c r="W58" s="33">
        <v>26970</v>
      </c>
      <c r="X58" s="7">
        <v>262</v>
      </c>
      <c r="Y58" s="7">
        <v>502</v>
      </c>
      <c r="Z58" s="7">
        <v>67.77000000000001</v>
      </c>
      <c r="AA58" s="7">
        <v>831.77</v>
      </c>
      <c r="AB58" s="7">
        <v>723</v>
      </c>
      <c r="AC58" s="4" t="s">
        <v>44</v>
      </c>
      <c r="AD58" s="35" t="s">
        <v>45</v>
      </c>
      <c r="AE58" s="7" t="s">
        <v>45</v>
      </c>
      <c r="AF58" s="7" t="s">
        <v>45</v>
      </c>
      <c r="AG58" s="7" t="s">
        <v>45</v>
      </c>
      <c r="AH58" s="35" t="s">
        <v>45</v>
      </c>
      <c r="AI58" s="35" t="s">
        <v>45</v>
      </c>
      <c r="AJ58" s="7" t="s">
        <v>45</v>
      </c>
      <c r="AK58" s="36">
        <v>9657.98</v>
      </c>
    </row>
    <row r="59" spans="1:37">
      <c r="A59" s="4">
        <v>2023</v>
      </c>
      <c r="B59" s="4">
        <v>6</v>
      </c>
      <c r="C59" s="4" t="s">
        <v>100</v>
      </c>
      <c r="D59" s="4">
        <v>22500</v>
      </c>
      <c r="E59" s="4" t="s">
        <v>103</v>
      </c>
      <c r="F59" s="32">
        <v>0.13500000000000001</v>
      </c>
      <c r="G59" s="4" t="s">
        <v>43</v>
      </c>
      <c r="H59" s="33">
        <v>2596390</v>
      </c>
      <c r="I59" s="7">
        <v>37099</v>
      </c>
      <c r="J59" s="7">
        <v>25614</v>
      </c>
      <c r="K59" s="7">
        <v>3457.89</v>
      </c>
      <c r="L59" s="7">
        <v>66170.89</v>
      </c>
      <c r="M59" s="7">
        <v>75006</v>
      </c>
      <c r="N59" s="34" t="s">
        <v>43</v>
      </c>
      <c r="O59" s="35">
        <v>0.11779204330320241</v>
      </c>
      <c r="P59" s="7">
        <v>66401</v>
      </c>
      <c r="Q59" s="7">
        <v>7821.5094673759404</v>
      </c>
      <c r="R59" s="7">
        <v>0</v>
      </c>
      <c r="S59" s="35">
        <v>1</v>
      </c>
      <c r="T59" s="35">
        <v>0.11779204330320241</v>
      </c>
      <c r="U59" s="7">
        <v>7821.51</v>
      </c>
      <c r="V59" s="4" t="s">
        <v>44</v>
      </c>
      <c r="W59" s="33" t="s">
        <v>45</v>
      </c>
      <c r="X59" s="7" t="s">
        <v>45</v>
      </c>
      <c r="Y59" s="7" t="s">
        <v>45</v>
      </c>
      <c r="Z59" s="7" t="s">
        <v>45</v>
      </c>
      <c r="AA59" s="7" t="s">
        <v>45</v>
      </c>
      <c r="AB59" s="7" t="s">
        <v>45</v>
      </c>
      <c r="AC59" s="4" t="s">
        <v>44</v>
      </c>
      <c r="AD59" s="35" t="s">
        <v>45</v>
      </c>
      <c r="AE59" s="7" t="s">
        <v>45</v>
      </c>
      <c r="AF59" s="7" t="s">
        <v>45</v>
      </c>
      <c r="AG59" s="7" t="s">
        <v>45</v>
      </c>
      <c r="AH59" s="35" t="s">
        <v>45</v>
      </c>
      <c r="AI59" s="35" t="s">
        <v>45</v>
      </c>
      <c r="AJ59" s="7" t="s">
        <v>45</v>
      </c>
      <c r="AK59" s="36">
        <v>7821.51</v>
      </c>
    </row>
    <row r="60" spans="1:37">
      <c r="A60" s="4">
        <v>2023</v>
      </c>
      <c r="B60" s="4">
        <v>6</v>
      </c>
      <c r="C60" s="4" t="s">
        <v>100</v>
      </c>
      <c r="D60" s="4">
        <v>23230</v>
      </c>
      <c r="E60" s="4" t="s">
        <v>104</v>
      </c>
      <c r="F60" s="32">
        <v>0.13500000000000001</v>
      </c>
      <c r="G60" s="4" t="s">
        <v>43</v>
      </c>
      <c r="H60" s="33">
        <v>9163560</v>
      </c>
      <c r="I60" s="7">
        <v>135835</v>
      </c>
      <c r="J60" s="7">
        <v>103044</v>
      </c>
      <c r="K60" s="7">
        <v>13910.94</v>
      </c>
      <c r="L60" s="7">
        <v>252789.94</v>
      </c>
      <c r="M60" s="7">
        <v>277870</v>
      </c>
      <c r="N60" s="34" t="s">
        <v>43</v>
      </c>
      <c r="O60" s="35">
        <v>9.0258250260913386E-2</v>
      </c>
      <c r="P60" s="7">
        <v>273056</v>
      </c>
      <c r="Q60" s="7">
        <v>24645.55678324397</v>
      </c>
      <c r="R60" s="7">
        <v>0</v>
      </c>
      <c r="S60" s="35">
        <v>1</v>
      </c>
      <c r="T60" s="35">
        <v>9.0258250260913386E-2</v>
      </c>
      <c r="U60" s="7">
        <v>24645.56</v>
      </c>
      <c r="V60" s="4" t="s">
        <v>43</v>
      </c>
      <c r="W60" s="33">
        <v>105600</v>
      </c>
      <c r="X60" s="7">
        <v>1607</v>
      </c>
      <c r="Y60" s="7">
        <v>1647</v>
      </c>
      <c r="Z60" s="7">
        <v>222.345</v>
      </c>
      <c r="AA60" s="7">
        <v>3476.3449999999998</v>
      </c>
      <c r="AB60" s="7">
        <v>3244</v>
      </c>
      <c r="AC60" s="4" t="s">
        <v>44</v>
      </c>
      <c r="AD60" s="35" t="s">
        <v>45</v>
      </c>
      <c r="AE60" s="7" t="s">
        <v>45</v>
      </c>
      <c r="AF60" s="7" t="s">
        <v>45</v>
      </c>
      <c r="AG60" s="7" t="s">
        <v>45</v>
      </c>
      <c r="AH60" s="35" t="s">
        <v>45</v>
      </c>
      <c r="AI60" s="35" t="s">
        <v>45</v>
      </c>
      <c r="AJ60" s="7" t="s">
        <v>45</v>
      </c>
      <c r="AK60" s="36">
        <v>24645.56</v>
      </c>
    </row>
    <row r="61" spans="1:37">
      <c r="A61" s="4">
        <v>2023</v>
      </c>
      <c r="B61" s="4">
        <v>6</v>
      </c>
      <c r="C61" s="4" t="s">
        <v>100</v>
      </c>
      <c r="D61" s="4">
        <v>23490</v>
      </c>
      <c r="E61" s="4" t="s">
        <v>105</v>
      </c>
      <c r="F61" s="32">
        <v>0.13500000000000001</v>
      </c>
      <c r="G61" s="4" t="s">
        <v>43</v>
      </c>
      <c r="H61" s="33">
        <v>145431380</v>
      </c>
      <c r="I61" s="7">
        <v>1352128</v>
      </c>
      <c r="J61" s="7">
        <v>1908093</v>
      </c>
      <c r="K61" s="7">
        <v>257592.55499999999</v>
      </c>
      <c r="L61" s="7">
        <v>3517813.5550000002</v>
      </c>
      <c r="M61" s="7">
        <v>3635405</v>
      </c>
      <c r="N61" s="34" t="s">
        <v>43</v>
      </c>
      <c r="O61" s="35">
        <v>3.2346174635288223E-2</v>
      </c>
      <c r="P61" s="7">
        <v>3596569</v>
      </c>
      <c r="Q61" s="7">
        <v>116335.24896186389</v>
      </c>
      <c r="R61" s="7">
        <v>0</v>
      </c>
      <c r="S61" s="35">
        <v>1</v>
      </c>
      <c r="T61" s="35">
        <v>3.2346174635288223E-2</v>
      </c>
      <c r="U61" s="7">
        <v>116335.25</v>
      </c>
      <c r="V61" s="4" t="s">
        <v>44</v>
      </c>
      <c r="W61" s="33" t="s">
        <v>45</v>
      </c>
      <c r="X61" s="7" t="s">
        <v>45</v>
      </c>
      <c r="Y61" s="7" t="s">
        <v>45</v>
      </c>
      <c r="Z61" s="7" t="s">
        <v>45</v>
      </c>
      <c r="AA61" s="7" t="s">
        <v>45</v>
      </c>
      <c r="AB61" s="7" t="s">
        <v>45</v>
      </c>
      <c r="AC61" s="4" t="s">
        <v>44</v>
      </c>
      <c r="AD61" s="35" t="s">
        <v>45</v>
      </c>
      <c r="AE61" s="7" t="s">
        <v>45</v>
      </c>
      <c r="AF61" s="7" t="s">
        <v>45</v>
      </c>
      <c r="AG61" s="7" t="s">
        <v>45</v>
      </c>
      <c r="AH61" s="35" t="s">
        <v>45</v>
      </c>
      <c r="AI61" s="35" t="s">
        <v>45</v>
      </c>
      <c r="AJ61" s="7" t="s">
        <v>45</v>
      </c>
      <c r="AK61" s="36">
        <v>116335.25</v>
      </c>
    </row>
    <row r="62" spans="1:37">
      <c r="A62" s="4">
        <v>2023</v>
      </c>
      <c r="B62" s="4">
        <v>6</v>
      </c>
      <c r="C62" s="4" t="s">
        <v>100</v>
      </c>
      <c r="D62" s="4">
        <v>23620</v>
      </c>
      <c r="E62" s="4" t="s">
        <v>106</v>
      </c>
      <c r="F62" s="32">
        <v>0.13500000000000001</v>
      </c>
      <c r="G62" s="4" t="s">
        <v>43</v>
      </c>
      <c r="H62" s="33">
        <v>138231000</v>
      </c>
      <c r="I62" s="7">
        <v>1384027</v>
      </c>
      <c r="J62" s="7">
        <v>1779235</v>
      </c>
      <c r="K62" s="7">
        <v>240196.72500000001</v>
      </c>
      <c r="L62" s="7">
        <v>3403458.7250000001</v>
      </c>
      <c r="M62" s="7">
        <v>3595725</v>
      </c>
      <c r="N62" s="34" t="s">
        <v>43</v>
      </c>
      <c r="O62" s="35">
        <v>5.3470795180387783E-2</v>
      </c>
      <c r="P62" s="7">
        <v>3598094</v>
      </c>
      <c r="Q62" s="7">
        <v>192392.94731378221</v>
      </c>
      <c r="R62" s="7">
        <v>0</v>
      </c>
      <c r="S62" s="35">
        <v>1</v>
      </c>
      <c r="T62" s="35">
        <v>5.3470795180387783E-2</v>
      </c>
      <c r="U62" s="7">
        <v>192392.95</v>
      </c>
      <c r="V62" s="4" t="s">
        <v>44</v>
      </c>
      <c r="W62" s="33" t="s">
        <v>45</v>
      </c>
      <c r="X62" s="7" t="s">
        <v>45</v>
      </c>
      <c r="Y62" s="7" t="s">
        <v>45</v>
      </c>
      <c r="Z62" s="7" t="s">
        <v>45</v>
      </c>
      <c r="AA62" s="7" t="s">
        <v>45</v>
      </c>
      <c r="AB62" s="7" t="s">
        <v>45</v>
      </c>
      <c r="AC62" s="4" t="s">
        <v>44</v>
      </c>
      <c r="AD62" s="35" t="s">
        <v>45</v>
      </c>
      <c r="AE62" s="7" t="s">
        <v>45</v>
      </c>
      <c r="AF62" s="7" t="s">
        <v>45</v>
      </c>
      <c r="AG62" s="7" t="s">
        <v>45</v>
      </c>
      <c r="AH62" s="35" t="s">
        <v>45</v>
      </c>
      <c r="AI62" s="35" t="s">
        <v>45</v>
      </c>
      <c r="AJ62" s="7" t="s">
        <v>45</v>
      </c>
      <c r="AK62" s="36">
        <v>192392.95</v>
      </c>
    </row>
    <row r="63" spans="1:37">
      <c r="A63" s="4">
        <v>2023</v>
      </c>
      <c r="B63" s="4">
        <v>6</v>
      </c>
      <c r="C63" s="4" t="s">
        <v>100</v>
      </c>
      <c r="D63" s="4">
        <v>23650</v>
      </c>
      <c r="E63" s="4" t="s">
        <v>107</v>
      </c>
      <c r="F63" s="32">
        <v>0.13500000000000001</v>
      </c>
      <c r="G63" s="4" t="s">
        <v>43</v>
      </c>
      <c r="H63" s="33">
        <v>63325209</v>
      </c>
      <c r="I63" s="7">
        <v>305682</v>
      </c>
      <c r="J63" s="7">
        <v>752387</v>
      </c>
      <c r="K63" s="7">
        <v>101572.245</v>
      </c>
      <c r="L63" s="7">
        <v>1159641.2450000001</v>
      </c>
      <c r="M63" s="7">
        <v>1293557</v>
      </c>
      <c r="N63" s="34" t="s">
        <v>43</v>
      </c>
      <c r="O63" s="35">
        <v>0.1035252060790517</v>
      </c>
      <c r="P63" s="7">
        <v>1699840</v>
      </c>
      <c r="Q63" s="7">
        <v>175976.28630141521</v>
      </c>
      <c r="R63" s="7">
        <v>0</v>
      </c>
      <c r="S63" s="35">
        <v>1</v>
      </c>
      <c r="T63" s="35">
        <v>0.1035252060790517</v>
      </c>
      <c r="U63" s="7">
        <v>175976.29</v>
      </c>
      <c r="V63" s="4" t="s">
        <v>44</v>
      </c>
      <c r="W63" s="33" t="s">
        <v>45</v>
      </c>
      <c r="X63" s="7" t="s">
        <v>45</v>
      </c>
      <c r="Y63" s="7" t="s">
        <v>45</v>
      </c>
      <c r="Z63" s="7" t="s">
        <v>45</v>
      </c>
      <c r="AA63" s="7" t="s">
        <v>45</v>
      </c>
      <c r="AB63" s="7" t="s">
        <v>45</v>
      </c>
      <c r="AC63" s="4" t="s">
        <v>44</v>
      </c>
      <c r="AD63" s="35" t="s">
        <v>45</v>
      </c>
      <c r="AE63" s="7" t="s">
        <v>45</v>
      </c>
      <c r="AF63" s="7" t="s">
        <v>45</v>
      </c>
      <c r="AG63" s="7" t="s">
        <v>45</v>
      </c>
      <c r="AH63" s="35" t="s">
        <v>45</v>
      </c>
      <c r="AI63" s="35" t="s">
        <v>45</v>
      </c>
      <c r="AJ63" s="7" t="s">
        <v>45</v>
      </c>
      <c r="AK63" s="36">
        <v>175976.29</v>
      </c>
    </row>
    <row r="64" spans="1:37">
      <c r="A64" s="4">
        <v>2023</v>
      </c>
      <c r="B64" s="4">
        <v>6</v>
      </c>
      <c r="C64" s="4" t="s">
        <v>100</v>
      </c>
      <c r="D64" s="4">
        <v>24290</v>
      </c>
      <c r="E64" s="4" t="s">
        <v>108</v>
      </c>
      <c r="F64" s="32">
        <v>0.13500000000000001</v>
      </c>
      <c r="G64" s="4" t="s">
        <v>43</v>
      </c>
      <c r="H64" s="33">
        <v>626020</v>
      </c>
      <c r="I64" s="7">
        <v>5953</v>
      </c>
      <c r="J64" s="7">
        <v>7385</v>
      </c>
      <c r="K64" s="7">
        <v>996.97500000000002</v>
      </c>
      <c r="L64" s="7">
        <v>14334.975</v>
      </c>
      <c r="M64" s="7">
        <v>15218</v>
      </c>
      <c r="N64" s="34" t="s">
        <v>43</v>
      </c>
      <c r="O64" s="35">
        <v>5.8025036141411412E-2</v>
      </c>
      <c r="P64" s="7">
        <v>15058</v>
      </c>
      <c r="Q64" s="7">
        <v>873.7409942173731</v>
      </c>
      <c r="R64" s="7">
        <v>0</v>
      </c>
      <c r="S64" s="35">
        <v>1</v>
      </c>
      <c r="T64" s="35">
        <v>5.8025036141411412E-2</v>
      </c>
      <c r="U64" s="7">
        <v>873.74</v>
      </c>
      <c r="V64" s="4" t="s">
        <v>44</v>
      </c>
      <c r="W64" s="33" t="s">
        <v>45</v>
      </c>
      <c r="X64" s="7" t="s">
        <v>45</v>
      </c>
      <c r="Y64" s="7" t="s">
        <v>45</v>
      </c>
      <c r="Z64" s="7" t="s">
        <v>45</v>
      </c>
      <c r="AA64" s="7" t="s">
        <v>45</v>
      </c>
      <c r="AB64" s="7" t="s">
        <v>45</v>
      </c>
      <c r="AC64" s="4" t="s">
        <v>44</v>
      </c>
      <c r="AD64" s="35" t="s">
        <v>45</v>
      </c>
      <c r="AE64" s="7" t="s">
        <v>45</v>
      </c>
      <c r="AF64" s="7" t="s">
        <v>45</v>
      </c>
      <c r="AG64" s="7" t="s">
        <v>45</v>
      </c>
      <c r="AH64" s="35" t="s">
        <v>45</v>
      </c>
      <c r="AI64" s="35" t="s">
        <v>45</v>
      </c>
      <c r="AJ64" s="7" t="s">
        <v>45</v>
      </c>
      <c r="AK64" s="36">
        <v>873.74</v>
      </c>
    </row>
    <row r="65" spans="1:37">
      <c r="A65" s="4">
        <v>2023</v>
      </c>
      <c r="B65" s="4">
        <v>6</v>
      </c>
      <c r="C65" s="4" t="s">
        <v>100</v>
      </c>
      <c r="D65" s="4">
        <v>24770</v>
      </c>
      <c r="E65" s="4" t="s">
        <v>109</v>
      </c>
      <c r="F65" s="32">
        <v>0.13500000000000001</v>
      </c>
      <c r="G65" s="4" t="s">
        <v>43</v>
      </c>
      <c r="H65" s="33">
        <v>338898422</v>
      </c>
      <c r="I65" s="7">
        <v>4646249</v>
      </c>
      <c r="J65" s="7">
        <v>4113398</v>
      </c>
      <c r="K65" s="7">
        <v>555308.73</v>
      </c>
      <c r="L65" s="7">
        <v>9314955.7300000004</v>
      </c>
      <c r="M65" s="7">
        <v>10034742</v>
      </c>
      <c r="N65" s="34" t="s">
        <v>43</v>
      </c>
      <c r="O65" s="35">
        <v>7.1729424632940186E-2</v>
      </c>
      <c r="P65" s="7">
        <v>9820355</v>
      </c>
      <c r="Q65" s="7">
        <v>704408.41384121729</v>
      </c>
      <c r="R65" s="7">
        <v>0</v>
      </c>
      <c r="S65" s="35">
        <v>1</v>
      </c>
      <c r="T65" s="35">
        <v>7.1729424632940186E-2</v>
      </c>
      <c r="U65" s="7">
        <v>704408.41</v>
      </c>
      <c r="V65" s="4" t="s">
        <v>44</v>
      </c>
      <c r="W65" s="33" t="s">
        <v>45</v>
      </c>
      <c r="X65" s="7" t="s">
        <v>45</v>
      </c>
      <c r="Y65" s="7" t="s">
        <v>45</v>
      </c>
      <c r="Z65" s="7" t="s">
        <v>45</v>
      </c>
      <c r="AA65" s="7" t="s">
        <v>45</v>
      </c>
      <c r="AB65" s="7" t="s">
        <v>45</v>
      </c>
      <c r="AC65" s="4" t="s">
        <v>44</v>
      </c>
      <c r="AD65" s="35" t="s">
        <v>45</v>
      </c>
      <c r="AE65" s="7" t="s">
        <v>45</v>
      </c>
      <c r="AF65" s="7" t="s">
        <v>45</v>
      </c>
      <c r="AG65" s="7" t="s">
        <v>45</v>
      </c>
      <c r="AH65" s="35" t="s">
        <v>45</v>
      </c>
      <c r="AI65" s="35" t="s">
        <v>45</v>
      </c>
      <c r="AJ65" s="7" t="s">
        <v>45</v>
      </c>
      <c r="AK65" s="36">
        <v>704408.41</v>
      </c>
    </row>
    <row r="66" spans="1:37">
      <c r="A66" s="4">
        <v>2023</v>
      </c>
      <c r="B66" s="4">
        <v>6</v>
      </c>
      <c r="C66" s="4" t="s">
        <v>100</v>
      </c>
      <c r="D66" s="4">
        <v>24880</v>
      </c>
      <c r="E66" s="4" t="s">
        <v>60</v>
      </c>
      <c r="F66" s="32">
        <v>0.13500000000000001</v>
      </c>
      <c r="G66" s="4" t="s">
        <v>43</v>
      </c>
      <c r="H66" s="33">
        <v>1723330</v>
      </c>
      <c r="I66" s="7">
        <v>35951</v>
      </c>
      <c r="J66" s="7">
        <v>15918</v>
      </c>
      <c r="K66" s="7">
        <v>2148.9299999999998</v>
      </c>
      <c r="L66" s="7">
        <v>54017.93</v>
      </c>
      <c r="M66" s="7">
        <v>60422</v>
      </c>
      <c r="N66" s="34" t="s">
        <v>43</v>
      </c>
      <c r="O66" s="35">
        <v>0.10598904372579521</v>
      </c>
      <c r="P66" s="7">
        <v>55563</v>
      </c>
      <c r="Q66" s="7">
        <v>5889.0692365363593</v>
      </c>
      <c r="R66" s="7">
        <v>0</v>
      </c>
      <c r="S66" s="35">
        <v>1</v>
      </c>
      <c r="T66" s="35">
        <v>0.10598904372579521</v>
      </c>
      <c r="U66" s="7">
        <v>5889.07</v>
      </c>
      <c r="V66" s="4" t="s">
        <v>44</v>
      </c>
      <c r="W66" s="33" t="s">
        <v>45</v>
      </c>
      <c r="X66" s="7" t="s">
        <v>45</v>
      </c>
      <c r="Y66" s="7" t="s">
        <v>45</v>
      </c>
      <c r="Z66" s="7" t="s">
        <v>45</v>
      </c>
      <c r="AA66" s="7" t="s">
        <v>45</v>
      </c>
      <c r="AB66" s="7" t="s">
        <v>45</v>
      </c>
      <c r="AC66" s="4" t="s">
        <v>44</v>
      </c>
      <c r="AD66" s="35" t="s">
        <v>45</v>
      </c>
      <c r="AE66" s="7" t="s">
        <v>45</v>
      </c>
      <c r="AF66" s="7" t="s">
        <v>45</v>
      </c>
      <c r="AG66" s="7" t="s">
        <v>45</v>
      </c>
      <c r="AH66" s="35" t="s">
        <v>45</v>
      </c>
      <c r="AI66" s="35" t="s">
        <v>45</v>
      </c>
      <c r="AJ66" s="7" t="s">
        <v>45</v>
      </c>
      <c r="AK66" s="36">
        <v>5889.07</v>
      </c>
    </row>
    <row r="67" spans="1:37">
      <c r="A67" s="4">
        <v>2023</v>
      </c>
      <c r="B67" s="4">
        <v>6</v>
      </c>
      <c r="C67" s="4" t="s">
        <v>100</v>
      </c>
      <c r="D67" s="4">
        <v>25090</v>
      </c>
      <c r="E67" s="4" t="s">
        <v>61</v>
      </c>
      <c r="F67" s="32">
        <v>0.13500000000000001</v>
      </c>
      <c r="G67" s="4" t="s">
        <v>43</v>
      </c>
      <c r="H67" s="33">
        <v>30524540</v>
      </c>
      <c r="I67" s="7">
        <v>245254</v>
      </c>
      <c r="J67" s="7">
        <v>348661</v>
      </c>
      <c r="K67" s="7">
        <v>47069.235000000001</v>
      </c>
      <c r="L67" s="7">
        <v>640984.23499999999</v>
      </c>
      <c r="M67" s="7">
        <v>718385</v>
      </c>
      <c r="N67" s="34" t="s">
        <v>43</v>
      </c>
      <c r="O67" s="35">
        <v>0.1077427354413024</v>
      </c>
      <c r="P67" s="7">
        <v>693685</v>
      </c>
      <c r="Q67" s="7">
        <v>74739.519434599861</v>
      </c>
      <c r="R67" s="7">
        <v>0</v>
      </c>
      <c r="S67" s="35">
        <v>1</v>
      </c>
      <c r="T67" s="35">
        <v>0.1077427354413024</v>
      </c>
      <c r="U67" s="7">
        <v>74739.520000000004</v>
      </c>
      <c r="V67" s="4" t="s">
        <v>44</v>
      </c>
      <c r="W67" s="33" t="s">
        <v>45</v>
      </c>
      <c r="X67" s="7" t="s">
        <v>45</v>
      </c>
      <c r="Y67" s="7" t="s">
        <v>45</v>
      </c>
      <c r="Z67" s="7" t="s">
        <v>45</v>
      </c>
      <c r="AA67" s="7" t="s">
        <v>45</v>
      </c>
      <c r="AB67" s="7" t="s">
        <v>45</v>
      </c>
      <c r="AC67" s="4" t="s">
        <v>44</v>
      </c>
      <c r="AD67" s="35" t="s">
        <v>45</v>
      </c>
      <c r="AE67" s="7" t="s">
        <v>45</v>
      </c>
      <c r="AF67" s="7" t="s">
        <v>45</v>
      </c>
      <c r="AG67" s="7" t="s">
        <v>45</v>
      </c>
      <c r="AH67" s="35" t="s">
        <v>45</v>
      </c>
      <c r="AI67" s="35" t="s">
        <v>45</v>
      </c>
      <c r="AJ67" s="7" t="s">
        <v>45</v>
      </c>
      <c r="AK67" s="36">
        <v>74739.520000000004</v>
      </c>
    </row>
    <row r="68" spans="1:37">
      <c r="A68" s="4">
        <v>2023</v>
      </c>
      <c r="B68" s="4">
        <v>6</v>
      </c>
      <c r="C68" s="4" t="s">
        <v>100</v>
      </c>
      <c r="D68" s="4">
        <v>25520</v>
      </c>
      <c r="E68" s="4" t="s">
        <v>110</v>
      </c>
      <c r="F68" s="32">
        <v>0.13500000000000001</v>
      </c>
      <c r="G68" s="4" t="s">
        <v>43</v>
      </c>
      <c r="H68" s="33">
        <v>1421800</v>
      </c>
      <c r="I68" s="7">
        <v>7536</v>
      </c>
      <c r="J68" s="7">
        <v>16534</v>
      </c>
      <c r="K68" s="7">
        <v>2232.09</v>
      </c>
      <c r="L68" s="7">
        <v>26302.09</v>
      </c>
      <c r="M68" s="7">
        <v>30853</v>
      </c>
      <c r="N68" s="34" t="s">
        <v>43</v>
      </c>
      <c r="O68" s="35">
        <v>0.1475029980877062</v>
      </c>
      <c r="P68" s="7">
        <v>28176</v>
      </c>
      <c r="Q68" s="7">
        <v>4156.0444741192096</v>
      </c>
      <c r="R68" s="7">
        <v>0</v>
      </c>
      <c r="S68" s="35">
        <v>1</v>
      </c>
      <c r="T68" s="35">
        <v>0.1475029980877062</v>
      </c>
      <c r="U68" s="7">
        <v>4156.04</v>
      </c>
      <c r="V68" s="4" t="s">
        <v>43</v>
      </c>
      <c r="W68" s="33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4" t="s">
        <v>44</v>
      </c>
      <c r="AD68" s="35" t="s">
        <v>45</v>
      </c>
      <c r="AE68" s="7" t="s">
        <v>45</v>
      </c>
      <c r="AF68" s="7" t="s">
        <v>45</v>
      </c>
      <c r="AG68" s="7" t="s">
        <v>45</v>
      </c>
      <c r="AH68" s="35" t="s">
        <v>45</v>
      </c>
      <c r="AI68" s="35" t="s">
        <v>45</v>
      </c>
      <c r="AJ68" s="7" t="s">
        <v>45</v>
      </c>
      <c r="AK68" s="36">
        <v>4156.04</v>
      </c>
    </row>
    <row r="69" spans="1:37">
      <c r="A69" s="4">
        <v>2023</v>
      </c>
      <c r="B69" s="4">
        <v>6</v>
      </c>
      <c r="C69" s="4" t="s">
        <v>100</v>
      </c>
      <c r="D69" s="4">
        <v>25650</v>
      </c>
      <c r="E69" s="4" t="s">
        <v>111</v>
      </c>
      <c r="F69" s="32">
        <v>0.13500000000000001</v>
      </c>
      <c r="G69" s="4" t="s">
        <v>43</v>
      </c>
      <c r="H69" s="33">
        <v>500310051</v>
      </c>
      <c r="I69" s="7">
        <v>3827372</v>
      </c>
      <c r="J69" s="7">
        <v>5710787</v>
      </c>
      <c r="K69" s="7">
        <v>770956.245</v>
      </c>
      <c r="L69" s="7">
        <v>10309115.244999999</v>
      </c>
      <c r="M69" s="7">
        <v>11557171</v>
      </c>
      <c r="N69" s="34" t="s">
        <v>43</v>
      </c>
      <c r="O69" s="35">
        <v>0.1079897281955939</v>
      </c>
      <c r="P69" s="7">
        <v>11277467</v>
      </c>
      <c r="Q69" s="7">
        <v>1217850.5960647799</v>
      </c>
      <c r="R69" s="7">
        <v>0</v>
      </c>
      <c r="S69" s="35">
        <v>1</v>
      </c>
      <c r="T69" s="35">
        <v>0.1079897281955939</v>
      </c>
      <c r="U69" s="7">
        <v>1217850.6000000001</v>
      </c>
      <c r="V69" s="4" t="s">
        <v>43</v>
      </c>
      <c r="W69" s="33">
        <v>68105740</v>
      </c>
      <c r="X69" s="7">
        <v>521009</v>
      </c>
      <c r="Y69" s="7">
        <v>967196</v>
      </c>
      <c r="Z69" s="7">
        <v>130571.46</v>
      </c>
      <c r="AA69" s="7">
        <v>1618776.46</v>
      </c>
      <c r="AB69" s="7">
        <v>1573244</v>
      </c>
      <c r="AC69" s="4" t="s">
        <v>44</v>
      </c>
      <c r="AD69" s="35" t="s">
        <v>45</v>
      </c>
      <c r="AE69" s="7" t="s">
        <v>45</v>
      </c>
      <c r="AF69" s="7" t="s">
        <v>45</v>
      </c>
      <c r="AG69" s="7" t="s">
        <v>45</v>
      </c>
      <c r="AH69" s="35" t="s">
        <v>45</v>
      </c>
      <c r="AI69" s="35" t="s">
        <v>45</v>
      </c>
      <c r="AJ69" s="7" t="s">
        <v>45</v>
      </c>
      <c r="AK69" s="36">
        <v>1217850.6000000001</v>
      </c>
    </row>
    <row r="70" spans="1:37">
      <c r="A70" s="4">
        <v>2023</v>
      </c>
      <c r="B70" s="4">
        <v>6</v>
      </c>
      <c r="C70" s="4" t="s">
        <v>100</v>
      </c>
      <c r="D70" s="4">
        <v>25770</v>
      </c>
      <c r="E70" s="4" t="s">
        <v>62</v>
      </c>
      <c r="F70" s="32">
        <v>0.13500000000000001</v>
      </c>
      <c r="G70" s="4" t="s">
        <v>43</v>
      </c>
      <c r="H70" s="33">
        <v>89509003</v>
      </c>
      <c r="I70" s="7">
        <v>906731</v>
      </c>
      <c r="J70" s="7">
        <v>1118214</v>
      </c>
      <c r="K70" s="7">
        <v>150958.89000000001</v>
      </c>
      <c r="L70" s="7">
        <v>2175903.89</v>
      </c>
      <c r="M70" s="7">
        <v>2303073</v>
      </c>
      <c r="N70" s="34" t="s">
        <v>43</v>
      </c>
      <c r="O70" s="35">
        <v>5.5217142487450348E-2</v>
      </c>
      <c r="P70" s="7">
        <v>2198893</v>
      </c>
      <c r="Q70" s="7">
        <v>121416.58809565719</v>
      </c>
      <c r="R70" s="7">
        <v>0</v>
      </c>
      <c r="S70" s="35">
        <v>1</v>
      </c>
      <c r="T70" s="35">
        <v>5.5217142487450348E-2</v>
      </c>
      <c r="U70" s="7">
        <v>121416.59</v>
      </c>
      <c r="V70" s="4" t="s">
        <v>43</v>
      </c>
      <c r="W70" s="33">
        <v>3199680</v>
      </c>
      <c r="X70" s="7">
        <v>36467</v>
      </c>
      <c r="Y70" s="7">
        <v>44910</v>
      </c>
      <c r="Z70" s="7">
        <v>6062.85</v>
      </c>
      <c r="AA70" s="7">
        <v>87439.85</v>
      </c>
      <c r="AB70" s="7">
        <v>86382</v>
      </c>
      <c r="AC70" s="4" t="s">
        <v>44</v>
      </c>
      <c r="AD70" s="35" t="s">
        <v>45</v>
      </c>
      <c r="AE70" s="7" t="s">
        <v>45</v>
      </c>
      <c r="AF70" s="7" t="s">
        <v>45</v>
      </c>
      <c r="AG70" s="7" t="s">
        <v>45</v>
      </c>
      <c r="AH70" s="35" t="s">
        <v>45</v>
      </c>
      <c r="AI70" s="35" t="s">
        <v>45</v>
      </c>
      <c r="AJ70" s="7" t="s">
        <v>45</v>
      </c>
      <c r="AK70" s="36">
        <v>121416.59</v>
      </c>
    </row>
    <row r="71" spans="1:37">
      <c r="A71" s="4">
        <v>2023</v>
      </c>
      <c r="B71" s="4">
        <v>6</v>
      </c>
      <c r="C71" s="4" t="s">
        <v>100</v>
      </c>
      <c r="D71" s="4">
        <v>30010</v>
      </c>
      <c r="E71" s="4" t="s">
        <v>63</v>
      </c>
      <c r="F71" s="32">
        <v>0.13500000000000001</v>
      </c>
      <c r="G71" s="4" t="s">
        <v>43</v>
      </c>
      <c r="H71" s="33">
        <v>532557921</v>
      </c>
      <c r="I71" s="7">
        <v>534670</v>
      </c>
      <c r="J71" s="7">
        <v>665766</v>
      </c>
      <c r="K71" s="7">
        <v>89878.41</v>
      </c>
      <c r="L71" s="7">
        <v>1290314.4099999999</v>
      </c>
      <c r="M71" s="7">
        <v>1440019</v>
      </c>
      <c r="N71" s="34" t="s">
        <v>43</v>
      </c>
      <c r="O71" s="35">
        <v>0.1039601491369212</v>
      </c>
      <c r="P71" s="7">
        <v>1362081</v>
      </c>
      <c r="Q71" s="7">
        <v>141602.14389656679</v>
      </c>
      <c r="R71" s="7">
        <v>0</v>
      </c>
      <c r="S71" s="35">
        <v>1</v>
      </c>
      <c r="T71" s="35">
        <v>0.1039601491369212</v>
      </c>
      <c r="U71" s="7">
        <v>141602.14000000001</v>
      </c>
      <c r="V71" s="4" t="s">
        <v>43</v>
      </c>
      <c r="W71" s="33">
        <v>68641150</v>
      </c>
      <c r="X71" s="7">
        <v>86217</v>
      </c>
      <c r="Y71" s="7">
        <v>103533</v>
      </c>
      <c r="Z71" s="7">
        <v>13976.955</v>
      </c>
      <c r="AA71" s="7">
        <v>203726.95499999999</v>
      </c>
      <c r="AB71" s="7">
        <v>202907</v>
      </c>
      <c r="AC71" s="4" t="s">
        <v>44</v>
      </c>
      <c r="AD71" s="35" t="s">
        <v>45</v>
      </c>
      <c r="AE71" s="7" t="s">
        <v>45</v>
      </c>
      <c r="AF71" s="7" t="s">
        <v>45</v>
      </c>
      <c r="AG71" s="7" t="s">
        <v>45</v>
      </c>
      <c r="AH71" s="35" t="s">
        <v>45</v>
      </c>
      <c r="AI71" s="35" t="s">
        <v>45</v>
      </c>
      <c r="AJ71" s="7" t="s">
        <v>45</v>
      </c>
      <c r="AK71" s="36">
        <v>141602.14000000001</v>
      </c>
    </row>
    <row r="72" spans="1:37">
      <c r="A72" s="4">
        <v>2023</v>
      </c>
      <c r="B72" s="4">
        <v>6</v>
      </c>
      <c r="C72" s="4" t="s">
        <v>100</v>
      </c>
      <c r="D72" s="4">
        <v>30290</v>
      </c>
      <c r="E72" s="4" t="s">
        <v>64</v>
      </c>
      <c r="F72" s="32">
        <v>0.13500000000000001</v>
      </c>
      <c r="G72" s="4" t="s">
        <v>43</v>
      </c>
      <c r="H72" s="33">
        <v>93119213</v>
      </c>
      <c r="I72" s="7">
        <v>41399</v>
      </c>
      <c r="J72" s="7">
        <v>124890</v>
      </c>
      <c r="K72" s="7">
        <v>16860.150000000001</v>
      </c>
      <c r="L72" s="7">
        <v>183149.15</v>
      </c>
      <c r="M72" s="7">
        <v>227637</v>
      </c>
      <c r="N72" s="34" t="s">
        <v>43</v>
      </c>
      <c r="O72" s="35">
        <v>0.19543329950754931</v>
      </c>
      <c r="P72" s="7">
        <v>217883</v>
      </c>
      <c r="Q72" s="7">
        <v>42581.593596603358</v>
      </c>
      <c r="R72" s="7">
        <v>0</v>
      </c>
      <c r="S72" s="35">
        <v>1</v>
      </c>
      <c r="T72" s="35">
        <v>0.19543329950754931</v>
      </c>
      <c r="U72" s="7">
        <v>42581.59</v>
      </c>
      <c r="V72" s="4" t="s">
        <v>44</v>
      </c>
      <c r="W72" s="33" t="s">
        <v>45</v>
      </c>
      <c r="X72" s="7" t="s">
        <v>45</v>
      </c>
      <c r="Y72" s="7" t="s">
        <v>45</v>
      </c>
      <c r="Z72" s="7" t="s">
        <v>45</v>
      </c>
      <c r="AA72" s="7" t="s">
        <v>45</v>
      </c>
      <c r="AB72" s="7" t="s">
        <v>45</v>
      </c>
      <c r="AC72" s="4" t="s">
        <v>44</v>
      </c>
      <c r="AD72" s="35" t="s">
        <v>45</v>
      </c>
      <c r="AE72" s="7" t="s">
        <v>45</v>
      </c>
      <c r="AF72" s="7" t="s">
        <v>45</v>
      </c>
      <c r="AG72" s="7" t="s">
        <v>45</v>
      </c>
      <c r="AH72" s="35" t="s">
        <v>45</v>
      </c>
      <c r="AI72" s="35" t="s">
        <v>45</v>
      </c>
      <c r="AJ72" s="7" t="s">
        <v>45</v>
      </c>
      <c r="AK72" s="36">
        <v>42581.59</v>
      </c>
    </row>
    <row r="73" spans="1:37">
      <c r="A73" s="4">
        <v>2023</v>
      </c>
      <c r="B73" s="4">
        <v>6</v>
      </c>
      <c r="C73" s="4" t="s">
        <v>100</v>
      </c>
      <c r="D73" s="4">
        <v>30440</v>
      </c>
      <c r="E73" s="4" t="s">
        <v>112</v>
      </c>
      <c r="F73" s="32">
        <v>0.13500000000000001</v>
      </c>
      <c r="G73" s="4" t="s">
        <v>44</v>
      </c>
      <c r="H73" s="33" t="s">
        <v>45</v>
      </c>
      <c r="I73" s="7" t="s">
        <v>45</v>
      </c>
      <c r="J73" s="7" t="s">
        <v>45</v>
      </c>
      <c r="K73" s="7" t="s">
        <v>45</v>
      </c>
      <c r="L73" s="7" t="s">
        <v>45</v>
      </c>
      <c r="M73" s="7" t="s">
        <v>45</v>
      </c>
      <c r="N73" s="34" t="s">
        <v>44</v>
      </c>
      <c r="O73" s="35" t="s">
        <v>45</v>
      </c>
      <c r="P73" s="7" t="s">
        <v>45</v>
      </c>
      <c r="Q73" s="7" t="s">
        <v>45</v>
      </c>
      <c r="R73" s="7" t="s">
        <v>45</v>
      </c>
      <c r="S73" s="35" t="s">
        <v>45</v>
      </c>
      <c r="T73" s="35" t="s">
        <v>45</v>
      </c>
      <c r="U73" s="7" t="s">
        <v>45</v>
      </c>
      <c r="V73" s="4" t="s">
        <v>44</v>
      </c>
      <c r="W73" s="33" t="s">
        <v>45</v>
      </c>
      <c r="X73" s="7" t="s">
        <v>45</v>
      </c>
      <c r="Y73" s="7" t="s">
        <v>45</v>
      </c>
      <c r="Z73" s="7" t="s">
        <v>45</v>
      </c>
      <c r="AA73" s="7" t="s">
        <v>45</v>
      </c>
      <c r="AB73" s="7" t="s">
        <v>45</v>
      </c>
      <c r="AC73" s="4" t="s">
        <v>44</v>
      </c>
      <c r="AD73" s="35" t="s">
        <v>45</v>
      </c>
      <c r="AE73" s="7" t="s">
        <v>45</v>
      </c>
      <c r="AF73" s="7" t="s">
        <v>45</v>
      </c>
      <c r="AG73" s="7" t="s">
        <v>45</v>
      </c>
      <c r="AH73" s="35" t="s">
        <v>45</v>
      </c>
      <c r="AI73" s="35" t="s">
        <v>45</v>
      </c>
      <c r="AJ73" s="7" t="s">
        <v>45</v>
      </c>
      <c r="AK73" s="36" t="s">
        <v>45</v>
      </c>
    </row>
    <row r="74" spans="1:37">
      <c r="A74" s="4">
        <v>2023</v>
      </c>
      <c r="B74" s="4">
        <v>6</v>
      </c>
      <c r="C74" s="4" t="s">
        <v>100</v>
      </c>
      <c r="D74" s="4">
        <v>30460</v>
      </c>
      <c r="E74" s="4" t="s">
        <v>65</v>
      </c>
      <c r="F74" s="32">
        <v>0.13500000000000001</v>
      </c>
      <c r="G74" s="4" t="s">
        <v>43</v>
      </c>
      <c r="H74" s="33">
        <v>626020</v>
      </c>
      <c r="I74" s="7">
        <v>468</v>
      </c>
      <c r="J74" s="7">
        <v>833</v>
      </c>
      <c r="K74" s="7">
        <v>112.455</v>
      </c>
      <c r="L74" s="7">
        <v>1413.4549999999999</v>
      </c>
      <c r="M74" s="7">
        <v>1720</v>
      </c>
      <c r="N74" s="34" t="s">
        <v>43</v>
      </c>
      <c r="O74" s="35">
        <v>0.17822383720930229</v>
      </c>
      <c r="P74" s="7">
        <v>1737</v>
      </c>
      <c r="Q74" s="7">
        <v>309.57480523255822</v>
      </c>
      <c r="R74" s="7">
        <v>0</v>
      </c>
      <c r="S74" s="35">
        <v>1</v>
      </c>
      <c r="T74" s="35">
        <v>0.17822383720930229</v>
      </c>
      <c r="U74" s="7">
        <v>309.57</v>
      </c>
      <c r="V74" s="4" t="s">
        <v>44</v>
      </c>
      <c r="W74" s="33" t="s">
        <v>45</v>
      </c>
      <c r="X74" s="7" t="s">
        <v>45</v>
      </c>
      <c r="Y74" s="7" t="s">
        <v>45</v>
      </c>
      <c r="Z74" s="7" t="s">
        <v>45</v>
      </c>
      <c r="AA74" s="7" t="s">
        <v>45</v>
      </c>
      <c r="AB74" s="7" t="s">
        <v>45</v>
      </c>
      <c r="AC74" s="4" t="s">
        <v>44</v>
      </c>
      <c r="AD74" s="35" t="s">
        <v>45</v>
      </c>
      <c r="AE74" s="7" t="s">
        <v>45</v>
      </c>
      <c r="AF74" s="7" t="s">
        <v>45</v>
      </c>
      <c r="AG74" s="7" t="s">
        <v>45</v>
      </c>
      <c r="AH74" s="35" t="s">
        <v>45</v>
      </c>
      <c r="AI74" s="35" t="s">
        <v>45</v>
      </c>
      <c r="AJ74" s="7" t="s">
        <v>45</v>
      </c>
      <c r="AK74" s="36">
        <v>309.57</v>
      </c>
    </row>
    <row r="75" spans="1:37">
      <c r="A75" s="4">
        <v>2023</v>
      </c>
      <c r="B75" s="4">
        <v>6</v>
      </c>
      <c r="C75" s="4" t="s">
        <v>100</v>
      </c>
      <c r="D75" s="4">
        <v>30500</v>
      </c>
      <c r="E75" s="4" t="s">
        <v>113</v>
      </c>
      <c r="F75" s="32">
        <v>0.13500000000000001</v>
      </c>
      <c r="G75" s="4" t="s">
        <v>44</v>
      </c>
      <c r="H75" s="33" t="s">
        <v>45</v>
      </c>
      <c r="I75" s="7" t="s">
        <v>45</v>
      </c>
      <c r="J75" s="7" t="s">
        <v>45</v>
      </c>
      <c r="K75" s="7" t="s">
        <v>45</v>
      </c>
      <c r="L75" s="7" t="s">
        <v>45</v>
      </c>
      <c r="M75" s="7" t="s">
        <v>45</v>
      </c>
      <c r="N75" s="34" t="s">
        <v>44</v>
      </c>
      <c r="O75" s="35" t="s">
        <v>45</v>
      </c>
      <c r="P75" s="7" t="s">
        <v>45</v>
      </c>
      <c r="Q75" s="7" t="s">
        <v>45</v>
      </c>
      <c r="R75" s="7" t="s">
        <v>45</v>
      </c>
      <c r="S75" s="35" t="s">
        <v>45</v>
      </c>
      <c r="T75" s="35" t="s">
        <v>45</v>
      </c>
      <c r="U75" s="7" t="s">
        <v>45</v>
      </c>
      <c r="V75" s="4" t="s">
        <v>44</v>
      </c>
      <c r="W75" s="33" t="s">
        <v>45</v>
      </c>
      <c r="X75" s="7" t="s">
        <v>45</v>
      </c>
      <c r="Y75" s="7" t="s">
        <v>45</v>
      </c>
      <c r="Z75" s="7" t="s">
        <v>45</v>
      </c>
      <c r="AA75" s="7" t="s">
        <v>45</v>
      </c>
      <c r="AB75" s="7" t="s">
        <v>45</v>
      </c>
      <c r="AC75" s="4" t="s">
        <v>44</v>
      </c>
      <c r="AD75" s="35" t="s">
        <v>45</v>
      </c>
      <c r="AE75" s="7" t="s">
        <v>45</v>
      </c>
      <c r="AF75" s="7" t="s">
        <v>45</v>
      </c>
      <c r="AG75" s="7" t="s">
        <v>45</v>
      </c>
      <c r="AH75" s="35" t="s">
        <v>45</v>
      </c>
      <c r="AI75" s="35" t="s">
        <v>45</v>
      </c>
      <c r="AJ75" s="7" t="s">
        <v>45</v>
      </c>
      <c r="AK75" s="36" t="s">
        <v>45</v>
      </c>
    </row>
    <row r="76" spans="1:37">
      <c r="A76" s="4">
        <v>2024</v>
      </c>
      <c r="B76" s="4">
        <v>7</v>
      </c>
      <c r="C76" s="4" t="s">
        <v>114</v>
      </c>
      <c r="D76" s="4">
        <v>20260</v>
      </c>
      <c r="E76" s="4" t="s">
        <v>115</v>
      </c>
      <c r="F76" s="32">
        <v>0.161</v>
      </c>
      <c r="G76" s="4" t="s">
        <v>43</v>
      </c>
      <c r="H76" s="33">
        <v>181701460</v>
      </c>
      <c r="I76" s="7">
        <v>708636</v>
      </c>
      <c r="J76" s="7">
        <v>2572454</v>
      </c>
      <c r="K76" s="7">
        <v>414165.09399999998</v>
      </c>
      <c r="L76" s="7">
        <v>3695255.094</v>
      </c>
      <c r="M76" s="7">
        <v>3861161</v>
      </c>
      <c r="N76" s="34" t="s">
        <v>43</v>
      </c>
      <c r="O76" s="35">
        <v>4.2967880904215112E-2</v>
      </c>
      <c r="P76" s="7">
        <v>3839705</v>
      </c>
      <c r="Q76" s="7">
        <v>164983.98714731931</v>
      </c>
      <c r="R76" s="7">
        <v>0</v>
      </c>
      <c r="S76" s="35">
        <v>1</v>
      </c>
      <c r="T76" s="35">
        <v>4.2967880904215112E-2</v>
      </c>
      <c r="U76" s="7">
        <v>164983.99</v>
      </c>
      <c r="V76" s="4" t="s">
        <v>44</v>
      </c>
      <c r="W76" s="33" t="s">
        <v>45</v>
      </c>
      <c r="X76" s="7" t="s">
        <v>45</v>
      </c>
      <c r="Y76" s="7" t="s">
        <v>45</v>
      </c>
      <c r="Z76" s="7" t="s">
        <v>45</v>
      </c>
      <c r="AA76" s="7" t="s">
        <v>45</v>
      </c>
      <c r="AB76" s="7" t="s">
        <v>45</v>
      </c>
      <c r="AC76" s="4" t="s">
        <v>44</v>
      </c>
      <c r="AD76" s="35" t="s">
        <v>45</v>
      </c>
      <c r="AE76" s="7" t="s">
        <v>45</v>
      </c>
      <c r="AF76" s="7" t="s">
        <v>45</v>
      </c>
      <c r="AG76" s="7" t="s">
        <v>45</v>
      </c>
      <c r="AH76" s="35" t="s">
        <v>45</v>
      </c>
      <c r="AI76" s="35" t="s">
        <v>45</v>
      </c>
      <c r="AJ76" s="7" t="s">
        <v>45</v>
      </c>
      <c r="AK76" s="36">
        <v>164983.99</v>
      </c>
    </row>
    <row r="77" spans="1:37">
      <c r="A77" s="4">
        <v>2024</v>
      </c>
      <c r="B77" s="4">
        <v>7</v>
      </c>
      <c r="C77" s="4" t="s">
        <v>114</v>
      </c>
      <c r="D77" s="4">
        <v>20340</v>
      </c>
      <c r="E77" s="4" t="s">
        <v>116</v>
      </c>
      <c r="F77" s="32">
        <v>0.161</v>
      </c>
      <c r="G77" s="4" t="s">
        <v>43</v>
      </c>
      <c r="H77" s="33">
        <v>151991880</v>
      </c>
      <c r="I77" s="7">
        <v>1180164</v>
      </c>
      <c r="J77" s="7">
        <v>1953618</v>
      </c>
      <c r="K77" s="7">
        <v>314532.49800000002</v>
      </c>
      <c r="L77" s="7">
        <v>3448314.4980000001</v>
      </c>
      <c r="M77" s="7">
        <v>3536042</v>
      </c>
      <c r="N77" s="34" t="s">
        <v>43</v>
      </c>
      <c r="O77" s="35">
        <v>2.4809519230823529E-2</v>
      </c>
      <c r="P77" s="7">
        <v>3507742</v>
      </c>
      <c r="Q77" s="7">
        <v>87025.392605767382</v>
      </c>
      <c r="R77" s="7">
        <v>0</v>
      </c>
      <c r="S77" s="35">
        <v>1</v>
      </c>
      <c r="T77" s="35">
        <v>2.4809519230823529E-2</v>
      </c>
      <c r="U77" s="7">
        <v>87025.39</v>
      </c>
      <c r="V77" s="4" t="s">
        <v>43</v>
      </c>
      <c r="W77" s="33">
        <v>54848010</v>
      </c>
      <c r="X77" s="7">
        <v>492773</v>
      </c>
      <c r="Y77" s="7">
        <v>857109</v>
      </c>
      <c r="Z77" s="7">
        <v>137994.549</v>
      </c>
      <c r="AA77" s="7">
        <v>1487876.5490000001</v>
      </c>
      <c r="AB77" s="7">
        <v>1342919</v>
      </c>
      <c r="AC77" s="4" t="s">
        <v>44</v>
      </c>
      <c r="AD77" s="35" t="s">
        <v>45</v>
      </c>
      <c r="AE77" s="7" t="s">
        <v>45</v>
      </c>
      <c r="AF77" s="7" t="s">
        <v>45</v>
      </c>
      <c r="AG77" s="7" t="s">
        <v>45</v>
      </c>
      <c r="AH77" s="35" t="s">
        <v>45</v>
      </c>
      <c r="AI77" s="35" t="s">
        <v>45</v>
      </c>
      <c r="AJ77" s="7" t="s">
        <v>45</v>
      </c>
      <c r="AK77" s="36">
        <v>87025.39</v>
      </c>
    </row>
    <row r="78" spans="1:37">
      <c r="A78" s="4">
        <v>2024</v>
      </c>
      <c r="B78" s="4">
        <v>7</v>
      </c>
      <c r="C78" s="4" t="s">
        <v>114</v>
      </c>
      <c r="D78" s="4">
        <v>20600</v>
      </c>
      <c r="E78" s="4" t="s">
        <v>117</v>
      </c>
      <c r="F78" s="32">
        <v>0.161</v>
      </c>
      <c r="G78" s="4" t="s">
        <v>43</v>
      </c>
      <c r="H78" s="33">
        <v>90489770</v>
      </c>
      <c r="I78" s="7">
        <v>681152</v>
      </c>
      <c r="J78" s="7">
        <v>1151589</v>
      </c>
      <c r="K78" s="7">
        <v>185405.829</v>
      </c>
      <c r="L78" s="7">
        <v>2018146.8289999999</v>
      </c>
      <c r="M78" s="7">
        <v>2097318</v>
      </c>
      <c r="N78" s="34" t="s">
        <v>43</v>
      </c>
      <c r="O78" s="35">
        <v>3.7748768188705761E-2</v>
      </c>
      <c r="P78" s="7">
        <v>2075736</v>
      </c>
      <c r="Q78" s="7">
        <v>78356.477084951344</v>
      </c>
      <c r="R78" s="7">
        <v>0</v>
      </c>
      <c r="S78" s="35">
        <v>1</v>
      </c>
      <c r="T78" s="35">
        <v>3.7748768188705761E-2</v>
      </c>
      <c r="U78" s="7">
        <v>78356.479999999996</v>
      </c>
      <c r="V78" s="4" t="s">
        <v>44</v>
      </c>
      <c r="W78" s="33" t="s">
        <v>45</v>
      </c>
      <c r="X78" s="7" t="s">
        <v>45</v>
      </c>
      <c r="Y78" s="7" t="s">
        <v>45</v>
      </c>
      <c r="Z78" s="7" t="s">
        <v>45</v>
      </c>
      <c r="AA78" s="7" t="s">
        <v>45</v>
      </c>
      <c r="AB78" s="7" t="s">
        <v>45</v>
      </c>
      <c r="AC78" s="4" t="s">
        <v>44</v>
      </c>
      <c r="AD78" s="35" t="s">
        <v>45</v>
      </c>
      <c r="AE78" s="7" t="s">
        <v>45</v>
      </c>
      <c r="AF78" s="7" t="s">
        <v>45</v>
      </c>
      <c r="AG78" s="7" t="s">
        <v>45</v>
      </c>
      <c r="AH78" s="35" t="s">
        <v>45</v>
      </c>
      <c r="AI78" s="35" t="s">
        <v>45</v>
      </c>
      <c r="AJ78" s="7" t="s">
        <v>45</v>
      </c>
      <c r="AK78" s="36">
        <v>78356.479999999996</v>
      </c>
    </row>
    <row r="79" spans="1:37">
      <c r="A79" s="4">
        <v>2024</v>
      </c>
      <c r="B79" s="4">
        <v>7</v>
      </c>
      <c r="C79" s="4" t="s">
        <v>114</v>
      </c>
      <c r="D79" s="4">
        <v>20700</v>
      </c>
      <c r="E79" s="4" t="s">
        <v>118</v>
      </c>
      <c r="F79" s="32">
        <v>0.161</v>
      </c>
      <c r="G79" s="4" t="s">
        <v>43</v>
      </c>
      <c r="H79" s="33">
        <v>16092890</v>
      </c>
      <c r="I79" s="7">
        <v>72418</v>
      </c>
      <c r="J79" s="7">
        <v>198283</v>
      </c>
      <c r="K79" s="7">
        <v>31923.562999999998</v>
      </c>
      <c r="L79" s="7">
        <v>302624.56300000002</v>
      </c>
      <c r="M79" s="7">
        <v>321858</v>
      </c>
      <c r="N79" s="34" t="s">
        <v>43</v>
      </c>
      <c r="O79" s="35">
        <v>5.9757523504153982E-2</v>
      </c>
      <c r="P79" s="7">
        <v>312974</v>
      </c>
      <c r="Q79" s="7">
        <v>18702.551161189091</v>
      </c>
      <c r="R79" s="7">
        <v>0</v>
      </c>
      <c r="S79" s="35">
        <v>1</v>
      </c>
      <c r="T79" s="35">
        <v>5.9757523504153982E-2</v>
      </c>
      <c r="U79" s="7">
        <v>18702.55</v>
      </c>
      <c r="V79" s="4" t="s">
        <v>44</v>
      </c>
      <c r="W79" s="33" t="s">
        <v>45</v>
      </c>
      <c r="X79" s="7" t="s">
        <v>45</v>
      </c>
      <c r="Y79" s="7" t="s">
        <v>45</v>
      </c>
      <c r="Z79" s="7" t="s">
        <v>45</v>
      </c>
      <c r="AA79" s="7" t="s">
        <v>45</v>
      </c>
      <c r="AB79" s="7" t="s">
        <v>45</v>
      </c>
      <c r="AC79" s="4" t="s">
        <v>44</v>
      </c>
      <c r="AD79" s="35" t="s">
        <v>45</v>
      </c>
      <c r="AE79" s="7" t="s">
        <v>45</v>
      </c>
      <c r="AF79" s="7" t="s">
        <v>45</v>
      </c>
      <c r="AG79" s="7" t="s">
        <v>45</v>
      </c>
      <c r="AH79" s="35" t="s">
        <v>45</v>
      </c>
      <c r="AI79" s="35" t="s">
        <v>45</v>
      </c>
      <c r="AJ79" s="7" t="s">
        <v>45</v>
      </c>
      <c r="AK79" s="36">
        <v>18702.55</v>
      </c>
    </row>
    <row r="80" spans="1:37">
      <c r="A80" s="4">
        <v>2024</v>
      </c>
      <c r="B80" s="4">
        <v>7</v>
      </c>
      <c r="C80" s="4" t="s">
        <v>114</v>
      </c>
      <c r="D80" s="4">
        <v>22270</v>
      </c>
      <c r="E80" s="4" t="s">
        <v>119</v>
      </c>
      <c r="F80" s="32">
        <v>0.161</v>
      </c>
      <c r="G80" s="4" t="s">
        <v>44</v>
      </c>
      <c r="H80" s="33" t="s">
        <v>45</v>
      </c>
      <c r="I80" s="7" t="s">
        <v>45</v>
      </c>
      <c r="J80" s="7" t="s">
        <v>45</v>
      </c>
      <c r="K80" s="7" t="s">
        <v>45</v>
      </c>
      <c r="L80" s="7" t="s">
        <v>45</v>
      </c>
      <c r="M80" s="7" t="s">
        <v>45</v>
      </c>
      <c r="N80" s="34" t="s">
        <v>44</v>
      </c>
      <c r="O80" s="35" t="s">
        <v>45</v>
      </c>
      <c r="P80" s="7" t="s">
        <v>45</v>
      </c>
      <c r="Q80" s="7" t="s">
        <v>45</v>
      </c>
      <c r="R80" s="7" t="s">
        <v>45</v>
      </c>
      <c r="S80" s="35" t="s">
        <v>45</v>
      </c>
      <c r="T80" s="35" t="s">
        <v>45</v>
      </c>
      <c r="U80" s="7" t="s">
        <v>45</v>
      </c>
      <c r="V80" s="4" t="s">
        <v>44</v>
      </c>
      <c r="W80" s="33" t="s">
        <v>45</v>
      </c>
      <c r="X80" s="7" t="s">
        <v>45</v>
      </c>
      <c r="Y80" s="7" t="s">
        <v>45</v>
      </c>
      <c r="Z80" s="7" t="s">
        <v>45</v>
      </c>
      <c r="AA80" s="7" t="s">
        <v>45</v>
      </c>
      <c r="AB80" s="7" t="s">
        <v>45</v>
      </c>
      <c r="AC80" s="4" t="s">
        <v>44</v>
      </c>
      <c r="AD80" s="35" t="s">
        <v>45</v>
      </c>
      <c r="AE80" s="7" t="s">
        <v>45</v>
      </c>
      <c r="AF80" s="7" t="s">
        <v>45</v>
      </c>
      <c r="AG80" s="7" t="s">
        <v>45</v>
      </c>
      <c r="AH80" s="35" t="s">
        <v>45</v>
      </c>
      <c r="AI80" s="35" t="s">
        <v>45</v>
      </c>
      <c r="AJ80" s="7" t="s">
        <v>45</v>
      </c>
      <c r="AK80" s="36" t="s">
        <v>45</v>
      </c>
    </row>
    <row r="81" spans="1:37">
      <c r="A81" s="4">
        <v>2024</v>
      </c>
      <c r="B81" s="4">
        <v>7</v>
      </c>
      <c r="C81" s="4" t="s">
        <v>114</v>
      </c>
      <c r="D81" s="4">
        <v>23250</v>
      </c>
      <c r="E81" s="4" t="s">
        <v>120</v>
      </c>
      <c r="F81" s="32">
        <v>0.161</v>
      </c>
      <c r="G81" s="4" t="s">
        <v>43</v>
      </c>
      <c r="H81" s="33">
        <v>158161560</v>
      </c>
      <c r="I81" s="7">
        <v>1334085</v>
      </c>
      <c r="J81" s="7">
        <v>2005898</v>
      </c>
      <c r="K81" s="7">
        <v>322949.57799999998</v>
      </c>
      <c r="L81" s="7">
        <v>3662932.5780000002</v>
      </c>
      <c r="M81" s="7">
        <v>3785593</v>
      </c>
      <c r="N81" s="34" t="s">
        <v>43</v>
      </c>
      <c r="O81" s="35">
        <v>3.2401904272329363E-2</v>
      </c>
      <c r="P81" s="7">
        <v>3757269</v>
      </c>
      <c r="Q81" s="7">
        <v>121742.67046339071</v>
      </c>
      <c r="R81" s="7">
        <v>0</v>
      </c>
      <c r="S81" s="35">
        <v>1</v>
      </c>
      <c r="T81" s="35">
        <v>3.2401904272329363E-2</v>
      </c>
      <c r="U81" s="7">
        <v>121742.67</v>
      </c>
      <c r="V81" s="4" t="s">
        <v>44</v>
      </c>
      <c r="W81" s="33" t="s">
        <v>45</v>
      </c>
      <c r="X81" s="7" t="s">
        <v>45</v>
      </c>
      <c r="Y81" s="7" t="s">
        <v>45</v>
      </c>
      <c r="Z81" s="7" t="s">
        <v>45</v>
      </c>
      <c r="AA81" s="7" t="s">
        <v>45</v>
      </c>
      <c r="AB81" s="7" t="s">
        <v>45</v>
      </c>
      <c r="AC81" s="4" t="s">
        <v>44</v>
      </c>
      <c r="AD81" s="35" t="s">
        <v>45</v>
      </c>
      <c r="AE81" s="7" t="s">
        <v>45</v>
      </c>
      <c r="AF81" s="7" t="s">
        <v>45</v>
      </c>
      <c r="AG81" s="7" t="s">
        <v>45</v>
      </c>
      <c r="AH81" s="35" t="s">
        <v>45</v>
      </c>
      <c r="AI81" s="35" t="s">
        <v>45</v>
      </c>
      <c r="AJ81" s="7" t="s">
        <v>45</v>
      </c>
      <c r="AK81" s="36">
        <v>121742.67</v>
      </c>
    </row>
    <row r="82" spans="1:37">
      <c r="A82" s="4">
        <v>2024</v>
      </c>
      <c r="B82" s="4">
        <v>7</v>
      </c>
      <c r="C82" s="4" t="s">
        <v>114</v>
      </c>
      <c r="D82" s="4">
        <v>24750</v>
      </c>
      <c r="E82" s="4" t="s">
        <v>121</v>
      </c>
      <c r="F82" s="32">
        <v>0.161</v>
      </c>
      <c r="G82" s="4" t="s">
        <v>43</v>
      </c>
      <c r="H82" s="33">
        <v>411902230</v>
      </c>
      <c r="I82" s="7">
        <v>2059511</v>
      </c>
      <c r="J82" s="7">
        <v>5373020</v>
      </c>
      <c r="K82" s="7">
        <v>865056.22</v>
      </c>
      <c r="L82" s="7">
        <v>8297587.2199999997</v>
      </c>
      <c r="M82" s="7">
        <v>8485194</v>
      </c>
      <c r="N82" s="34" t="s">
        <v>43</v>
      </c>
      <c r="O82" s="35">
        <v>2.2109898724766989E-2</v>
      </c>
      <c r="P82" s="7">
        <v>8434728</v>
      </c>
      <c r="Q82" s="7">
        <v>186490.98185095639</v>
      </c>
      <c r="R82" s="7">
        <v>0</v>
      </c>
      <c r="S82" s="35">
        <v>1</v>
      </c>
      <c r="T82" s="35">
        <v>2.2109898724766989E-2</v>
      </c>
      <c r="U82" s="7">
        <v>186490.98</v>
      </c>
      <c r="V82" s="4" t="s">
        <v>44</v>
      </c>
      <c r="W82" s="33" t="s">
        <v>45</v>
      </c>
      <c r="X82" s="7" t="s">
        <v>45</v>
      </c>
      <c r="Y82" s="7" t="s">
        <v>45</v>
      </c>
      <c r="Z82" s="7" t="s">
        <v>45</v>
      </c>
      <c r="AA82" s="7" t="s">
        <v>45</v>
      </c>
      <c r="AB82" s="7" t="s">
        <v>45</v>
      </c>
      <c r="AC82" s="4" t="s">
        <v>44</v>
      </c>
      <c r="AD82" s="35" t="s">
        <v>45</v>
      </c>
      <c r="AE82" s="7" t="s">
        <v>45</v>
      </c>
      <c r="AF82" s="7" t="s">
        <v>45</v>
      </c>
      <c r="AG82" s="7" t="s">
        <v>45</v>
      </c>
      <c r="AH82" s="35" t="s">
        <v>45</v>
      </c>
      <c r="AI82" s="35" t="s">
        <v>45</v>
      </c>
      <c r="AJ82" s="7" t="s">
        <v>45</v>
      </c>
      <c r="AK82" s="36">
        <v>186490.98</v>
      </c>
    </row>
    <row r="83" spans="1:37">
      <c r="A83" s="4">
        <v>2024</v>
      </c>
      <c r="B83" s="4">
        <v>7</v>
      </c>
      <c r="C83" s="4" t="s">
        <v>114</v>
      </c>
      <c r="D83" s="4">
        <v>24860</v>
      </c>
      <c r="E83" s="4" t="s">
        <v>122</v>
      </c>
      <c r="F83" s="32">
        <v>0.161</v>
      </c>
      <c r="G83" s="4" t="s">
        <v>43</v>
      </c>
      <c r="H83" s="33">
        <v>107912850</v>
      </c>
      <c r="I83" s="7">
        <v>705156</v>
      </c>
      <c r="J83" s="7">
        <v>1370317</v>
      </c>
      <c r="K83" s="7">
        <v>220621.03700000001</v>
      </c>
      <c r="L83" s="7">
        <v>2296094.037</v>
      </c>
      <c r="M83" s="7">
        <v>2340038</v>
      </c>
      <c r="N83" s="34" t="s">
        <v>43</v>
      </c>
      <c r="O83" s="35">
        <v>1.877916640669941E-2</v>
      </c>
      <c r="P83" s="7">
        <v>2327668</v>
      </c>
      <c r="Q83" s="7">
        <v>43711.664711549201</v>
      </c>
      <c r="R83" s="7">
        <v>0</v>
      </c>
      <c r="S83" s="35">
        <v>1</v>
      </c>
      <c r="T83" s="35">
        <v>1.877916640669941E-2</v>
      </c>
      <c r="U83" s="7">
        <v>43711.66</v>
      </c>
      <c r="V83" s="4" t="s">
        <v>44</v>
      </c>
      <c r="W83" s="33" t="s">
        <v>45</v>
      </c>
      <c r="X83" s="7" t="s">
        <v>45</v>
      </c>
      <c r="Y83" s="7" t="s">
        <v>45</v>
      </c>
      <c r="Z83" s="7" t="s">
        <v>45</v>
      </c>
      <c r="AA83" s="7" t="s">
        <v>45</v>
      </c>
      <c r="AB83" s="7" t="s">
        <v>45</v>
      </c>
      <c r="AC83" s="4" t="s">
        <v>44</v>
      </c>
      <c r="AD83" s="35" t="s">
        <v>45</v>
      </c>
      <c r="AE83" s="7" t="s">
        <v>45</v>
      </c>
      <c r="AF83" s="7" t="s">
        <v>45</v>
      </c>
      <c r="AG83" s="7" t="s">
        <v>45</v>
      </c>
      <c r="AH83" s="35" t="s">
        <v>45</v>
      </c>
      <c r="AI83" s="35" t="s">
        <v>45</v>
      </c>
      <c r="AJ83" s="7" t="s">
        <v>45</v>
      </c>
      <c r="AK83" s="36">
        <v>43711.66</v>
      </c>
    </row>
    <row r="84" spans="1:37">
      <c r="A84" s="4">
        <v>2024</v>
      </c>
      <c r="B84" s="4">
        <v>7</v>
      </c>
      <c r="C84" s="4" t="s">
        <v>114</v>
      </c>
      <c r="D84" s="4">
        <v>25240</v>
      </c>
      <c r="E84" s="4" t="s">
        <v>123</v>
      </c>
      <c r="F84" s="32">
        <v>0.161</v>
      </c>
      <c r="G84" s="4" t="s">
        <v>43</v>
      </c>
      <c r="H84" s="33">
        <v>76663610</v>
      </c>
      <c r="I84" s="7">
        <v>428825</v>
      </c>
      <c r="J84" s="7">
        <v>952404</v>
      </c>
      <c r="K84" s="7">
        <v>153337.04399999999</v>
      </c>
      <c r="L84" s="7">
        <v>1534566.044</v>
      </c>
      <c r="M84" s="7">
        <v>1663110</v>
      </c>
      <c r="N84" s="34" t="s">
        <v>43</v>
      </c>
      <c r="O84" s="35">
        <v>7.7291313262502159E-2</v>
      </c>
      <c r="P84" s="7">
        <v>1613361</v>
      </c>
      <c r="Q84" s="7">
        <v>124698.7904565037</v>
      </c>
      <c r="R84" s="7">
        <v>0</v>
      </c>
      <c r="S84" s="35">
        <v>1</v>
      </c>
      <c r="T84" s="35">
        <v>7.7291313262502159E-2</v>
      </c>
      <c r="U84" s="7">
        <v>124698.79</v>
      </c>
      <c r="V84" s="4" t="s">
        <v>44</v>
      </c>
      <c r="W84" s="33" t="s">
        <v>45</v>
      </c>
      <c r="X84" s="7" t="s">
        <v>45</v>
      </c>
      <c r="Y84" s="7" t="s">
        <v>45</v>
      </c>
      <c r="Z84" s="7" t="s">
        <v>45</v>
      </c>
      <c r="AA84" s="7" t="s">
        <v>45</v>
      </c>
      <c r="AB84" s="7" t="s">
        <v>45</v>
      </c>
      <c r="AC84" s="4" t="s">
        <v>44</v>
      </c>
      <c r="AD84" s="35" t="s">
        <v>45</v>
      </c>
      <c r="AE84" s="7" t="s">
        <v>45</v>
      </c>
      <c r="AF84" s="7" t="s">
        <v>45</v>
      </c>
      <c r="AG84" s="7" t="s">
        <v>45</v>
      </c>
      <c r="AH84" s="35" t="s">
        <v>45</v>
      </c>
      <c r="AI84" s="35" t="s">
        <v>45</v>
      </c>
      <c r="AJ84" s="7" t="s">
        <v>45</v>
      </c>
      <c r="AK84" s="36">
        <v>124698.79</v>
      </c>
    </row>
    <row r="85" spans="1:37">
      <c r="A85" s="4">
        <v>2024</v>
      </c>
      <c r="B85" s="4">
        <v>7</v>
      </c>
      <c r="C85" s="4" t="s">
        <v>114</v>
      </c>
      <c r="D85" s="4">
        <v>25470</v>
      </c>
      <c r="E85" s="4" t="s">
        <v>124</v>
      </c>
      <c r="F85" s="32">
        <v>0.161</v>
      </c>
      <c r="G85" s="4" t="s">
        <v>43</v>
      </c>
      <c r="H85" s="33">
        <v>229701820</v>
      </c>
      <c r="I85" s="7">
        <v>1067893</v>
      </c>
      <c r="J85" s="7">
        <v>3028544</v>
      </c>
      <c r="K85" s="7">
        <v>487595.58399999997</v>
      </c>
      <c r="L85" s="7">
        <v>4584032.5839999998</v>
      </c>
      <c r="M85" s="7">
        <v>4766095</v>
      </c>
      <c r="N85" s="34" t="s">
        <v>43</v>
      </c>
      <c r="O85" s="35">
        <v>3.8199493715505128E-2</v>
      </c>
      <c r="P85" s="7">
        <v>4709720</v>
      </c>
      <c r="Q85" s="7">
        <v>179908.91954178881</v>
      </c>
      <c r="R85" s="7">
        <v>0</v>
      </c>
      <c r="S85" s="35">
        <v>1</v>
      </c>
      <c r="T85" s="35">
        <v>3.8199493715505128E-2</v>
      </c>
      <c r="U85" s="7">
        <v>179908.92</v>
      </c>
      <c r="V85" s="4" t="s">
        <v>44</v>
      </c>
      <c r="W85" s="33" t="s">
        <v>45</v>
      </c>
      <c r="X85" s="7" t="s">
        <v>45</v>
      </c>
      <c r="Y85" s="7" t="s">
        <v>45</v>
      </c>
      <c r="Z85" s="7" t="s">
        <v>45</v>
      </c>
      <c r="AA85" s="7" t="s">
        <v>45</v>
      </c>
      <c r="AB85" s="7" t="s">
        <v>45</v>
      </c>
      <c r="AC85" s="4" t="s">
        <v>44</v>
      </c>
      <c r="AD85" s="35" t="s">
        <v>45</v>
      </c>
      <c r="AE85" s="7" t="s">
        <v>45</v>
      </c>
      <c r="AF85" s="7" t="s">
        <v>45</v>
      </c>
      <c r="AG85" s="7" t="s">
        <v>45</v>
      </c>
      <c r="AH85" s="35" t="s">
        <v>45</v>
      </c>
      <c r="AI85" s="35" t="s">
        <v>45</v>
      </c>
      <c r="AJ85" s="7" t="s">
        <v>45</v>
      </c>
      <c r="AK85" s="36">
        <v>179908.92</v>
      </c>
    </row>
    <row r="86" spans="1:37">
      <c r="A86" s="4">
        <v>2024</v>
      </c>
      <c r="B86" s="4">
        <v>7</v>
      </c>
      <c r="C86" s="4" t="s">
        <v>114</v>
      </c>
      <c r="D86" s="4">
        <v>30040</v>
      </c>
      <c r="E86" s="4" t="s">
        <v>125</v>
      </c>
      <c r="F86" s="32">
        <v>0.161</v>
      </c>
      <c r="G86" s="4" t="s">
        <v>43</v>
      </c>
      <c r="H86" s="33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34" t="s">
        <v>44</v>
      </c>
      <c r="O86" s="35" t="s">
        <v>45</v>
      </c>
      <c r="P86" s="7" t="s">
        <v>45</v>
      </c>
      <c r="Q86" s="7" t="s">
        <v>45</v>
      </c>
      <c r="R86" s="7" t="s">
        <v>45</v>
      </c>
      <c r="S86" s="35" t="s">
        <v>45</v>
      </c>
      <c r="T86" s="35" t="s">
        <v>45</v>
      </c>
      <c r="U86" s="7" t="s">
        <v>45</v>
      </c>
      <c r="V86" s="4" t="s">
        <v>43</v>
      </c>
      <c r="W86" s="33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4" t="s">
        <v>44</v>
      </c>
      <c r="AD86" s="35" t="s">
        <v>45</v>
      </c>
      <c r="AE86" s="7" t="s">
        <v>45</v>
      </c>
      <c r="AF86" s="7" t="s">
        <v>45</v>
      </c>
      <c r="AG86" s="7" t="s">
        <v>45</v>
      </c>
      <c r="AH86" s="35" t="s">
        <v>45</v>
      </c>
      <c r="AI86" s="35" t="s">
        <v>45</v>
      </c>
      <c r="AJ86" s="7" t="s">
        <v>45</v>
      </c>
      <c r="AK86" s="36" t="s">
        <v>45</v>
      </c>
    </row>
    <row r="87" spans="1:37">
      <c r="A87" s="4">
        <v>2024</v>
      </c>
      <c r="B87" s="4">
        <v>7</v>
      </c>
      <c r="C87" s="4" t="s">
        <v>114</v>
      </c>
      <c r="D87" s="4">
        <v>30180</v>
      </c>
      <c r="E87" s="4" t="s">
        <v>126</v>
      </c>
      <c r="F87" s="32">
        <v>0.161</v>
      </c>
      <c r="G87" s="4" t="s">
        <v>43</v>
      </c>
      <c r="H87" s="33">
        <v>16092890</v>
      </c>
      <c r="I87" s="7">
        <v>4176</v>
      </c>
      <c r="J87" s="7">
        <v>25585</v>
      </c>
      <c r="K87" s="7">
        <v>4119.1850000000004</v>
      </c>
      <c r="L87" s="7">
        <v>33880.184999999998</v>
      </c>
      <c r="M87" s="7">
        <v>36362</v>
      </c>
      <c r="N87" s="34" t="s">
        <v>43</v>
      </c>
      <c r="O87" s="35">
        <v>6.8252983884274809E-2</v>
      </c>
      <c r="P87" s="7">
        <v>35259</v>
      </c>
      <c r="Q87" s="7">
        <v>2406.5319587756449</v>
      </c>
      <c r="R87" s="7">
        <v>0</v>
      </c>
      <c r="S87" s="35">
        <v>1</v>
      </c>
      <c r="T87" s="35">
        <v>6.8252983884274809E-2</v>
      </c>
      <c r="U87" s="7">
        <v>2406.5300000000002</v>
      </c>
      <c r="V87" s="4" t="s">
        <v>44</v>
      </c>
      <c r="W87" s="33" t="s">
        <v>45</v>
      </c>
      <c r="X87" s="7" t="s">
        <v>45</v>
      </c>
      <c r="Y87" s="7" t="s">
        <v>45</v>
      </c>
      <c r="Z87" s="7" t="s">
        <v>45</v>
      </c>
      <c r="AA87" s="7" t="s">
        <v>45</v>
      </c>
      <c r="AB87" s="7" t="s">
        <v>45</v>
      </c>
      <c r="AC87" s="4" t="s">
        <v>44</v>
      </c>
      <c r="AD87" s="35" t="s">
        <v>45</v>
      </c>
      <c r="AE87" s="7" t="s">
        <v>45</v>
      </c>
      <c r="AF87" s="7" t="s">
        <v>45</v>
      </c>
      <c r="AG87" s="7" t="s">
        <v>45</v>
      </c>
      <c r="AH87" s="35" t="s">
        <v>45</v>
      </c>
      <c r="AI87" s="35" t="s">
        <v>45</v>
      </c>
      <c r="AJ87" s="7" t="s">
        <v>45</v>
      </c>
      <c r="AK87" s="36">
        <v>2406.5300000000002</v>
      </c>
    </row>
    <row r="88" spans="1:37">
      <c r="A88" s="4">
        <v>2024</v>
      </c>
      <c r="B88" s="4">
        <v>8</v>
      </c>
      <c r="C88" s="4" t="s">
        <v>127</v>
      </c>
      <c r="D88" s="4">
        <v>20450</v>
      </c>
      <c r="E88" s="4" t="s">
        <v>128</v>
      </c>
      <c r="F88" s="32">
        <v>0.161</v>
      </c>
      <c r="G88" s="4" t="s">
        <v>43</v>
      </c>
      <c r="H88" s="33">
        <v>360930</v>
      </c>
      <c r="I88" s="7">
        <v>3335</v>
      </c>
      <c r="J88" s="7">
        <v>3314</v>
      </c>
      <c r="K88" s="7">
        <v>533.55399999999997</v>
      </c>
      <c r="L88" s="7">
        <v>7182.5540000000001</v>
      </c>
      <c r="M88" s="7">
        <v>9218</v>
      </c>
      <c r="N88" s="34" t="s">
        <v>43</v>
      </c>
      <c r="O88" s="35">
        <v>0.2208121067476676</v>
      </c>
      <c r="P88" s="7">
        <v>553</v>
      </c>
      <c r="Q88" s="7">
        <v>122.1090950314602</v>
      </c>
      <c r="R88" s="7">
        <v>0</v>
      </c>
      <c r="S88" s="35">
        <v>1</v>
      </c>
      <c r="T88" s="35">
        <v>0.2208121067476676</v>
      </c>
      <c r="U88" s="7">
        <v>122.11</v>
      </c>
      <c r="V88" s="4" t="s">
        <v>44</v>
      </c>
      <c r="W88" s="33" t="s">
        <v>45</v>
      </c>
      <c r="X88" s="7" t="s">
        <v>45</v>
      </c>
      <c r="Y88" s="7" t="s">
        <v>45</v>
      </c>
      <c r="Z88" s="7" t="s">
        <v>45</v>
      </c>
      <c r="AA88" s="7" t="s">
        <v>45</v>
      </c>
      <c r="AB88" s="7" t="s">
        <v>45</v>
      </c>
      <c r="AC88" s="4" t="s">
        <v>44</v>
      </c>
      <c r="AD88" s="35" t="s">
        <v>45</v>
      </c>
      <c r="AE88" s="7" t="s">
        <v>45</v>
      </c>
      <c r="AF88" s="7" t="s">
        <v>45</v>
      </c>
      <c r="AG88" s="7" t="s">
        <v>45</v>
      </c>
      <c r="AH88" s="35" t="s">
        <v>45</v>
      </c>
      <c r="AI88" s="35" t="s">
        <v>45</v>
      </c>
      <c r="AJ88" s="7" t="s">
        <v>45</v>
      </c>
      <c r="AK88" s="36">
        <v>122.11</v>
      </c>
    </row>
    <row r="89" spans="1:37">
      <c r="A89" s="4">
        <v>2024</v>
      </c>
      <c r="B89" s="4">
        <v>8</v>
      </c>
      <c r="C89" s="4" t="s">
        <v>127</v>
      </c>
      <c r="D89" s="4">
        <v>20500</v>
      </c>
      <c r="E89" s="4" t="s">
        <v>129</v>
      </c>
      <c r="F89" s="32">
        <v>0.161</v>
      </c>
      <c r="G89" s="4" t="s">
        <v>43</v>
      </c>
      <c r="H89" s="33">
        <v>1604060</v>
      </c>
      <c r="I89" s="7">
        <v>6577</v>
      </c>
      <c r="J89" s="7">
        <v>16615</v>
      </c>
      <c r="K89" s="7">
        <v>2675.0149999999999</v>
      </c>
      <c r="L89" s="7">
        <v>25867.014999999999</v>
      </c>
      <c r="M89" s="7">
        <v>32081</v>
      </c>
      <c r="N89" s="34" t="s">
        <v>43</v>
      </c>
      <c r="O89" s="35">
        <v>0.19369673638602289</v>
      </c>
      <c r="P89" s="7">
        <v>32077</v>
      </c>
      <c r="Q89" s="7">
        <v>6213.2102130544572</v>
      </c>
      <c r="R89" s="7">
        <v>0</v>
      </c>
      <c r="S89" s="35">
        <v>1</v>
      </c>
      <c r="T89" s="35">
        <v>0.19369673638602289</v>
      </c>
      <c r="U89" s="7">
        <v>6213.21</v>
      </c>
      <c r="V89" s="4" t="s">
        <v>43</v>
      </c>
      <c r="W89" s="33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4" t="s">
        <v>44</v>
      </c>
      <c r="AD89" s="35" t="s">
        <v>45</v>
      </c>
      <c r="AE89" s="7" t="s">
        <v>45</v>
      </c>
      <c r="AF89" s="7" t="s">
        <v>45</v>
      </c>
      <c r="AG89" s="7" t="s">
        <v>45</v>
      </c>
      <c r="AH89" s="35" t="s">
        <v>45</v>
      </c>
      <c r="AI89" s="35" t="s">
        <v>45</v>
      </c>
      <c r="AJ89" s="7" t="s">
        <v>45</v>
      </c>
      <c r="AK89" s="36">
        <v>6213.21</v>
      </c>
    </row>
    <row r="90" spans="1:37">
      <c r="A90" s="4">
        <v>2024</v>
      </c>
      <c r="B90" s="4">
        <v>8</v>
      </c>
      <c r="C90" s="4" t="s">
        <v>127</v>
      </c>
      <c r="D90" s="4">
        <v>21060</v>
      </c>
      <c r="E90" s="4" t="s">
        <v>130</v>
      </c>
      <c r="F90" s="32">
        <v>0.161</v>
      </c>
      <c r="G90" s="4" t="s">
        <v>43</v>
      </c>
      <c r="H90" s="33">
        <v>2764560</v>
      </c>
      <c r="I90" s="7">
        <v>12164</v>
      </c>
      <c r="J90" s="7">
        <v>37142</v>
      </c>
      <c r="K90" s="7">
        <v>5979.8620000000001</v>
      </c>
      <c r="L90" s="7">
        <v>55285.862000000001</v>
      </c>
      <c r="M90" s="7">
        <v>63585</v>
      </c>
      <c r="N90" s="34" t="s">
        <v>43</v>
      </c>
      <c r="O90" s="35">
        <v>0.1305203743021153</v>
      </c>
      <c r="P90" s="7">
        <v>63585</v>
      </c>
      <c r="Q90" s="7">
        <v>8299.137999999999</v>
      </c>
      <c r="R90" s="7">
        <v>0</v>
      </c>
      <c r="S90" s="35">
        <v>1</v>
      </c>
      <c r="T90" s="35">
        <v>0.1305203743021153</v>
      </c>
      <c r="U90" s="7">
        <v>8299.14</v>
      </c>
      <c r="V90" s="4" t="s">
        <v>44</v>
      </c>
      <c r="W90" s="33" t="s">
        <v>45</v>
      </c>
      <c r="X90" s="7" t="s">
        <v>45</v>
      </c>
      <c r="Y90" s="7" t="s">
        <v>45</v>
      </c>
      <c r="Z90" s="7" t="s">
        <v>45</v>
      </c>
      <c r="AA90" s="7" t="s">
        <v>45</v>
      </c>
      <c r="AB90" s="7" t="s">
        <v>45</v>
      </c>
      <c r="AC90" s="4" t="s">
        <v>44</v>
      </c>
      <c r="AD90" s="35" t="s">
        <v>45</v>
      </c>
      <c r="AE90" s="7" t="s">
        <v>45</v>
      </c>
      <c r="AF90" s="7" t="s">
        <v>45</v>
      </c>
      <c r="AG90" s="7" t="s">
        <v>45</v>
      </c>
      <c r="AH90" s="35" t="s">
        <v>45</v>
      </c>
      <c r="AI90" s="35" t="s">
        <v>45</v>
      </c>
      <c r="AJ90" s="7" t="s">
        <v>45</v>
      </c>
      <c r="AK90" s="36">
        <v>8299.14</v>
      </c>
    </row>
    <row r="91" spans="1:37">
      <c r="A91" s="4">
        <v>2024</v>
      </c>
      <c r="B91" s="4">
        <v>8</v>
      </c>
      <c r="C91" s="4" t="s">
        <v>127</v>
      </c>
      <c r="D91" s="4">
        <v>21550</v>
      </c>
      <c r="E91" s="4" t="s">
        <v>46</v>
      </c>
      <c r="F91" s="32">
        <v>0.161</v>
      </c>
      <c r="G91" s="4" t="s">
        <v>43</v>
      </c>
      <c r="H91" s="33">
        <v>331832150</v>
      </c>
      <c r="I91" s="7">
        <v>2135077</v>
      </c>
      <c r="J91" s="7">
        <v>4150086</v>
      </c>
      <c r="K91" s="7">
        <v>668163.84600000002</v>
      </c>
      <c r="L91" s="7">
        <v>6953326.8459999999</v>
      </c>
      <c r="M91" s="7">
        <v>7942145</v>
      </c>
      <c r="N91" s="34" t="s">
        <v>43</v>
      </c>
      <c r="O91" s="35">
        <v>0.12450265690188229</v>
      </c>
      <c r="P91" s="7">
        <v>7628306</v>
      </c>
      <c r="Q91" s="7">
        <v>949744.3646605704</v>
      </c>
      <c r="R91" s="7">
        <v>0</v>
      </c>
      <c r="S91" s="35">
        <v>1</v>
      </c>
      <c r="T91" s="35">
        <v>0.12450265690188229</v>
      </c>
      <c r="U91" s="7">
        <v>949744.36</v>
      </c>
      <c r="V91" s="4" t="s">
        <v>43</v>
      </c>
      <c r="W91" s="33">
        <v>10400980</v>
      </c>
      <c r="X91" s="7">
        <v>71965</v>
      </c>
      <c r="Y91" s="7">
        <v>186270</v>
      </c>
      <c r="Z91" s="7">
        <v>29989.47</v>
      </c>
      <c r="AA91" s="7">
        <v>288224.46999999997</v>
      </c>
      <c r="AB91" s="7">
        <v>253982</v>
      </c>
      <c r="AC91" s="4" t="s">
        <v>44</v>
      </c>
      <c r="AD91" s="35" t="s">
        <v>45</v>
      </c>
      <c r="AE91" s="7" t="s">
        <v>45</v>
      </c>
      <c r="AF91" s="7" t="s">
        <v>45</v>
      </c>
      <c r="AG91" s="7" t="s">
        <v>45</v>
      </c>
      <c r="AH91" s="35" t="s">
        <v>45</v>
      </c>
      <c r="AI91" s="35" t="s">
        <v>45</v>
      </c>
      <c r="AJ91" s="7" t="s">
        <v>45</v>
      </c>
      <c r="AK91" s="36">
        <v>949744.36</v>
      </c>
    </row>
    <row r="92" spans="1:37">
      <c r="A92" s="4">
        <v>2024</v>
      </c>
      <c r="B92" s="4">
        <v>8</v>
      </c>
      <c r="C92" s="4" t="s">
        <v>127</v>
      </c>
      <c r="D92" s="4">
        <v>21810</v>
      </c>
      <c r="E92" s="4" t="s">
        <v>131</v>
      </c>
      <c r="F92" s="32">
        <v>0.161</v>
      </c>
      <c r="G92" s="4" t="s">
        <v>43</v>
      </c>
      <c r="H92" s="33">
        <v>181802800</v>
      </c>
      <c r="I92" s="7">
        <v>1218682</v>
      </c>
      <c r="J92" s="7">
        <v>2341976</v>
      </c>
      <c r="K92" s="7">
        <v>377058.136</v>
      </c>
      <c r="L92" s="7">
        <v>3937716.1359999999</v>
      </c>
      <c r="M92" s="7">
        <v>4527496</v>
      </c>
      <c r="N92" s="34" t="s">
        <v>43</v>
      </c>
      <c r="O92" s="35">
        <v>0.13026623634786211</v>
      </c>
      <c r="P92" s="7">
        <v>4538574</v>
      </c>
      <c r="Q92" s="7">
        <v>591222.95336626167</v>
      </c>
      <c r="R92" s="7">
        <v>0</v>
      </c>
      <c r="S92" s="35">
        <v>1</v>
      </c>
      <c r="T92" s="35">
        <v>0.13026623634786211</v>
      </c>
      <c r="U92" s="7">
        <v>591222.94999999995</v>
      </c>
      <c r="V92" s="4" t="s">
        <v>43</v>
      </c>
      <c r="W92" s="33">
        <v>2503610</v>
      </c>
      <c r="X92" s="7">
        <v>17123</v>
      </c>
      <c r="Y92" s="7">
        <v>41467</v>
      </c>
      <c r="Z92" s="7">
        <v>6676.1869999999999</v>
      </c>
      <c r="AA92" s="7">
        <v>65266.186999999998</v>
      </c>
      <c r="AB92" s="7">
        <v>62689</v>
      </c>
      <c r="AC92" s="4" t="s">
        <v>44</v>
      </c>
      <c r="AD92" s="35" t="s">
        <v>45</v>
      </c>
      <c r="AE92" s="7" t="s">
        <v>45</v>
      </c>
      <c r="AF92" s="7" t="s">
        <v>45</v>
      </c>
      <c r="AG92" s="7" t="s">
        <v>45</v>
      </c>
      <c r="AH92" s="35" t="s">
        <v>45</v>
      </c>
      <c r="AI92" s="35" t="s">
        <v>45</v>
      </c>
      <c r="AJ92" s="7" t="s">
        <v>45</v>
      </c>
      <c r="AK92" s="36">
        <v>591222.94999999995</v>
      </c>
    </row>
    <row r="93" spans="1:37">
      <c r="A93" s="4">
        <v>2024</v>
      </c>
      <c r="B93" s="4">
        <v>8</v>
      </c>
      <c r="C93" s="4" t="s">
        <v>127</v>
      </c>
      <c r="D93" s="4">
        <v>22060</v>
      </c>
      <c r="E93" s="4" t="s">
        <v>132</v>
      </c>
      <c r="F93" s="32">
        <v>0.161</v>
      </c>
      <c r="G93" s="4" t="s">
        <v>43</v>
      </c>
      <c r="H93" s="33">
        <v>153813520</v>
      </c>
      <c r="I93" s="7">
        <v>1402399</v>
      </c>
      <c r="J93" s="7">
        <v>1708951</v>
      </c>
      <c r="K93" s="7">
        <v>275141.11099999998</v>
      </c>
      <c r="L93" s="7">
        <v>3386491.111</v>
      </c>
      <c r="M93" s="7">
        <v>3755747</v>
      </c>
      <c r="N93" s="34" t="s">
        <v>43</v>
      </c>
      <c r="O93" s="35">
        <v>9.8317562125457281E-2</v>
      </c>
      <c r="P93" s="7">
        <v>3230743</v>
      </c>
      <c r="Q93" s="7">
        <v>317638.77561388619</v>
      </c>
      <c r="R93" s="7">
        <v>0</v>
      </c>
      <c r="S93" s="35">
        <v>1</v>
      </c>
      <c r="T93" s="35">
        <v>9.8317562125457281E-2</v>
      </c>
      <c r="U93" s="7">
        <v>317638.78000000003</v>
      </c>
      <c r="V93" s="4" t="s">
        <v>44</v>
      </c>
      <c r="W93" s="33" t="s">
        <v>45</v>
      </c>
      <c r="X93" s="7" t="s">
        <v>45</v>
      </c>
      <c r="Y93" s="7" t="s">
        <v>45</v>
      </c>
      <c r="Z93" s="7" t="s">
        <v>45</v>
      </c>
      <c r="AA93" s="7" t="s">
        <v>45</v>
      </c>
      <c r="AB93" s="7" t="s">
        <v>45</v>
      </c>
      <c r="AC93" s="4" t="s">
        <v>44</v>
      </c>
      <c r="AD93" s="35" t="s">
        <v>45</v>
      </c>
      <c r="AE93" s="7" t="s">
        <v>45</v>
      </c>
      <c r="AF93" s="7" t="s">
        <v>45</v>
      </c>
      <c r="AG93" s="7" t="s">
        <v>45</v>
      </c>
      <c r="AH93" s="35" t="s">
        <v>45</v>
      </c>
      <c r="AI93" s="35" t="s">
        <v>45</v>
      </c>
      <c r="AJ93" s="7" t="s">
        <v>45</v>
      </c>
      <c r="AK93" s="36">
        <v>317638.78000000003</v>
      </c>
    </row>
    <row r="94" spans="1:37">
      <c r="A94" s="4">
        <v>2024</v>
      </c>
      <c r="B94" s="4">
        <v>8</v>
      </c>
      <c r="C94" s="4" t="s">
        <v>127</v>
      </c>
      <c r="D94" s="4">
        <v>23040</v>
      </c>
      <c r="E94" s="4" t="s">
        <v>133</v>
      </c>
      <c r="F94" s="32">
        <v>0.161</v>
      </c>
      <c r="G94" s="4" t="s">
        <v>43</v>
      </c>
      <c r="H94" s="33">
        <v>1920400</v>
      </c>
      <c r="I94" s="7">
        <v>8450</v>
      </c>
      <c r="J94" s="7">
        <v>22211</v>
      </c>
      <c r="K94" s="7">
        <v>3575.971</v>
      </c>
      <c r="L94" s="7">
        <v>34236.970999999998</v>
      </c>
      <c r="M94" s="7">
        <v>38408</v>
      </c>
      <c r="N94" s="34" t="s">
        <v>43</v>
      </c>
      <c r="O94" s="35">
        <v>0.1085979223078526</v>
      </c>
      <c r="P94" s="7">
        <v>38408</v>
      </c>
      <c r="Q94" s="7">
        <v>4171.0290000000023</v>
      </c>
      <c r="R94" s="7">
        <v>0</v>
      </c>
      <c r="S94" s="35">
        <v>1</v>
      </c>
      <c r="T94" s="35">
        <v>0.1085979223078526</v>
      </c>
      <c r="U94" s="7">
        <v>4171.03</v>
      </c>
      <c r="V94" s="4" t="s">
        <v>43</v>
      </c>
      <c r="W94" s="33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4" t="s">
        <v>44</v>
      </c>
      <c r="AD94" s="35" t="s">
        <v>45</v>
      </c>
      <c r="AE94" s="7" t="s">
        <v>45</v>
      </c>
      <c r="AF94" s="7" t="s">
        <v>45</v>
      </c>
      <c r="AG94" s="7" t="s">
        <v>45</v>
      </c>
      <c r="AH94" s="35" t="s">
        <v>45</v>
      </c>
      <c r="AI94" s="35" t="s">
        <v>45</v>
      </c>
      <c r="AJ94" s="7" t="s">
        <v>45</v>
      </c>
      <c r="AK94" s="36">
        <v>4171.03</v>
      </c>
    </row>
    <row r="95" spans="1:37">
      <c r="A95" s="4">
        <v>2024</v>
      </c>
      <c r="B95" s="4">
        <v>8</v>
      </c>
      <c r="C95" s="4" t="s">
        <v>127</v>
      </c>
      <c r="D95" s="4">
        <v>24610</v>
      </c>
      <c r="E95" s="4" t="s">
        <v>134</v>
      </c>
      <c r="F95" s="32">
        <v>0.161</v>
      </c>
      <c r="G95" s="4" t="s">
        <v>43</v>
      </c>
      <c r="H95" s="33">
        <v>138886100</v>
      </c>
      <c r="I95" s="7">
        <v>833379</v>
      </c>
      <c r="J95" s="7">
        <v>1696224</v>
      </c>
      <c r="K95" s="7">
        <v>273092.06400000001</v>
      </c>
      <c r="L95" s="7">
        <v>2802695.0639999998</v>
      </c>
      <c r="M95" s="7">
        <v>3083335</v>
      </c>
      <c r="N95" s="34" t="s">
        <v>43</v>
      </c>
      <c r="O95" s="35">
        <v>9.1018308422535887E-2</v>
      </c>
      <c r="P95" s="7">
        <v>3070309</v>
      </c>
      <c r="Q95" s="7">
        <v>279454.33151448768</v>
      </c>
      <c r="R95" s="7">
        <v>0</v>
      </c>
      <c r="S95" s="35">
        <v>1</v>
      </c>
      <c r="T95" s="35">
        <v>9.1018308422535887E-2</v>
      </c>
      <c r="U95" s="7">
        <v>279454.33</v>
      </c>
      <c r="V95" s="4" t="s">
        <v>43</v>
      </c>
      <c r="W95" s="33">
        <v>18092300</v>
      </c>
      <c r="X95" s="7">
        <v>114331</v>
      </c>
      <c r="Y95" s="7">
        <v>272846</v>
      </c>
      <c r="Z95" s="7">
        <v>43928.205999999998</v>
      </c>
      <c r="AA95" s="7">
        <v>431105.20600000001</v>
      </c>
      <c r="AB95" s="7">
        <v>407427</v>
      </c>
      <c r="AC95" s="4" t="s">
        <v>44</v>
      </c>
      <c r="AD95" s="35" t="s">
        <v>45</v>
      </c>
      <c r="AE95" s="7" t="s">
        <v>45</v>
      </c>
      <c r="AF95" s="7" t="s">
        <v>45</v>
      </c>
      <c r="AG95" s="7" t="s">
        <v>45</v>
      </c>
      <c r="AH95" s="35" t="s">
        <v>45</v>
      </c>
      <c r="AI95" s="35" t="s">
        <v>45</v>
      </c>
      <c r="AJ95" s="7" t="s">
        <v>45</v>
      </c>
      <c r="AK95" s="36">
        <v>279454.33</v>
      </c>
    </row>
    <row r="96" spans="1:37">
      <c r="A96" s="4">
        <v>2024</v>
      </c>
      <c r="B96" s="4">
        <v>8</v>
      </c>
      <c r="C96" s="4" t="s">
        <v>127</v>
      </c>
      <c r="D96" s="4">
        <v>25900</v>
      </c>
      <c r="E96" s="4" t="s">
        <v>135</v>
      </c>
      <c r="F96" s="32">
        <v>0.161</v>
      </c>
      <c r="G96" s="4" t="s">
        <v>43</v>
      </c>
      <c r="H96" s="33">
        <v>413882570</v>
      </c>
      <c r="I96" s="7">
        <v>1945248</v>
      </c>
      <c r="J96" s="7">
        <v>4505646</v>
      </c>
      <c r="K96" s="7">
        <v>725409.00600000005</v>
      </c>
      <c r="L96" s="7">
        <v>7176303.0060000001</v>
      </c>
      <c r="M96" s="7">
        <v>8277651</v>
      </c>
      <c r="N96" s="34" t="s">
        <v>43</v>
      </c>
      <c r="O96" s="35">
        <v>0.13305078868389111</v>
      </c>
      <c r="P96" s="7">
        <v>8238551</v>
      </c>
      <c r="Q96" s="7">
        <v>1096145.70816246</v>
      </c>
      <c r="R96" s="7">
        <v>0</v>
      </c>
      <c r="S96" s="35">
        <v>1</v>
      </c>
      <c r="T96" s="35">
        <v>0.13305078868389111</v>
      </c>
      <c r="U96" s="7">
        <v>1096145.71</v>
      </c>
      <c r="V96" s="4" t="s">
        <v>43</v>
      </c>
      <c r="W96" s="33">
        <v>32638250</v>
      </c>
      <c r="X96" s="7">
        <v>153400</v>
      </c>
      <c r="Y96" s="7">
        <v>406508</v>
      </c>
      <c r="Z96" s="7">
        <v>65447.788</v>
      </c>
      <c r="AA96" s="7">
        <v>625355.78799999994</v>
      </c>
      <c r="AB96" s="7">
        <v>652765</v>
      </c>
      <c r="AC96" s="4" t="s">
        <v>43</v>
      </c>
      <c r="AD96" s="35">
        <v>4.1989402005315979E-2</v>
      </c>
      <c r="AE96" s="7">
        <v>620179</v>
      </c>
      <c r="AF96" s="7">
        <v>26040.945346254859</v>
      </c>
      <c r="AG96" s="7">
        <v>0</v>
      </c>
      <c r="AH96" s="35">
        <v>1</v>
      </c>
      <c r="AI96" s="35">
        <v>4.1989402005315979E-2</v>
      </c>
      <c r="AJ96" s="7">
        <v>26040.95</v>
      </c>
      <c r="AK96" s="36">
        <v>1122186.6599999999</v>
      </c>
    </row>
    <row r="97" spans="1:37">
      <c r="A97" s="4">
        <v>2024</v>
      </c>
      <c r="B97" s="4">
        <v>8</v>
      </c>
      <c r="C97" s="4" t="s">
        <v>127</v>
      </c>
      <c r="D97" s="4">
        <v>26000</v>
      </c>
      <c r="E97" s="4" t="s">
        <v>136</v>
      </c>
      <c r="F97" s="32">
        <v>0.161</v>
      </c>
      <c r="G97" s="4" t="s">
        <v>43</v>
      </c>
      <c r="H97" s="33">
        <v>3133750</v>
      </c>
      <c r="I97" s="7">
        <v>28799</v>
      </c>
      <c r="J97" s="7">
        <v>38064</v>
      </c>
      <c r="K97" s="7">
        <v>6128.3040000000001</v>
      </c>
      <c r="L97" s="7">
        <v>72991.304000000004</v>
      </c>
      <c r="M97" s="7">
        <v>79253</v>
      </c>
      <c r="N97" s="34" t="s">
        <v>43</v>
      </c>
      <c r="O97" s="35">
        <v>7.9008946033588545E-2</v>
      </c>
      <c r="P97" s="7">
        <v>76835</v>
      </c>
      <c r="Q97" s="7">
        <v>6070.6523684907761</v>
      </c>
      <c r="R97" s="7">
        <v>0</v>
      </c>
      <c r="S97" s="35">
        <v>1</v>
      </c>
      <c r="T97" s="35">
        <v>7.9008946033588545E-2</v>
      </c>
      <c r="U97" s="7">
        <v>6070.65</v>
      </c>
      <c r="V97" s="4" t="s">
        <v>44</v>
      </c>
      <c r="W97" s="33" t="s">
        <v>45</v>
      </c>
      <c r="X97" s="7" t="s">
        <v>45</v>
      </c>
      <c r="Y97" s="7" t="s">
        <v>45</v>
      </c>
      <c r="Z97" s="7" t="s">
        <v>45</v>
      </c>
      <c r="AA97" s="7" t="s">
        <v>45</v>
      </c>
      <c r="AB97" s="7" t="s">
        <v>45</v>
      </c>
      <c r="AC97" s="4" t="s">
        <v>44</v>
      </c>
      <c r="AD97" s="35" t="s">
        <v>45</v>
      </c>
      <c r="AE97" s="7" t="s">
        <v>45</v>
      </c>
      <c r="AF97" s="7" t="s">
        <v>45</v>
      </c>
      <c r="AG97" s="7" t="s">
        <v>45</v>
      </c>
      <c r="AH97" s="35" t="s">
        <v>45</v>
      </c>
      <c r="AI97" s="35" t="s">
        <v>45</v>
      </c>
      <c r="AJ97" s="7" t="s">
        <v>45</v>
      </c>
      <c r="AK97" s="36">
        <v>6070.65</v>
      </c>
    </row>
    <row r="98" spans="1:37">
      <c r="A98" s="4">
        <v>2024</v>
      </c>
      <c r="B98" s="4">
        <v>8</v>
      </c>
      <c r="C98" s="4" t="s">
        <v>127</v>
      </c>
      <c r="D98" s="4">
        <v>30160</v>
      </c>
      <c r="E98" s="4" t="s">
        <v>137</v>
      </c>
      <c r="F98" s="32">
        <v>0.161</v>
      </c>
      <c r="G98" s="4" t="s">
        <v>43</v>
      </c>
      <c r="H98" s="33">
        <v>6289020</v>
      </c>
      <c r="I98" s="7">
        <v>0</v>
      </c>
      <c r="J98" s="7">
        <v>8931</v>
      </c>
      <c r="K98" s="7">
        <v>1437.8910000000001</v>
      </c>
      <c r="L98" s="7">
        <v>10368.891</v>
      </c>
      <c r="M98" s="7">
        <v>12578</v>
      </c>
      <c r="N98" s="34" t="s">
        <v>43</v>
      </c>
      <c r="O98" s="35">
        <v>0.17563277150580381</v>
      </c>
      <c r="P98" s="7">
        <v>12577</v>
      </c>
      <c r="Q98" s="7">
        <v>2208.9333672284952</v>
      </c>
      <c r="R98" s="7">
        <v>0</v>
      </c>
      <c r="S98" s="35">
        <v>1</v>
      </c>
      <c r="T98" s="35">
        <v>0.17563277150580381</v>
      </c>
      <c r="U98" s="7">
        <v>2208.9299999999998</v>
      </c>
      <c r="V98" s="4" t="s">
        <v>44</v>
      </c>
      <c r="W98" s="33" t="s">
        <v>45</v>
      </c>
      <c r="X98" s="7" t="s">
        <v>45</v>
      </c>
      <c r="Y98" s="7" t="s">
        <v>45</v>
      </c>
      <c r="Z98" s="7" t="s">
        <v>45</v>
      </c>
      <c r="AA98" s="7" t="s">
        <v>45</v>
      </c>
      <c r="AB98" s="7" t="s">
        <v>45</v>
      </c>
      <c r="AC98" s="4" t="s">
        <v>44</v>
      </c>
      <c r="AD98" s="35" t="s">
        <v>45</v>
      </c>
      <c r="AE98" s="7" t="s">
        <v>45</v>
      </c>
      <c r="AF98" s="7" t="s">
        <v>45</v>
      </c>
      <c r="AG98" s="7" t="s">
        <v>45</v>
      </c>
      <c r="AH98" s="35" t="s">
        <v>45</v>
      </c>
      <c r="AI98" s="35" t="s">
        <v>45</v>
      </c>
      <c r="AJ98" s="7" t="s">
        <v>45</v>
      </c>
      <c r="AK98" s="36">
        <v>2208.9299999999998</v>
      </c>
    </row>
    <row r="99" spans="1:37">
      <c r="A99" s="4">
        <v>2024</v>
      </c>
      <c r="B99" s="4">
        <v>8</v>
      </c>
      <c r="C99" s="4" t="s">
        <v>127</v>
      </c>
      <c r="D99" s="4">
        <v>30370</v>
      </c>
      <c r="E99" s="4" t="s">
        <v>49</v>
      </c>
      <c r="F99" s="32">
        <v>0.161</v>
      </c>
      <c r="G99" s="4" t="s">
        <v>43</v>
      </c>
      <c r="H99" s="33">
        <v>1220217140</v>
      </c>
      <c r="I99" s="7">
        <v>581646</v>
      </c>
      <c r="J99" s="7">
        <v>1753244</v>
      </c>
      <c r="K99" s="7">
        <v>282272.28399999999</v>
      </c>
      <c r="L99" s="7">
        <v>2617162.284</v>
      </c>
      <c r="M99" s="7">
        <v>3022080</v>
      </c>
      <c r="N99" s="34" t="s">
        <v>43</v>
      </c>
      <c r="O99" s="35">
        <v>0.13398643186149939</v>
      </c>
      <c r="P99" s="7">
        <v>3012529</v>
      </c>
      <c r="Q99" s="7">
        <v>403638.01158929092</v>
      </c>
      <c r="R99" s="7">
        <v>0</v>
      </c>
      <c r="S99" s="35">
        <v>1</v>
      </c>
      <c r="T99" s="35">
        <v>0.13398643186149939</v>
      </c>
      <c r="U99" s="7">
        <v>403638.01</v>
      </c>
      <c r="V99" s="4" t="s">
        <v>44</v>
      </c>
      <c r="W99" s="33" t="s">
        <v>45</v>
      </c>
      <c r="X99" s="7" t="s">
        <v>45</v>
      </c>
      <c r="Y99" s="7" t="s">
        <v>45</v>
      </c>
      <c r="Z99" s="7" t="s">
        <v>45</v>
      </c>
      <c r="AA99" s="7" t="s">
        <v>45</v>
      </c>
      <c r="AB99" s="7" t="s">
        <v>45</v>
      </c>
      <c r="AC99" s="4" t="s">
        <v>44</v>
      </c>
      <c r="AD99" s="35" t="s">
        <v>45</v>
      </c>
      <c r="AE99" s="7" t="s">
        <v>45</v>
      </c>
      <c r="AF99" s="7" t="s">
        <v>45</v>
      </c>
      <c r="AG99" s="7" t="s">
        <v>45</v>
      </c>
      <c r="AH99" s="35" t="s">
        <v>45</v>
      </c>
      <c r="AI99" s="35" t="s">
        <v>45</v>
      </c>
      <c r="AJ99" s="7" t="s">
        <v>45</v>
      </c>
      <c r="AK99" s="36">
        <v>403638.01</v>
      </c>
    </row>
    <row r="100" spans="1:37">
      <c r="A100" s="4">
        <v>2024</v>
      </c>
      <c r="B100" s="4">
        <v>8</v>
      </c>
      <c r="C100" s="4" t="s">
        <v>127</v>
      </c>
      <c r="D100" s="4">
        <v>30430</v>
      </c>
      <c r="E100" s="4" t="s">
        <v>138</v>
      </c>
      <c r="F100" s="32">
        <v>0.161</v>
      </c>
      <c r="G100" s="4" t="s">
        <v>44</v>
      </c>
      <c r="H100" s="33" t="s">
        <v>45</v>
      </c>
      <c r="I100" s="7" t="s">
        <v>45</v>
      </c>
      <c r="J100" s="7" t="s">
        <v>45</v>
      </c>
      <c r="K100" s="7" t="s">
        <v>45</v>
      </c>
      <c r="L100" s="7" t="s">
        <v>45</v>
      </c>
      <c r="M100" s="7" t="s">
        <v>45</v>
      </c>
      <c r="N100" s="34" t="s">
        <v>44</v>
      </c>
      <c r="O100" s="35" t="s">
        <v>45</v>
      </c>
      <c r="P100" s="7" t="s">
        <v>45</v>
      </c>
      <c r="Q100" s="7" t="s">
        <v>45</v>
      </c>
      <c r="R100" s="7" t="s">
        <v>45</v>
      </c>
      <c r="S100" s="35" t="s">
        <v>45</v>
      </c>
      <c r="T100" s="35" t="s">
        <v>45</v>
      </c>
      <c r="U100" s="7" t="s">
        <v>45</v>
      </c>
      <c r="V100" s="4" t="s">
        <v>44</v>
      </c>
      <c r="W100" s="33" t="s">
        <v>45</v>
      </c>
      <c r="X100" s="7" t="s">
        <v>45</v>
      </c>
      <c r="Y100" s="7" t="s">
        <v>45</v>
      </c>
      <c r="Z100" s="7" t="s">
        <v>45</v>
      </c>
      <c r="AA100" s="7" t="s">
        <v>45</v>
      </c>
      <c r="AB100" s="7" t="s">
        <v>45</v>
      </c>
      <c r="AC100" s="4" t="s">
        <v>44</v>
      </c>
      <c r="AD100" s="35" t="s">
        <v>45</v>
      </c>
      <c r="AE100" s="7" t="s">
        <v>45</v>
      </c>
      <c r="AF100" s="7" t="s">
        <v>45</v>
      </c>
      <c r="AG100" s="7" t="s">
        <v>45</v>
      </c>
      <c r="AH100" s="35" t="s">
        <v>45</v>
      </c>
      <c r="AI100" s="35" t="s">
        <v>45</v>
      </c>
      <c r="AJ100" s="7" t="s">
        <v>45</v>
      </c>
      <c r="AK100" s="36" t="s">
        <v>45</v>
      </c>
    </row>
    <row r="101" spans="1:37">
      <c r="A101" s="4">
        <v>2023</v>
      </c>
      <c r="B101" s="4">
        <v>9</v>
      </c>
      <c r="C101" s="4" t="s">
        <v>139</v>
      </c>
      <c r="D101" s="4">
        <v>21130</v>
      </c>
      <c r="E101" s="4" t="s">
        <v>140</v>
      </c>
      <c r="F101" s="32">
        <v>0.13500000000000001</v>
      </c>
      <c r="G101" s="4" t="s">
        <v>43</v>
      </c>
      <c r="H101" s="33">
        <v>3092352</v>
      </c>
      <c r="I101" s="7">
        <v>28055</v>
      </c>
      <c r="J101" s="7">
        <v>36557</v>
      </c>
      <c r="K101" s="7">
        <v>4935.1950000000006</v>
      </c>
      <c r="L101" s="7">
        <v>69547.195000000007</v>
      </c>
      <c r="M101" s="7">
        <v>73821</v>
      </c>
      <c r="N101" s="34" t="s">
        <v>43</v>
      </c>
      <c r="O101" s="35">
        <v>5.7894162907573647E-2</v>
      </c>
      <c r="P101" s="7">
        <v>72116</v>
      </c>
      <c r="Q101" s="7">
        <v>4175.0954522425818</v>
      </c>
      <c r="R101" s="7">
        <v>0</v>
      </c>
      <c r="S101" s="35">
        <v>1</v>
      </c>
      <c r="T101" s="35">
        <v>5.7894162907573647E-2</v>
      </c>
      <c r="U101" s="7">
        <v>4175.1000000000004</v>
      </c>
      <c r="V101" s="4" t="s">
        <v>43</v>
      </c>
      <c r="W101" s="33">
        <v>695870</v>
      </c>
      <c r="X101" s="7">
        <v>7181</v>
      </c>
      <c r="Y101" s="7">
        <v>9845</v>
      </c>
      <c r="Z101" s="7">
        <v>1329.075</v>
      </c>
      <c r="AA101" s="7">
        <v>18355.075000000001</v>
      </c>
      <c r="AB101" s="7">
        <v>17480</v>
      </c>
      <c r="AC101" s="4" t="s">
        <v>44</v>
      </c>
      <c r="AD101" s="35" t="s">
        <v>45</v>
      </c>
      <c r="AE101" s="7" t="s">
        <v>45</v>
      </c>
      <c r="AF101" s="7" t="s">
        <v>45</v>
      </c>
      <c r="AG101" s="7" t="s">
        <v>45</v>
      </c>
      <c r="AH101" s="35" t="s">
        <v>45</v>
      </c>
      <c r="AI101" s="35" t="s">
        <v>45</v>
      </c>
      <c r="AJ101" s="7" t="s">
        <v>45</v>
      </c>
      <c r="AK101" s="36">
        <v>4175.1000000000004</v>
      </c>
    </row>
    <row r="102" spans="1:37">
      <c r="A102" s="4">
        <v>2023</v>
      </c>
      <c r="B102" s="4">
        <v>9</v>
      </c>
      <c r="C102" s="4" t="s">
        <v>139</v>
      </c>
      <c r="D102" s="4">
        <v>21610</v>
      </c>
      <c r="E102" s="4" t="s">
        <v>141</v>
      </c>
      <c r="F102" s="32">
        <v>0.13500000000000001</v>
      </c>
      <c r="G102" s="4" t="s">
        <v>43</v>
      </c>
      <c r="H102" s="33">
        <v>485284901</v>
      </c>
      <c r="I102" s="7">
        <v>6206794</v>
      </c>
      <c r="J102" s="7">
        <v>6218568</v>
      </c>
      <c r="K102" s="7">
        <v>839506.68</v>
      </c>
      <c r="L102" s="7">
        <v>13264868.68</v>
      </c>
      <c r="M102" s="7">
        <v>14718702</v>
      </c>
      <c r="N102" s="34" t="s">
        <v>43</v>
      </c>
      <c r="O102" s="35">
        <v>9.877456041979793E-2</v>
      </c>
      <c r="P102" s="7">
        <v>13590630</v>
      </c>
      <c r="Q102" s="7">
        <v>1342408.5040781179</v>
      </c>
      <c r="R102" s="7">
        <v>0</v>
      </c>
      <c r="S102" s="35">
        <v>1</v>
      </c>
      <c r="T102" s="35">
        <v>9.877456041979793E-2</v>
      </c>
      <c r="U102" s="7">
        <v>1342408.5</v>
      </c>
      <c r="V102" s="4" t="s">
        <v>44</v>
      </c>
      <c r="W102" s="33" t="s">
        <v>45</v>
      </c>
      <c r="X102" s="7" t="s">
        <v>45</v>
      </c>
      <c r="Y102" s="7" t="s">
        <v>45</v>
      </c>
      <c r="Z102" s="7" t="s">
        <v>45</v>
      </c>
      <c r="AA102" s="7" t="s">
        <v>45</v>
      </c>
      <c r="AB102" s="7" t="s">
        <v>45</v>
      </c>
      <c r="AC102" s="4" t="s">
        <v>44</v>
      </c>
      <c r="AD102" s="35" t="s">
        <v>45</v>
      </c>
      <c r="AE102" s="7" t="s">
        <v>45</v>
      </c>
      <c r="AF102" s="7" t="s">
        <v>45</v>
      </c>
      <c r="AG102" s="7" t="s">
        <v>45</v>
      </c>
      <c r="AH102" s="35" t="s">
        <v>45</v>
      </c>
      <c r="AI102" s="35" t="s">
        <v>45</v>
      </c>
      <c r="AJ102" s="7" t="s">
        <v>45</v>
      </c>
      <c r="AK102" s="36">
        <v>1342408.5</v>
      </c>
    </row>
    <row r="103" spans="1:37">
      <c r="A103" s="4">
        <v>2023</v>
      </c>
      <c r="B103" s="4">
        <v>9</v>
      </c>
      <c r="C103" s="4" t="s">
        <v>139</v>
      </c>
      <c r="D103" s="4">
        <v>21720</v>
      </c>
      <c r="E103" s="4" t="s">
        <v>142</v>
      </c>
      <c r="F103" s="32">
        <v>0.13500000000000001</v>
      </c>
      <c r="G103" s="4" t="s">
        <v>44</v>
      </c>
      <c r="H103" s="33" t="s">
        <v>45</v>
      </c>
      <c r="I103" s="7" t="s">
        <v>45</v>
      </c>
      <c r="J103" s="7" t="s">
        <v>45</v>
      </c>
      <c r="K103" s="7" t="s">
        <v>45</v>
      </c>
      <c r="L103" s="7" t="s">
        <v>45</v>
      </c>
      <c r="M103" s="7" t="s">
        <v>45</v>
      </c>
      <c r="N103" s="34" t="s">
        <v>44</v>
      </c>
      <c r="O103" s="35" t="s">
        <v>45</v>
      </c>
      <c r="P103" s="7" t="s">
        <v>45</v>
      </c>
      <c r="Q103" s="7" t="s">
        <v>45</v>
      </c>
      <c r="R103" s="7" t="s">
        <v>45</v>
      </c>
      <c r="S103" s="35" t="s">
        <v>45</v>
      </c>
      <c r="T103" s="35" t="s">
        <v>45</v>
      </c>
      <c r="U103" s="7" t="s">
        <v>45</v>
      </c>
      <c r="V103" s="4" t="s">
        <v>44</v>
      </c>
      <c r="W103" s="33" t="s">
        <v>45</v>
      </c>
      <c r="X103" s="7" t="s">
        <v>45</v>
      </c>
      <c r="Y103" s="7" t="s">
        <v>45</v>
      </c>
      <c r="Z103" s="7" t="s">
        <v>45</v>
      </c>
      <c r="AA103" s="7" t="s">
        <v>45</v>
      </c>
      <c r="AB103" s="7" t="s">
        <v>45</v>
      </c>
      <c r="AC103" s="4" t="s">
        <v>44</v>
      </c>
      <c r="AD103" s="35" t="s">
        <v>45</v>
      </c>
      <c r="AE103" s="7" t="s">
        <v>45</v>
      </c>
      <c r="AF103" s="7" t="s">
        <v>45</v>
      </c>
      <c r="AG103" s="7" t="s">
        <v>45</v>
      </c>
      <c r="AH103" s="35" t="s">
        <v>45</v>
      </c>
      <c r="AI103" s="35" t="s">
        <v>45</v>
      </c>
      <c r="AJ103" s="7" t="s">
        <v>45</v>
      </c>
      <c r="AK103" s="36" t="s">
        <v>45</v>
      </c>
    </row>
    <row r="104" spans="1:37">
      <c r="A104" s="4">
        <v>2023</v>
      </c>
      <c r="B104" s="4">
        <v>9</v>
      </c>
      <c r="C104" s="4" t="s">
        <v>139</v>
      </c>
      <c r="D104" s="4">
        <v>22230</v>
      </c>
      <c r="E104" s="4" t="s">
        <v>143</v>
      </c>
      <c r="F104" s="32">
        <v>0.13500000000000001</v>
      </c>
      <c r="G104" s="4" t="s">
        <v>43</v>
      </c>
      <c r="H104" s="33">
        <v>989206897</v>
      </c>
      <c r="I104" s="7">
        <v>10693949</v>
      </c>
      <c r="J104" s="7">
        <v>14588303</v>
      </c>
      <c r="K104" s="7">
        <v>1969420.905</v>
      </c>
      <c r="L104" s="7">
        <v>27251672.905000001</v>
      </c>
      <c r="M104" s="7">
        <v>30478092</v>
      </c>
      <c r="N104" s="34" t="s">
        <v>43</v>
      </c>
      <c r="O104" s="35">
        <v>0.10586027153537041</v>
      </c>
      <c r="P104" s="7">
        <v>30457343</v>
      </c>
      <c r="Q104" s="7">
        <v>3224222.6002259119</v>
      </c>
      <c r="R104" s="7">
        <v>0</v>
      </c>
      <c r="S104" s="35">
        <v>1</v>
      </c>
      <c r="T104" s="35">
        <v>0.10586027153537041</v>
      </c>
      <c r="U104" s="7">
        <v>3224222.6</v>
      </c>
      <c r="V104" s="4" t="s">
        <v>44</v>
      </c>
      <c r="W104" s="33" t="s">
        <v>45</v>
      </c>
      <c r="X104" s="7" t="s">
        <v>45</v>
      </c>
      <c r="Y104" s="7" t="s">
        <v>45</v>
      </c>
      <c r="Z104" s="7" t="s">
        <v>45</v>
      </c>
      <c r="AA104" s="7" t="s">
        <v>45</v>
      </c>
      <c r="AB104" s="7" t="s">
        <v>45</v>
      </c>
      <c r="AC104" s="4" t="s">
        <v>44</v>
      </c>
      <c r="AD104" s="35" t="s">
        <v>45</v>
      </c>
      <c r="AE104" s="7" t="s">
        <v>45</v>
      </c>
      <c r="AF104" s="7" t="s">
        <v>45</v>
      </c>
      <c r="AG104" s="7" t="s">
        <v>45</v>
      </c>
      <c r="AH104" s="35" t="s">
        <v>45</v>
      </c>
      <c r="AI104" s="35" t="s">
        <v>45</v>
      </c>
      <c r="AJ104" s="7" t="s">
        <v>45</v>
      </c>
      <c r="AK104" s="36">
        <v>3224222.6</v>
      </c>
    </row>
    <row r="105" spans="1:37">
      <c r="A105" s="4">
        <v>2023</v>
      </c>
      <c r="B105" s="4">
        <v>9</v>
      </c>
      <c r="C105" s="4" t="s">
        <v>139</v>
      </c>
      <c r="D105" s="4">
        <v>22750</v>
      </c>
      <c r="E105" s="4" t="s">
        <v>144</v>
      </c>
      <c r="F105" s="32">
        <v>0.13500000000000001</v>
      </c>
      <c r="G105" s="4" t="s">
        <v>44</v>
      </c>
      <c r="H105" s="33" t="s">
        <v>45</v>
      </c>
      <c r="I105" s="7" t="s">
        <v>45</v>
      </c>
      <c r="J105" s="7" t="s">
        <v>45</v>
      </c>
      <c r="K105" s="7" t="s">
        <v>45</v>
      </c>
      <c r="L105" s="7" t="s">
        <v>45</v>
      </c>
      <c r="M105" s="7" t="s">
        <v>45</v>
      </c>
      <c r="N105" s="34" t="s">
        <v>44</v>
      </c>
      <c r="O105" s="35" t="s">
        <v>45</v>
      </c>
      <c r="P105" s="7" t="s">
        <v>45</v>
      </c>
      <c r="Q105" s="7" t="s">
        <v>45</v>
      </c>
      <c r="R105" s="7" t="s">
        <v>45</v>
      </c>
      <c r="S105" s="35" t="s">
        <v>45</v>
      </c>
      <c r="T105" s="35" t="s">
        <v>45</v>
      </c>
      <c r="U105" s="7" t="s">
        <v>45</v>
      </c>
      <c r="V105" s="4" t="s">
        <v>44</v>
      </c>
      <c r="W105" s="33" t="s">
        <v>45</v>
      </c>
      <c r="X105" s="7" t="s">
        <v>45</v>
      </c>
      <c r="Y105" s="7" t="s">
        <v>45</v>
      </c>
      <c r="Z105" s="7" t="s">
        <v>45</v>
      </c>
      <c r="AA105" s="7" t="s">
        <v>45</v>
      </c>
      <c r="AB105" s="7" t="s">
        <v>45</v>
      </c>
      <c r="AC105" s="4" t="s">
        <v>44</v>
      </c>
      <c r="AD105" s="35" t="s">
        <v>45</v>
      </c>
      <c r="AE105" s="7" t="s">
        <v>45</v>
      </c>
      <c r="AF105" s="7" t="s">
        <v>45</v>
      </c>
      <c r="AG105" s="7" t="s">
        <v>45</v>
      </c>
      <c r="AH105" s="35" t="s">
        <v>45</v>
      </c>
      <c r="AI105" s="35" t="s">
        <v>45</v>
      </c>
      <c r="AJ105" s="7" t="s">
        <v>45</v>
      </c>
      <c r="AK105" s="36" t="s">
        <v>45</v>
      </c>
    </row>
    <row r="106" spans="1:37">
      <c r="A106" s="4">
        <v>2023</v>
      </c>
      <c r="B106" s="4">
        <v>9</v>
      </c>
      <c r="C106" s="4" t="s">
        <v>139</v>
      </c>
      <c r="D106" s="4">
        <v>23100</v>
      </c>
      <c r="E106" s="4" t="s">
        <v>145</v>
      </c>
      <c r="F106" s="32">
        <v>0.13500000000000001</v>
      </c>
      <c r="G106" s="4" t="s">
        <v>43</v>
      </c>
      <c r="H106" s="33">
        <v>258450733</v>
      </c>
      <c r="I106" s="7">
        <v>3959465</v>
      </c>
      <c r="J106" s="7">
        <v>3026761</v>
      </c>
      <c r="K106" s="7">
        <v>408612.73499999999</v>
      </c>
      <c r="L106" s="7">
        <v>7394838.7350000003</v>
      </c>
      <c r="M106" s="7">
        <v>8322115</v>
      </c>
      <c r="N106" s="34" t="s">
        <v>43</v>
      </c>
      <c r="O106" s="35">
        <v>0.1114231496440508</v>
      </c>
      <c r="P106" s="7">
        <v>8085010</v>
      </c>
      <c r="Q106" s="7">
        <v>900857.27910364675</v>
      </c>
      <c r="R106" s="7">
        <v>0</v>
      </c>
      <c r="S106" s="35">
        <v>1</v>
      </c>
      <c r="T106" s="35">
        <v>0.1114231496440508</v>
      </c>
      <c r="U106" s="7">
        <v>900857.28</v>
      </c>
      <c r="V106" s="4" t="s">
        <v>44</v>
      </c>
      <c r="W106" s="33" t="s">
        <v>45</v>
      </c>
      <c r="X106" s="7" t="s">
        <v>45</v>
      </c>
      <c r="Y106" s="7" t="s">
        <v>45</v>
      </c>
      <c r="Z106" s="7" t="s">
        <v>45</v>
      </c>
      <c r="AA106" s="7" t="s">
        <v>45</v>
      </c>
      <c r="AB106" s="7" t="s">
        <v>45</v>
      </c>
      <c r="AC106" s="4" t="s">
        <v>44</v>
      </c>
      <c r="AD106" s="35" t="s">
        <v>45</v>
      </c>
      <c r="AE106" s="7" t="s">
        <v>45</v>
      </c>
      <c r="AF106" s="7" t="s">
        <v>45</v>
      </c>
      <c r="AG106" s="7" t="s">
        <v>45</v>
      </c>
      <c r="AH106" s="35" t="s">
        <v>45</v>
      </c>
      <c r="AI106" s="35" t="s">
        <v>45</v>
      </c>
      <c r="AJ106" s="7" t="s">
        <v>45</v>
      </c>
      <c r="AK106" s="36">
        <v>900857.28</v>
      </c>
    </row>
    <row r="107" spans="1:37">
      <c r="A107" s="4">
        <v>2023</v>
      </c>
      <c r="B107" s="4">
        <v>9</v>
      </c>
      <c r="C107" s="4" t="s">
        <v>139</v>
      </c>
      <c r="D107" s="4">
        <v>23270</v>
      </c>
      <c r="E107" s="4" t="s">
        <v>146</v>
      </c>
      <c r="F107" s="32">
        <v>0.13500000000000001</v>
      </c>
      <c r="G107" s="4" t="s">
        <v>44</v>
      </c>
      <c r="H107" s="33" t="s">
        <v>45</v>
      </c>
      <c r="I107" s="7" t="s">
        <v>45</v>
      </c>
      <c r="J107" s="7" t="s">
        <v>45</v>
      </c>
      <c r="K107" s="7" t="s">
        <v>45</v>
      </c>
      <c r="L107" s="7" t="s">
        <v>45</v>
      </c>
      <c r="M107" s="7" t="s">
        <v>45</v>
      </c>
      <c r="N107" s="34" t="s">
        <v>44</v>
      </c>
      <c r="O107" s="35" t="s">
        <v>45</v>
      </c>
      <c r="P107" s="7" t="s">
        <v>45</v>
      </c>
      <c r="Q107" s="7" t="s">
        <v>45</v>
      </c>
      <c r="R107" s="7" t="s">
        <v>45</v>
      </c>
      <c r="S107" s="35" t="s">
        <v>45</v>
      </c>
      <c r="T107" s="35" t="s">
        <v>45</v>
      </c>
      <c r="U107" s="7" t="s">
        <v>45</v>
      </c>
      <c r="V107" s="4" t="s">
        <v>44</v>
      </c>
      <c r="W107" s="33" t="s">
        <v>45</v>
      </c>
      <c r="X107" s="7" t="s">
        <v>45</v>
      </c>
      <c r="Y107" s="7" t="s">
        <v>45</v>
      </c>
      <c r="Z107" s="7" t="s">
        <v>45</v>
      </c>
      <c r="AA107" s="7" t="s">
        <v>45</v>
      </c>
      <c r="AB107" s="7" t="s">
        <v>45</v>
      </c>
      <c r="AC107" s="4" t="s">
        <v>44</v>
      </c>
      <c r="AD107" s="35" t="s">
        <v>45</v>
      </c>
      <c r="AE107" s="7" t="s">
        <v>45</v>
      </c>
      <c r="AF107" s="7" t="s">
        <v>45</v>
      </c>
      <c r="AG107" s="7" t="s">
        <v>45</v>
      </c>
      <c r="AH107" s="35" t="s">
        <v>45</v>
      </c>
      <c r="AI107" s="35" t="s">
        <v>45</v>
      </c>
      <c r="AJ107" s="7" t="s">
        <v>45</v>
      </c>
      <c r="AK107" s="36" t="s">
        <v>45</v>
      </c>
    </row>
    <row r="108" spans="1:37">
      <c r="A108" s="4">
        <v>2023</v>
      </c>
      <c r="B108" s="4">
        <v>9</v>
      </c>
      <c r="C108" s="4" t="s">
        <v>139</v>
      </c>
      <c r="D108" s="4">
        <v>23410</v>
      </c>
      <c r="E108" s="4" t="s">
        <v>147</v>
      </c>
      <c r="F108" s="32">
        <v>0.13500000000000001</v>
      </c>
      <c r="G108" s="4" t="s">
        <v>43</v>
      </c>
      <c r="H108" s="33">
        <v>730652423</v>
      </c>
      <c r="I108" s="7">
        <v>18973868</v>
      </c>
      <c r="J108" s="7">
        <v>8718446</v>
      </c>
      <c r="K108" s="7">
        <v>1176990.21</v>
      </c>
      <c r="L108" s="7">
        <v>28869304.210000001</v>
      </c>
      <c r="M108" s="7">
        <v>31380353</v>
      </c>
      <c r="N108" s="34" t="s">
        <v>43</v>
      </c>
      <c r="O108" s="35">
        <v>8.0019775112153746E-2</v>
      </c>
      <c r="P108" s="7">
        <v>31359102</v>
      </c>
      <c r="Q108" s="7">
        <v>2509348.2897590911</v>
      </c>
      <c r="R108" s="7">
        <v>0</v>
      </c>
      <c r="S108" s="35">
        <v>1</v>
      </c>
      <c r="T108" s="35">
        <v>8.0019775112153746E-2</v>
      </c>
      <c r="U108" s="7">
        <v>2509348.29</v>
      </c>
      <c r="V108" s="4" t="s">
        <v>43</v>
      </c>
      <c r="W108" s="33">
        <v>195134420</v>
      </c>
      <c r="X108" s="7">
        <v>5083055</v>
      </c>
      <c r="Y108" s="7">
        <v>2949134</v>
      </c>
      <c r="Z108" s="7">
        <v>398133.09</v>
      </c>
      <c r="AA108" s="7">
        <v>8430322.0899999999</v>
      </c>
      <c r="AB108" s="7">
        <v>8396439</v>
      </c>
      <c r="AC108" s="4" t="s">
        <v>44</v>
      </c>
      <c r="AD108" s="35" t="s">
        <v>45</v>
      </c>
      <c r="AE108" s="7" t="s">
        <v>45</v>
      </c>
      <c r="AF108" s="7" t="s">
        <v>45</v>
      </c>
      <c r="AG108" s="7" t="s">
        <v>45</v>
      </c>
      <c r="AH108" s="35" t="s">
        <v>45</v>
      </c>
      <c r="AI108" s="35" t="s">
        <v>45</v>
      </c>
      <c r="AJ108" s="7" t="s">
        <v>45</v>
      </c>
      <c r="AK108" s="36">
        <v>2509348.29</v>
      </c>
    </row>
    <row r="109" spans="1:37">
      <c r="A109" s="4">
        <v>2023</v>
      </c>
      <c r="B109" s="4">
        <v>9</v>
      </c>
      <c r="C109" s="4" t="s">
        <v>139</v>
      </c>
      <c r="D109" s="4">
        <v>23525</v>
      </c>
      <c r="E109" s="4" t="s">
        <v>148</v>
      </c>
      <c r="F109" s="32">
        <v>0.13500000000000001</v>
      </c>
      <c r="G109" s="4" t="s">
        <v>43</v>
      </c>
      <c r="H109" s="33">
        <v>328049209</v>
      </c>
      <c r="I109" s="7">
        <v>6797180</v>
      </c>
      <c r="J109" s="7">
        <v>3985085</v>
      </c>
      <c r="K109" s="7">
        <v>537986.47500000009</v>
      </c>
      <c r="L109" s="7">
        <v>11320251.475</v>
      </c>
      <c r="M109" s="7">
        <v>12331372</v>
      </c>
      <c r="N109" s="34" t="s">
        <v>43</v>
      </c>
      <c r="O109" s="35">
        <v>8.1995784816158324E-2</v>
      </c>
      <c r="P109" s="7">
        <v>10861172</v>
      </c>
      <c r="Q109" s="7">
        <v>890570.32216328394</v>
      </c>
      <c r="R109" s="7">
        <v>0</v>
      </c>
      <c r="S109" s="35">
        <v>1</v>
      </c>
      <c r="T109" s="35">
        <v>8.1995784816158324E-2</v>
      </c>
      <c r="U109" s="7">
        <v>890570.32</v>
      </c>
      <c r="V109" s="4" t="s">
        <v>43</v>
      </c>
      <c r="W109" s="33">
        <v>89370870</v>
      </c>
      <c r="X109" s="7">
        <v>1851764</v>
      </c>
      <c r="Y109" s="7">
        <v>1297662</v>
      </c>
      <c r="Z109" s="7">
        <v>175184.37</v>
      </c>
      <c r="AA109" s="7">
        <v>3324610.37</v>
      </c>
      <c r="AB109" s="7">
        <v>3359452</v>
      </c>
      <c r="AC109" s="4" t="s">
        <v>43</v>
      </c>
      <c r="AD109" s="35">
        <v>1.0371224235381169E-2</v>
      </c>
      <c r="AE109" s="7">
        <v>3157028</v>
      </c>
      <c r="AF109" s="7">
        <v>32742.24530537695</v>
      </c>
      <c r="AG109" s="7">
        <v>0</v>
      </c>
      <c r="AH109" s="35">
        <v>1</v>
      </c>
      <c r="AI109" s="35">
        <v>1.0371224235381169E-2</v>
      </c>
      <c r="AJ109" s="7">
        <v>32742.25</v>
      </c>
      <c r="AK109" s="36">
        <v>923312.57</v>
      </c>
    </row>
    <row r="110" spans="1:37">
      <c r="A110" s="4">
        <v>2023</v>
      </c>
      <c r="B110" s="4">
        <v>9</v>
      </c>
      <c r="C110" s="4" t="s">
        <v>139</v>
      </c>
      <c r="D110" s="4">
        <v>23690</v>
      </c>
      <c r="E110" s="4" t="s">
        <v>149</v>
      </c>
      <c r="F110" s="32">
        <v>0.13500000000000001</v>
      </c>
      <c r="G110" s="4" t="s">
        <v>43</v>
      </c>
      <c r="H110" s="33">
        <v>56792693</v>
      </c>
      <c r="I110" s="7">
        <v>299297</v>
      </c>
      <c r="J110" s="7">
        <v>633722</v>
      </c>
      <c r="K110" s="7">
        <v>85552.47</v>
      </c>
      <c r="L110" s="7">
        <v>1018571.47</v>
      </c>
      <c r="M110" s="7">
        <v>1135854</v>
      </c>
      <c r="N110" s="34" t="s">
        <v>43</v>
      </c>
      <c r="O110" s="35">
        <v>0.1032549341728779</v>
      </c>
      <c r="P110" s="7">
        <v>1132346</v>
      </c>
      <c r="Q110" s="7">
        <v>116920.3116909216</v>
      </c>
      <c r="R110" s="7">
        <v>0</v>
      </c>
      <c r="S110" s="35">
        <v>1</v>
      </c>
      <c r="T110" s="35">
        <v>0.1032549341728779</v>
      </c>
      <c r="U110" s="7">
        <v>116920.31</v>
      </c>
      <c r="V110" s="4" t="s">
        <v>44</v>
      </c>
      <c r="W110" s="33" t="s">
        <v>45</v>
      </c>
      <c r="X110" s="7" t="s">
        <v>45</v>
      </c>
      <c r="Y110" s="7" t="s">
        <v>45</v>
      </c>
      <c r="Z110" s="7" t="s">
        <v>45</v>
      </c>
      <c r="AA110" s="7" t="s">
        <v>45</v>
      </c>
      <c r="AB110" s="7" t="s">
        <v>45</v>
      </c>
      <c r="AC110" s="4" t="s">
        <v>44</v>
      </c>
      <c r="AD110" s="35" t="s">
        <v>45</v>
      </c>
      <c r="AE110" s="7" t="s">
        <v>45</v>
      </c>
      <c r="AF110" s="7" t="s">
        <v>45</v>
      </c>
      <c r="AG110" s="7" t="s">
        <v>45</v>
      </c>
      <c r="AH110" s="35" t="s">
        <v>45</v>
      </c>
      <c r="AI110" s="35" t="s">
        <v>45</v>
      </c>
      <c r="AJ110" s="7" t="s">
        <v>45</v>
      </c>
      <c r="AK110" s="36">
        <v>116920.31</v>
      </c>
    </row>
    <row r="111" spans="1:37">
      <c r="A111" s="4">
        <v>2023</v>
      </c>
      <c r="B111" s="4">
        <v>9</v>
      </c>
      <c r="C111" s="4" t="s">
        <v>139</v>
      </c>
      <c r="D111" s="4">
        <v>23980</v>
      </c>
      <c r="E111" s="4" t="s">
        <v>150</v>
      </c>
      <c r="F111" s="32">
        <v>0.13500000000000001</v>
      </c>
      <c r="G111" s="4" t="s">
        <v>43</v>
      </c>
      <c r="H111" s="33">
        <v>3837790</v>
      </c>
      <c r="I111" s="7">
        <v>62479</v>
      </c>
      <c r="J111" s="7">
        <v>44153</v>
      </c>
      <c r="K111" s="7">
        <v>5960.6550000000007</v>
      </c>
      <c r="L111" s="7">
        <v>112592.655</v>
      </c>
      <c r="M111" s="7">
        <v>122618</v>
      </c>
      <c r="N111" s="34" t="s">
        <v>43</v>
      </c>
      <c r="O111" s="35">
        <v>8.1760793684450883E-2</v>
      </c>
      <c r="P111" s="7">
        <v>122741</v>
      </c>
      <c r="Q111" s="7">
        <v>10035.40157762319</v>
      </c>
      <c r="R111" s="7">
        <v>0</v>
      </c>
      <c r="S111" s="35">
        <v>1</v>
      </c>
      <c r="T111" s="35">
        <v>8.1760793684450883E-2</v>
      </c>
      <c r="U111" s="7">
        <v>10035.4</v>
      </c>
      <c r="V111" s="4" t="s">
        <v>44</v>
      </c>
      <c r="W111" s="33" t="s">
        <v>45</v>
      </c>
      <c r="X111" s="7" t="s">
        <v>45</v>
      </c>
      <c r="Y111" s="7" t="s">
        <v>45</v>
      </c>
      <c r="Z111" s="7" t="s">
        <v>45</v>
      </c>
      <c r="AA111" s="7" t="s">
        <v>45</v>
      </c>
      <c r="AB111" s="7" t="s">
        <v>45</v>
      </c>
      <c r="AC111" s="4" t="s">
        <v>44</v>
      </c>
      <c r="AD111" s="35" t="s">
        <v>45</v>
      </c>
      <c r="AE111" s="7" t="s">
        <v>45</v>
      </c>
      <c r="AF111" s="7" t="s">
        <v>45</v>
      </c>
      <c r="AG111" s="7" t="s">
        <v>45</v>
      </c>
      <c r="AH111" s="35" t="s">
        <v>45</v>
      </c>
      <c r="AI111" s="35" t="s">
        <v>45</v>
      </c>
      <c r="AJ111" s="7" t="s">
        <v>45</v>
      </c>
      <c r="AK111" s="36">
        <v>10035.4</v>
      </c>
    </row>
    <row r="112" spans="1:37">
      <c r="A112" s="4">
        <v>2023</v>
      </c>
      <c r="B112" s="4">
        <v>9</v>
      </c>
      <c r="C112" s="4" t="s">
        <v>139</v>
      </c>
      <c r="D112" s="4">
        <v>24490</v>
      </c>
      <c r="E112" s="4" t="s">
        <v>151</v>
      </c>
      <c r="F112" s="32">
        <v>0.13500000000000001</v>
      </c>
      <c r="G112" s="4" t="s">
        <v>43</v>
      </c>
      <c r="H112" s="33">
        <v>3088940</v>
      </c>
      <c r="I112" s="7">
        <v>16989</v>
      </c>
      <c r="J112" s="7">
        <v>32155</v>
      </c>
      <c r="K112" s="7">
        <v>4340.9250000000002</v>
      </c>
      <c r="L112" s="7">
        <v>53484.925000000003</v>
      </c>
      <c r="M112" s="7">
        <v>61779</v>
      </c>
      <c r="N112" s="34" t="s">
        <v>43</v>
      </c>
      <c r="O112" s="35">
        <v>0.13425395360883141</v>
      </c>
      <c r="P112" s="7">
        <v>61779</v>
      </c>
      <c r="Q112" s="7">
        <v>8294.0749999999953</v>
      </c>
      <c r="R112" s="7">
        <v>0</v>
      </c>
      <c r="S112" s="35">
        <v>1</v>
      </c>
      <c r="T112" s="35">
        <v>0.13425395360883141</v>
      </c>
      <c r="U112" s="7">
        <v>8294.08</v>
      </c>
      <c r="V112" s="4" t="s">
        <v>43</v>
      </c>
      <c r="W112" s="33">
        <v>3500</v>
      </c>
      <c r="X112" s="7">
        <v>19</v>
      </c>
      <c r="Y112" s="7">
        <v>51</v>
      </c>
      <c r="Z112" s="7">
        <v>6.8850000000000007</v>
      </c>
      <c r="AA112" s="7">
        <v>76.885000000000005</v>
      </c>
      <c r="AB112" s="7">
        <v>70</v>
      </c>
      <c r="AC112" s="4" t="s">
        <v>44</v>
      </c>
      <c r="AD112" s="35" t="s">
        <v>45</v>
      </c>
      <c r="AE112" s="7" t="s">
        <v>45</v>
      </c>
      <c r="AF112" s="7" t="s">
        <v>45</v>
      </c>
      <c r="AG112" s="7" t="s">
        <v>45</v>
      </c>
      <c r="AH112" s="35" t="s">
        <v>45</v>
      </c>
      <c r="AI112" s="35" t="s">
        <v>45</v>
      </c>
      <c r="AJ112" s="7" t="s">
        <v>45</v>
      </c>
      <c r="AK112" s="36">
        <v>8294.08</v>
      </c>
    </row>
    <row r="113" spans="1:37">
      <c r="A113" s="4">
        <v>2023</v>
      </c>
      <c r="B113" s="4">
        <v>9</v>
      </c>
      <c r="C113" s="4" t="s">
        <v>139</v>
      </c>
      <c r="D113" s="4">
        <v>24500</v>
      </c>
      <c r="E113" s="4" t="s">
        <v>152</v>
      </c>
      <c r="F113" s="32">
        <v>0.13500000000000001</v>
      </c>
      <c r="G113" s="4" t="s">
        <v>44</v>
      </c>
      <c r="H113" s="33" t="s">
        <v>45</v>
      </c>
      <c r="I113" s="7" t="s">
        <v>45</v>
      </c>
      <c r="J113" s="7" t="s">
        <v>45</v>
      </c>
      <c r="K113" s="7" t="s">
        <v>45</v>
      </c>
      <c r="L113" s="7" t="s">
        <v>45</v>
      </c>
      <c r="M113" s="7" t="s">
        <v>45</v>
      </c>
      <c r="N113" s="34" t="s">
        <v>44</v>
      </c>
      <c r="O113" s="35" t="s">
        <v>45</v>
      </c>
      <c r="P113" s="7" t="s">
        <v>45</v>
      </c>
      <c r="Q113" s="7" t="s">
        <v>45</v>
      </c>
      <c r="R113" s="7" t="s">
        <v>45</v>
      </c>
      <c r="S113" s="35" t="s">
        <v>45</v>
      </c>
      <c r="T113" s="35" t="s">
        <v>45</v>
      </c>
      <c r="U113" s="7" t="s">
        <v>45</v>
      </c>
      <c r="V113" s="4" t="s">
        <v>44</v>
      </c>
      <c r="W113" s="33" t="s">
        <v>45</v>
      </c>
      <c r="X113" s="7" t="s">
        <v>45</v>
      </c>
      <c r="Y113" s="7" t="s">
        <v>45</v>
      </c>
      <c r="Z113" s="7" t="s">
        <v>45</v>
      </c>
      <c r="AA113" s="7" t="s">
        <v>45</v>
      </c>
      <c r="AB113" s="7" t="s">
        <v>45</v>
      </c>
      <c r="AC113" s="4" t="s">
        <v>44</v>
      </c>
      <c r="AD113" s="35" t="s">
        <v>45</v>
      </c>
      <c r="AE113" s="7" t="s">
        <v>45</v>
      </c>
      <c r="AF113" s="7" t="s">
        <v>45</v>
      </c>
      <c r="AG113" s="7" t="s">
        <v>45</v>
      </c>
      <c r="AH113" s="35" t="s">
        <v>45</v>
      </c>
      <c r="AI113" s="35" t="s">
        <v>45</v>
      </c>
      <c r="AJ113" s="7" t="s">
        <v>45</v>
      </c>
      <c r="AK113" s="36" t="s">
        <v>45</v>
      </c>
    </row>
    <row r="114" spans="1:37">
      <c r="A114" s="4">
        <v>2023</v>
      </c>
      <c r="B114" s="4">
        <v>9</v>
      </c>
      <c r="C114" s="4" t="s">
        <v>139</v>
      </c>
      <c r="D114" s="4">
        <v>24710</v>
      </c>
      <c r="E114" s="4" t="s">
        <v>153</v>
      </c>
      <c r="F114" s="32">
        <v>0.13500000000000001</v>
      </c>
      <c r="G114" s="4" t="s">
        <v>43</v>
      </c>
      <c r="H114" s="33">
        <v>572948426</v>
      </c>
      <c r="I114" s="7">
        <v>4503375</v>
      </c>
      <c r="J114" s="7">
        <v>7136287</v>
      </c>
      <c r="K114" s="7">
        <v>963398.74500000011</v>
      </c>
      <c r="L114" s="7">
        <v>12603060.744999999</v>
      </c>
      <c r="M114" s="7">
        <v>14438307</v>
      </c>
      <c r="N114" s="34" t="s">
        <v>43</v>
      </c>
      <c r="O114" s="35">
        <v>0.12710951879607479</v>
      </c>
      <c r="P114" s="7">
        <v>14451695</v>
      </c>
      <c r="Q114" s="7">
        <v>1836947.99723764</v>
      </c>
      <c r="R114" s="7">
        <v>0</v>
      </c>
      <c r="S114" s="35">
        <v>1</v>
      </c>
      <c r="T114" s="35">
        <v>0.12710951879607479</v>
      </c>
      <c r="U114" s="7">
        <v>1836948</v>
      </c>
      <c r="V114" s="4" t="s">
        <v>43</v>
      </c>
      <c r="W114" s="33">
        <v>23118000</v>
      </c>
      <c r="X114" s="7">
        <v>181707</v>
      </c>
      <c r="Y114" s="7">
        <v>376881</v>
      </c>
      <c r="Z114" s="7">
        <v>50878.934999999998</v>
      </c>
      <c r="AA114" s="7">
        <v>609466.93500000006</v>
      </c>
      <c r="AB114" s="7">
        <v>582574</v>
      </c>
      <c r="AC114" s="4" t="s">
        <v>44</v>
      </c>
      <c r="AD114" s="35" t="s">
        <v>45</v>
      </c>
      <c r="AE114" s="7" t="s">
        <v>45</v>
      </c>
      <c r="AF114" s="7" t="s">
        <v>45</v>
      </c>
      <c r="AG114" s="7" t="s">
        <v>45</v>
      </c>
      <c r="AH114" s="35" t="s">
        <v>45</v>
      </c>
      <c r="AI114" s="35" t="s">
        <v>45</v>
      </c>
      <c r="AJ114" s="7" t="s">
        <v>45</v>
      </c>
      <c r="AK114" s="36">
        <v>1836948</v>
      </c>
    </row>
    <row r="115" spans="1:37">
      <c r="A115" s="4">
        <v>2023</v>
      </c>
      <c r="B115" s="4">
        <v>9</v>
      </c>
      <c r="C115" s="4" t="s">
        <v>139</v>
      </c>
      <c r="D115" s="4">
        <v>25060</v>
      </c>
      <c r="E115" s="4" t="s">
        <v>154</v>
      </c>
      <c r="F115" s="32">
        <v>0.13500000000000001</v>
      </c>
      <c r="G115" s="4" t="s">
        <v>43</v>
      </c>
      <c r="H115" s="33">
        <v>33444720</v>
      </c>
      <c r="I115" s="7">
        <v>250755</v>
      </c>
      <c r="J115" s="7">
        <v>366917</v>
      </c>
      <c r="K115" s="7">
        <v>49533.795000000013</v>
      </c>
      <c r="L115" s="7">
        <v>667205.79500000004</v>
      </c>
      <c r="M115" s="7">
        <v>786875</v>
      </c>
      <c r="N115" s="34" t="s">
        <v>43</v>
      </c>
      <c r="O115" s="35">
        <v>0.15208159491660039</v>
      </c>
      <c r="P115" s="7">
        <v>807232</v>
      </c>
      <c r="Q115" s="7">
        <v>122765.1300277172</v>
      </c>
      <c r="R115" s="7">
        <v>0</v>
      </c>
      <c r="S115" s="35">
        <v>1</v>
      </c>
      <c r="T115" s="35">
        <v>0.15208159491660039</v>
      </c>
      <c r="U115" s="7">
        <v>122765.13</v>
      </c>
      <c r="V115" s="4" t="s">
        <v>43</v>
      </c>
      <c r="W115" s="33">
        <v>970</v>
      </c>
      <c r="X115" s="7">
        <v>7</v>
      </c>
      <c r="Y115" s="7">
        <v>18</v>
      </c>
      <c r="Z115" s="7">
        <v>2.4300000000000002</v>
      </c>
      <c r="AA115" s="7">
        <v>27.43</v>
      </c>
      <c r="AB115" s="7">
        <v>23</v>
      </c>
      <c r="AC115" s="4" t="s">
        <v>44</v>
      </c>
      <c r="AD115" s="35" t="s">
        <v>45</v>
      </c>
      <c r="AE115" s="7" t="s">
        <v>45</v>
      </c>
      <c r="AF115" s="7" t="s">
        <v>45</v>
      </c>
      <c r="AG115" s="7" t="s">
        <v>45</v>
      </c>
      <c r="AH115" s="35" t="s">
        <v>45</v>
      </c>
      <c r="AI115" s="35" t="s">
        <v>45</v>
      </c>
      <c r="AJ115" s="7" t="s">
        <v>45</v>
      </c>
      <c r="AK115" s="36">
        <v>122765.13</v>
      </c>
    </row>
    <row r="116" spans="1:37">
      <c r="A116" s="4">
        <v>2023</v>
      </c>
      <c r="B116" s="4">
        <v>9</v>
      </c>
      <c r="C116" s="4" t="s">
        <v>139</v>
      </c>
      <c r="D116" s="4">
        <v>25280</v>
      </c>
      <c r="E116" s="4" t="s">
        <v>155</v>
      </c>
      <c r="F116" s="32">
        <v>0.13500000000000001</v>
      </c>
      <c r="G116" s="4" t="s">
        <v>43</v>
      </c>
      <c r="H116" s="33">
        <v>848706612</v>
      </c>
      <c r="I116" s="7">
        <v>6526554</v>
      </c>
      <c r="J116" s="7">
        <v>10870185</v>
      </c>
      <c r="K116" s="7">
        <v>1467474.9750000001</v>
      </c>
      <c r="L116" s="7">
        <v>18864213.975000001</v>
      </c>
      <c r="M116" s="7">
        <v>21642029</v>
      </c>
      <c r="N116" s="34" t="s">
        <v>43</v>
      </c>
      <c r="O116" s="35">
        <v>0.12835280023883161</v>
      </c>
      <c r="P116" s="7">
        <v>21619025</v>
      </c>
      <c r="Q116" s="7">
        <v>2774862.397183306</v>
      </c>
      <c r="R116" s="7">
        <v>0</v>
      </c>
      <c r="S116" s="35">
        <v>1</v>
      </c>
      <c r="T116" s="35">
        <v>0.12835280023883161</v>
      </c>
      <c r="U116" s="7">
        <v>2774862.4</v>
      </c>
      <c r="V116" s="4" t="s">
        <v>43</v>
      </c>
      <c r="W116" s="33">
        <v>210023530</v>
      </c>
      <c r="X116" s="7">
        <v>1615081</v>
      </c>
      <c r="Y116" s="7">
        <v>3355980</v>
      </c>
      <c r="Z116" s="7">
        <v>453057.3</v>
      </c>
      <c r="AA116" s="7">
        <v>5424118.2999999998</v>
      </c>
      <c r="AB116" s="7">
        <v>5355605</v>
      </c>
      <c r="AC116" s="4" t="s">
        <v>44</v>
      </c>
      <c r="AD116" s="35" t="s">
        <v>45</v>
      </c>
      <c r="AE116" s="7" t="s">
        <v>45</v>
      </c>
      <c r="AF116" s="7" t="s">
        <v>45</v>
      </c>
      <c r="AG116" s="7" t="s">
        <v>45</v>
      </c>
      <c r="AH116" s="35" t="s">
        <v>45</v>
      </c>
      <c r="AI116" s="35" t="s">
        <v>45</v>
      </c>
      <c r="AJ116" s="7" t="s">
        <v>45</v>
      </c>
      <c r="AK116" s="36">
        <v>2774862.4</v>
      </c>
    </row>
    <row r="117" spans="1:37">
      <c r="A117" s="4">
        <v>2023</v>
      </c>
      <c r="B117" s="4">
        <v>9</v>
      </c>
      <c r="C117" s="4" t="s">
        <v>139</v>
      </c>
      <c r="D117" s="4">
        <v>30060</v>
      </c>
      <c r="E117" s="4" t="s">
        <v>156</v>
      </c>
      <c r="F117" s="32">
        <v>0.13500000000000001</v>
      </c>
      <c r="G117" s="4" t="s">
        <v>43</v>
      </c>
      <c r="H117" s="33">
        <v>10081932078</v>
      </c>
      <c r="I117" s="7">
        <v>0</v>
      </c>
      <c r="J117" s="7">
        <v>14057941</v>
      </c>
      <c r="K117" s="7">
        <v>1897822.0349999999</v>
      </c>
      <c r="L117" s="7">
        <v>15955763.035</v>
      </c>
      <c r="M117" s="7">
        <v>19458129</v>
      </c>
      <c r="N117" s="34" t="s">
        <v>43</v>
      </c>
      <c r="O117" s="35">
        <v>0.17999500183188219</v>
      </c>
      <c r="P117" s="7">
        <v>19362668</v>
      </c>
      <c r="Q117" s="7">
        <v>3485183.462130127</v>
      </c>
      <c r="R117" s="7">
        <v>0</v>
      </c>
      <c r="S117" s="35">
        <v>1</v>
      </c>
      <c r="T117" s="35">
        <v>0.17999500183188219</v>
      </c>
      <c r="U117" s="7">
        <v>3485183.46</v>
      </c>
      <c r="V117" s="4" t="s">
        <v>43</v>
      </c>
      <c r="W117" s="33">
        <v>2138698050</v>
      </c>
      <c r="X117" s="7">
        <v>0</v>
      </c>
      <c r="Y117" s="7">
        <v>3736017</v>
      </c>
      <c r="Z117" s="7">
        <v>504362.29499999998</v>
      </c>
      <c r="AA117" s="7">
        <v>4240379.2949999999</v>
      </c>
      <c r="AB117" s="7">
        <v>4127687</v>
      </c>
      <c r="AC117" s="4" t="s">
        <v>44</v>
      </c>
      <c r="AD117" s="35" t="s">
        <v>45</v>
      </c>
      <c r="AE117" s="7" t="s">
        <v>45</v>
      </c>
      <c r="AF117" s="7" t="s">
        <v>45</v>
      </c>
      <c r="AG117" s="7" t="s">
        <v>45</v>
      </c>
      <c r="AH117" s="35" t="s">
        <v>45</v>
      </c>
      <c r="AI117" s="35" t="s">
        <v>45</v>
      </c>
      <c r="AJ117" s="7" t="s">
        <v>45</v>
      </c>
      <c r="AK117" s="36">
        <v>3485183.46</v>
      </c>
    </row>
    <row r="118" spans="1:37">
      <c r="A118" s="4">
        <v>2023</v>
      </c>
      <c r="B118" s="4">
        <v>9</v>
      </c>
      <c r="C118" s="4" t="s">
        <v>139</v>
      </c>
      <c r="D118" s="4">
        <v>30160</v>
      </c>
      <c r="E118" s="4" t="s">
        <v>137</v>
      </c>
      <c r="F118" s="32">
        <v>0.13500000000000001</v>
      </c>
      <c r="G118" s="4" t="s">
        <v>43</v>
      </c>
      <c r="H118" s="33">
        <v>97880671</v>
      </c>
      <c r="I118" s="7">
        <v>0</v>
      </c>
      <c r="J118" s="7">
        <v>146394</v>
      </c>
      <c r="K118" s="7">
        <v>19763.189999999999</v>
      </c>
      <c r="L118" s="7">
        <v>166157.19</v>
      </c>
      <c r="M118" s="7">
        <v>195761</v>
      </c>
      <c r="N118" s="34" t="s">
        <v>43</v>
      </c>
      <c r="O118" s="35">
        <v>0.1512242479349819</v>
      </c>
      <c r="P118" s="7">
        <v>196060</v>
      </c>
      <c r="Q118" s="7">
        <v>29649.02605013255</v>
      </c>
      <c r="R118" s="7">
        <v>0</v>
      </c>
      <c r="S118" s="35">
        <v>1</v>
      </c>
      <c r="T118" s="35">
        <v>0.1512242479349819</v>
      </c>
      <c r="U118" s="7">
        <v>29649.03</v>
      </c>
      <c r="V118" s="4" t="s">
        <v>44</v>
      </c>
      <c r="W118" s="33" t="s">
        <v>45</v>
      </c>
      <c r="X118" s="7" t="s">
        <v>45</v>
      </c>
      <c r="Y118" s="7" t="s">
        <v>45</v>
      </c>
      <c r="Z118" s="7" t="s">
        <v>45</v>
      </c>
      <c r="AA118" s="7" t="s">
        <v>45</v>
      </c>
      <c r="AB118" s="7" t="s">
        <v>45</v>
      </c>
      <c r="AC118" s="4" t="s">
        <v>44</v>
      </c>
      <c r="AD118" s="35" t="s">
        <v>45</v>
      </c>
      <c r="AE118" s="7" t="s">
        <v>45</v>
      </c>
      <c r="AF118" s="7" t="s">
        <v>45</v>
      </c>
      <c r="AG118" s="7" t="s">
        <v>45</v>
      </c>
      <c r="AH118" s="35" t="s">
        <v>45</v>
      </c>
      <c r="AI118" s="35" t="s">
        <v>45</v>
      </c>
      <c r="AJ118" s="7" t="s">
        <v>45</v>
      </c>
      <c r="AK118" s="36">
        <v>29649.03</v>
      </c>
    </row>
    <row r="119" spans="1:37">
      <c r="A119" s="4">
        <v>2023</v>
      </c>
      <c r="B119" s="4">
        <v>9</v>
      </c>
      <c r="C119" s="4" t="s">
        <v>139</v>
      </c>
      <c r="D119" s="4">
        <v>30270</v>
      </c>
      <c r="E119" s="4" t="s">
        <v>157</v>
      </c>
      <c r="F119" s="32">
        <v>0.13500000000000001</v>
      </c>
      <c r="G119" s="4" t="s">
        <v>43</v>
      </c>
      <c r="H119" s="33">
        <v>3088940</v>
      </c>
      <c r="I119" s="7">
        <v>3047</v>
      </c>
      <c r="J119" s="7">
        <v>4480</v>
      </c>
      <c r="K119" s="7">
        <v>604.80000000000007</v>
      </c>
      <c r="L119" s="7">
        <v>8131.8</v>
      </c>
      <c r="M119" s="7">
        <v>9225</v>
      </c>
      <c r="N119" s="34" t="s">
        <v>43</v>
      </c>
      <c r="O119" s="35">
        <v>0.11850406504065041</v>
      </c>
      <c r="P119" s="7">
        <v>9070</v>
      </c>
      <c r="Q119" s="7">
        <v>1074.8318699186991</v>
      </c>
      <c r="R119" s="7">
        <v>0</v>
      </c>
      <c r="S119" s="35">
        <v>1</v>
      </c>
      <c r="T119" s="35">
        <v>0.11850406504065041</v>
      </c>
      <c r="U119" s="7">
        <v>1074.83</v>
      </c>
      <c r="V119" s="4" t="s">
        <v>44</v>
      </c>
      <c r="W119" s="33" t="s">
        <v>45</v>
      </c>
      <c r="X119" s="7" t="s">
        <v>45</v>
      </c>
      <c r="Y119" s="7" t="s">
        <v>45</v>
      </c>
      <c r="Z119" s="7" t="s">
        <v>45</v>
      </c>
      <c r="AA119" s="7" t="s">
        <v>45</v>
      </c>
      <c r="AB119" s="7" t="s">
        <v>45</v>
      </c>
      <c r="AC119" s="4" t="s">
        <v>44</v>
      </c>
      <c r="AD119" s="35" t="s">
        <v>45</v>
      </c>
      <c r="AE119" s="7" t="s">
        <v>45</v>
      </c>
      <c r="AF119" s="7" t="s">
        <v>45</v>
      </c>
      <c r="AG119" s="7" t="s">
        <v>45</v>
      </c>
      <c r="AH119" s="35" t="s">
        <v>45</v>
      </c>
      <c r="AI119" s="35" t="s">
        <v>45</v>
      </c>
      <c r="AJ119" s="7" t="s">
        <v>45</v>
      </c>
      <c r="AK119" s="36">
        <v>1074.83</v>
      </c>
    </row>
    <row r="120" spans="1:37" hidden="1">
      <c r="A120" s="4">
        <v>2025</v>
      </c>
      <c r="B120" s="4">
        <v>10</v>
      </c>
      <c r="C120" s="4" t="s">
        <v>158</v>
      </c>
      <c r="D120" s="4">
        <v>20660</v>
      </c>
      <c r="E120" s="4" t="s">
        <v>159</v>
      </c>
      <c r="F120" s="32">
        <v>0.13800000000000001</v>
      </c>
      <c r="G120" s="4" t="s">
        <v>43</v>
      </c>
      <c r="H120" s="33">
        <v>233657530</v>
      </c>
      <c r="I120" s="7">
        <v>3657431</v>
      </c>
      <c r="J120" s="7">
        <v>2653143</v>
      </c>
      <c r="K120" s="7">
        <v>366133.73400000011</v>
      </c>
      <c r="L120" s="7">
        <v>6676707.7340000002</v>
      </c>
      <c r="M120" s="7">
        <v>7442684</v>
      </c>
      <c r="N120" s="34" t="s">
        <v>43</v>
      </c>
      <c r="O120" s="35">
        <v>0.1029166717275649</v>
      </c>
      <c r="P120" s="7">
        <v>7442684</v>
      </c>
      <c r="Q120" s="7">
        <v>765976.26599999971</v>
      </c>
      <c r="R120" s="7">
        <v>0</v>
      </c>
      <c r="S120" s="35">
        <v>1</v>
      </c>
      <c r="T120" s="35">
        <v>0.1029166717275649</v>
      </c>
      <c r="U120" s="7">
        <v>765976.27</v>
      </c>
      <c r="V120" s="4" t="s">
        <v>44</v>
      </c>
      <c r="W120" s="33" t="s">
        <v>45</v>
      </c>
      <c r="X120" s="7" t="s">
        <v>45</v>
      </c>
      <c r="Y120" s="7" t="s">
        <v>45</v>
      </c>
      <c r="Z120" s="7" t="s">
        <v>45</v>
      </c>
      <c r="AA120" s="7" t="s">
        <v>45</v>
      </c>
      <c r="AB120" s="7" t="s">
        <v>45</v>
      </c>
      <c r="AC120" s="4" t="s">
        <v>44</v>
      </c>
      <c r="AD120" s="35" t="s">
        <v>45</v>
      </c>
      <c r="AE120" s="7" t="s">
        <v>45</v>
      </c>
      <c r="AF120" s="7" t="s">
        <v>45</v>
      </c>
      <c r="AG120" s="7" t="s">
        <v>45</v>
      </c>
      <c r="AH120" s="35" t="s">
        <v>45</v>
      </c>
      <c r="AI120" s="35" t="s">
        <v>45</v>
      </c>
      <c r="AJ120" s="7" t="s">
        <v>45</v>
      </c>
      <c r="AK120" s="36">
        <v>765976.27</v>
      </c>
    </row>
    <row r="121" spans="1:37" hidden="1">
      <c r="A121" s="4">
        <v>2025</v>
      </c>
      <c r="B121" s="4">
        <v>10</v>
      </c>
      <c r="C121" s="4" t="s">
        <v>158</v>
      </c>
      <c r="D121" s="4">
        <v>20870</v>
      </c>
      <c r="E121" s="4" t="s">
        <v>160</v>
      </c>
      <c r="F121" s="32">
        <v>0.13800000000000001</v>
      </c>
      <c r="G121" s="4" t="s">
        <v>43</v>
      </c>
      <c r="H121" s="33">
        <v>559730900</v>
      </c>
      <c r="I121" s="7">
        <v>2238924</v>
      </c>
      <c r="J121" s="7">
        <v>7170633</v>
      </c>
      <c r="K121" s="7">
        <v>989547.35400000005</v>
      </c>
      <c r="L121" s="7">
        <v>10399104.354</v>
      </c>
      <c r="M121" s="7">
        <v>12314088</v>
      </c>
      <c r="N121" s="34" t="s">
        <v>43</v>
      </c>
      <c r="O121" s="35">
        <v>0.15551160962955601</v>
      </c>
      <c r="P121" s="7">
        <v>12314088</v>
      </c>
      <c r="Q121" s="7">
        <v>1914983.6459999999</v>
      </c>
      <c r="R121" s="7">
        <v>0</v>
      </c>
      <c r="S121" s="35">
        <v>1</v>
      </c>
      <c r="T121" s="35">
        <v>0.15551160962955601</v>
      </c>
      <c r="U121" s="7">
        <v>1914983.65</v>
      </c>
      <c r="V121" s="4" t="s">
        <v>44</v>
      </c>
      <c r="W121" s="33" t="s">
        <v>45</v>
      </c>
      <c r="X121" s="7" t="s">
        <v>45</v>
      </c>
      <c r="Y121" s="7" t="s">
        <v>45</v>
      </c>
      <c r="Z121" s="7" t="s">
        <v>45</v>
      </c>
      <c r="AA121" s="7" t="s">
        <v>45</v>
      </c>
      <c r="AB121" s="7" t="s">
        <v>45</v>
      </c>
      <c r="AC121" s="4" t="s">
        <v>44</v>
      </c>
      <c r="AD121" s="35" t="s">
        <v>45</v>
      </c>
      <c r="AE121" s="7" t="s">
        <v>45</v>
      </c>
      <c r="AF121" s="7" t="s">
        <v>45</v>
      </c>
      <c r="AG121" s="7" t="s">
        <v>45</v>
      </c>
      <c r="AH121" s="35" t="s">
        <v>45</v>
      </c>
      <c r="AI121" s="35" t="s">
        <v>45</v>
      </c>
      <c r="AJ121" s="7" t="s">
        <v>45</v>
      </c>
      <c r="AK121" s="36">
        <v>1914983.65</v>
      </c>
    </row>
    <row r="122" spans="1:37" hidden="1">
      <c r="A122" s="4">
        <v>2025</v>
      </c>
      <c r="B122" s="4">
        <v>10</v>
      </c>
      <c r="C122" s="4" t="s">
        <v>158</v>
      </c>
      <c r="D122" s="4">
        <v>21200</v>
      </c>
      <c r="E122" s="4" t="s">
        <v>161</v>
      </c>
      <c r="F122" s="32">
        <v>0.13800000000000001</v>
      </c>
      <c r="G122" s="4" t="s">
        <v>43</v>
      </c>
      <c r="H122" s="33">
        <v>82800200</v>
      </c>
      <c r="I122" s="7">
        <v>314641</v>
      </c>
      <c r="J122" s="7">
        <v>1142449</v>
      </c>
      <c r="K122" s="7">
        <v>157657.962</v>
      </c>
      <c r="L122" s="7">
        <v>1614747.9620000001</v>
      </c>
      <c r="M122" s="7">
        <v>1954086</v>
      </c>
      <c r="N122" s="34" t="s">
        <v>43</v>
      </c>
      <c r="O122" s="35">
        <v>0.1736556313284062</v>
      </c>
      <c r="P122" s="7">
        <v>1954086</v>
      </c>
      <c r="Q122" s="7">
        <v>339338.038</v>
      </c>
      <c r="R122" s="7">
        <v>0</v>
      </c>
      <c r="S122" s="35">
        <v>1</v>
      </c>
      <c r="T122" s="35">
        <v>0.1736556313284062</v>
      </c>
      <c r="U122" s="7">
        <v>339338.04</v>
      </c>
      <c r="V122" s="4" t="s">
        <v>44</v>
      </c>
      <c r="W122" s="33" t="s">
        <v>45</v>
      </c>
      <c r="X122" s="7" t="s">
        <v>45</v>
      </c>
      <c r="Y122" s="7" t="s">
        <v>45</v>
      </c>
      <c r="Z122" s="7" t="s">
        <v>45</v>
      </c>
      <c r="AA122" s="7" t="s">
        <v>45</v>
      </c>
      <c r="AB122" s="7" t="s">
        <v>45</v>
      </c>
      <c r="AC122" s="4" t="s">
        <v>44</v>
      </c>
      <c r="AD122" s="35" t="s">
        <v>45</v>
      </c>
      <c r="AE122" s="7" t="s">
        <v>45</v>
      </c>
      <c r="AF122" s="7" t="s">
        <v>45</v>
      </c>
      <c r="AG122" s="7" t="s">
        <v>45</v>
      </c>
      <c r="AH122" s="35" t="s">
        <v>45</v>
      </c>
      <c r="AI122" s="35" t="s">
        <v>45</v>
      </c>
      <c r="AJ122" s="7" t="s">
        <v>45</v>
      </c>
      <c r="AK122" s="36">
        <v>339338.04</v>
      </c>
    </row>
    <row r="123" spans="1:37" hidden="1">
      <c r="A123" s="4">
        <v>2025</v>
      </c>
      <c r="B123" s="4">
        <v>10</v>
      </c>
      <c r="C123" s="4" t="s">
        <v>158</v>
      </c>
      <c r="D123" s="4">
        <v>21620</v>
      </c>
      <c r="E123" s="4" t="s">
        <v>162</v>
      </c>
      <c r="F123" s="32">
        <v>0.13800000000000001</v>
      </c>
      <c r="G123" s="4" t="s">
        <v>43</v>
      </c>
      <c r="H123" s="33">
        <v>7824050</v>
      </c>
      <c r="I123" s="7">
        <v>46162</v>
      </c>
      <c r="J123" s="7">
        <v>81829</v>
      </c>
      <c r="K123" s="7">
        <v>11292.402</v>
      </c>
      <c r="L123" s="7">
        <v>139283.402</v>
      </c>
      <c r="M123" s="7">
        <v>160002</v>
      </c>
      <c r="N123" s="34" t="s">
        <v>43</v>
      </c>
      <c r="O123" s="35">
        <v>0.12948961887976401</v>
      </c>
      <c r="P123" s="7">
        <v>160002</v>
      </c>
      <c r="Q123" s="7">
        <v>20718.597999999991</v>
      </c>
      <c r="R123" s="7">
        <v>0</v>
      </c>
      <c r="S123" s="35">
        <v>1</v>
      </c>
      <c r="T123" s="35">
        <v>0.12948961887976401</v>
      </c>
      <c r="U123" s="7">
        <v>20718.599999999999</v>
      </c>
      <c r="V123" s="4" t="s">
        <v>44</v>
      </c>
      <c r="W123" s="33" t="s">
        <v>45</v>
      </c>
      <c r="X123" s="7" t="s">
        <v>45</v>
      </c>
      <c r="Y123" s="7" t="s">
        <v>45</v>
      </c>
      <c r="Z123" s="7" t="s">
        <v>45</v>
      </c>
      <c r="AA123" s="7" t="s">
        <v>45</v>
      </c>
      <c r="AB123" s="7" t="s">
        <v>45</v>
      </c>
      <c r="AC123" s="4" t="s">
        <v>44</v>
      </c>
      <c r="AD123" s="35" t="s">
        <v>45</v>
      </c>
      <c r="AE123" s="7" t="s">
        <v>45</v>
      </c>
      <c r="AF123" s="7" t="s">
        <v>45</v>
      </c>
      <c r="AG123" s="7" t="s">
        <v>45</v>
      </c>
      <c r="AH123" s="35" t="s">
        <v>45</v>
      </c>
      <c r="AI123" s="35" t="s">
        <v>45</v>
      </c>
      <c r="AJ123" s="7" t="s">
        <v>45</v>
      </c>
      <c r="AK123" s="36">
        <v>20718.599999999999</v>
      </c>
    </row>
    <row r="124" spans="1:37" hidden="1">
      <c r="A124" s="4">
        <v>2025</v>
      </c>
      <c r="B124" s="4">
        <v>10</v>
      </c>
      <c r="C124" s="4" t="s">
        <v>158</v>
      </c>
      <c r="D124" s="4">
        <v>22270</v>
      </c>
      <c r="E124" s="4" t="s">
        <v>119</v>
      </c>
      <c r="F124" s="32">
        <v>0.13800000000000001</v>
      </c>
      <c r="G124" s="4" t="s">
        <v>44</v>
      </c>
      <c r="H124" s="33" t="s">
        <v>45</v>
      </c>
      <c r="I124" s="7" t="s">
        <v>45</v>
      </c>
      <c r="J124" s="7" t="s">
        <v>45</v>
      </c>
      <c r="K124" s="7" t="s">
        <v>45</v>
      </c>
      <c r="L124" s="7" t="s">
        <v>45</v>
      </c>
      <c r="M124" s="7" t="s">
        <v>45</v>
      </c>
      <c r="N124" s="34" t="s">
        <v>44</v>
      </c>
      <c r="O124" s="35" t="s">
        <v>45</v>
      </c>
      <c r="P124" s="7" t="s">
        <v>45</v>
      </c>
      <c r="Q124" s="7" t="s">
        <v>45</v>
      </c>
      <c r="R124" s="7" t="s">
        <v>45</v>
      </c>
      <c r="S124" s="35" t="s">
        <v>45</v>
      </c>
      <c r="T124" s="35" t="s">
        <v>45</v>
      </c>
      <c r="U124" s="7" t="s">
        <v>45</v>
      </c>
      <c r="V124" s="4" t="s">
        <v>44</v>
      </c>
      <c r="W124" s="33" t="s">
        <v>45</v>
      </c>
      <c r="X124" s="7" t="s">
        <v>45</v>
      </c>
      <c r="Y124" s="7" t="s">
        <v>45</v>
      </c>
      <c r="Z124" s="7" t="s">
        <v>45</v>
      </c>
      <c r="AA124" s="7" t="s">
        <v>45</v>
      </c>
      <c r="AB124" s="7" t="s">
        <v>45</v>
      </c>
      <c r="AC124" s="4" t="s">
        <v>44</v>
      </c>
      <c r="AD124" s="35" t="s">
        <v>45</v>
      </c>
      <c r="AE124" s="7" t="s">
        <v>45</v>
      </c>
      <c r="AF124" s="7" t="s">
        <v>45</v>
      </c>
      <c r="AG124" s="7" t="s">
        <v>45</v>
      </c>
      <c r="AH124" s="35" t="s">
        <v>45</v>
      </c>
      <c r="AI124" s="35" t="s">
        <v>45</v>
      </c>
      <c r="AJ124" s="7" t="s">
        <v>45</v>
      </c>
      <c r="AK124" s="36" t="s">
        <v>45</v>
      </c>
    </row>
    <row r="125" spans="1:37" hidden="1">
      <c r="A125" s="4">
        <v>2025</v>
      </c>
      <c r="B125" s="4">
        <v>10</v>
      </c>
      <c r="C125" s="4" t="s">
        <v>158</v>
      </c>
      <c r="D125" s="4">
        <v>23470</v>
      </c>
      <c r="E125" s="4" t="s">
        <v>163</v>
      </c>
      <c r="F125" s="32">
        <v>0.13800000000000001</v>
      </c>
      <c r="G125" s="4" t="s">
        <v>43</v>
      </c>
      <c r="H125" s="33">
        <v>68620170</v>
      </c>
      <c r="I125" s="7">
        <v>732402</v>
      </c>
      <c r="J125" s="7">
        <v>772711</v>
      </c>
      <c r="K125" s="7">
        <v>106634.118</v>
      </c>
      <c r="L125" s="7">
        <v>1611747.118</v>
      </c>
      <c r="M125" s="7">
        <v>1809740</v>
      </c>
      <c r="N125" s="34" t="s">
        <v>43</v>
      </c>
      <c r="O125" s="35">
        <v>0.1094040480953065</v>
      </c>
      <c r="P125" s="7">
        <v>1809740</v>
      </c>
      <c r="Q125" s="7">
        <v>197992.8819999999</v>
      </c>
      <c r="R125" s="7">
        <v>0</v>
      </c>
      <c r="S125" s="35">
        <v>1</v>
      </c>
      <c r="T125" s="35">
        <v>0.1094040480953065</v>
      </c>
      <c r="U125" s="7">
        <v>197992.88</v>
      </c>
      <c r="V125" s="4" t="s">
        <v>43</v>
      </c>
      <c r="W125" s="33">
        <v>18278633</v>
      </c>
      <c r="X125" s="7">
        <v>196159</v>
      </c>
      <c r="Y125" s="7">
        <v>341613</v>
      </c>
      <c r="Z125" s="7">
        <v>47142.593999999997</v>
      </c>
      <c r="AA125" s="7">
        <v>584914.59400000004</v>
      </c>
      <c r="AB125" s="7">
        <v>483134</v>
      </c>
      <c r="AC125" s="4" t="s">
        <v>44</v>
      </c>
      <c r="AD125" s="35" t="s">
        <v>45</v>
      </c>
      <c r="AE125" s="7" t="s">
        <v>45</v>
      </c>
      <c r="AF125" s="7" t="s">
        <v>45</v>
      </c>
      <c r="AG125" s="7" t="s">
        <v>45</v>
      </c>
      <c r="AH125" s="35" t="s">
        <v>45</v>
      </c>
      <c r="AI125" s="35" t="s">
        <v>45</v>
      </c>
      <c r="AJ125" s="7" t="s">
        <v>45</v>
      </c>
      <c r="AK125" s="36">
        <v>197992.88</v>
      </c>
    </row>
    <row r="126" spans="1:37" hidden="1">
      <c r="A126" s="4">
        <v>2025</v>
      </c>
      <c r="B126" s="4">
        <v>10</v>
      </c>
      <c r="C126" s="4" t="s">
        <v>158</v>
      </c>
      <c r="D126" s="4">
        <v>24200</v>
      </c>
      <c r="E126" s="4" t="s">
        <v>164</v>
      </c>
      <c r="F126" s="32">
        <v>0.13800000000000001</v>
      </c>
      <c r="G126" s="4" t="s">
        <v>44</v>
      </c>
      <c r="H126" s="33" t="s">
        <v>45</v>
      </c>
      <c r="I126" s="7" t="s">
        <v>45</v>
      </c>
      <c r="J126" s="7" t="s">
        <v>45</v>
      </c>
      <c r="K126" s="7" t="s">
        <v>45</v>
      </c>
      <c r="L126" s="7" t="s">
        <v>45</v>
      </c>
      <c r="M126" s="7" t="s">
        <v>45</v>
      </c>
      <c r="N126" s="34" t="s">
        <v>44</v>
      </c>
      <c r="O126" s="35" t="s">
        <v>45</v>
      </c>
      <c r="P126" s="7" t="s">
        <v>45</v>
      </c>
      <c r="Q126" s="7" t="s">
        <v>45</v>
      </c>
      <c r="R126" s="7" t="s">
        <v>45</v>
      </c>
      <c r="S126" s="35" t="s">
        <v>45</v>
      </c>
      <c r="T126" s="35" t="s">
        <v>45</v>
      </c>
      <c r="U126" s="7" t="s">
        <v>45</v>
      </c>
      <c r="V126" s="4" t="s">
        <v>44</v>
      </c>
      <c r="W126" s="33" t="s">
        <v>45</v>
      </c>
      <c r="X126" s="7" t="s">
        <v>45</v>
      </c>
      <c r="Y126" s="7" t="s">
        <v>45</v>
      </c>
      <c r="Z126" s="7" t="s">
        <v>45</v>
      </c>
      <c r="AA126" s="7" t="s">
        <v>45</v>
      </c>
      <c r="AB126" s="7" t="s">
        <v>45</v>
      </c>
      <c r="AC126" s="4" t="s">
        <v>44</v>
      </c>
      <c r="AD126" s="35" t="s">
        <v>45</v>
      </c>
      <c r="AE126" s="7" t="s">
        <v>45</v>
      </c>
      <c r="AF126" s="7" t="s">
        <v>45</v>
      </c>
      <c r="AG126" s="7" t="s">
        <v>45</v>
      </c>
      <c r="AH126" s="35" t="s">
        <v>45</v>
      </c>
      <c r="AI126" s="35" t="s">
        <v>45</v>
      </c>
      <c r="AJ126" s="7" t="s">
        <v>45</v>
      </c>
      <c r="AK126" s="36" t="s">
        <v>45</v>
      </c>
    </row>
    <row r="127" spans="1:37" hidden="1">
      <c r="A127" s="4">
        <v>2025</v>
      </c>
      <c r="B127" s="4">
        <v>10</v>
      </c>
      <c r="C127" s="4" t="s">
        <v>158</v>
      </c>
      <c r="D127" s="4">
        <v>24800</v>
      </c>
      <c r="E127" s="4" t="s">
        <v>165</v>
      </c>
      <c r="F127" s="32">
        <v>0.13800000000000001</v>
      </c>
      <c r="G127" s="4" t="s">
        <v>43</v>
      </c>
      <c r="H127" s="33">
        <v>45035170</v>
      </c>
      <c r="I127" s="7">
        <v>455697</v>
      </c>
      <c r="J127" s="7">
        <v>463176</v>
      </c>
      <c r="K127" s="7">
        <v>63918.288000000008</v>
      </c>
      <c r="L127" s="7">
        <v>982791.28800000006</v>
      </c>
      <c r="M127" s="7">
        <v>1140233</v>
      </c>
      <c r="N127" s="34" t="s">
        <v>43</v>
      </c>
      <c r="O127" s="35">
        <v>0.13807854359591409</v>
      </c>
      <c r="P127" s="7">
        <v>1140233</v>
      </c>
      <c r="Q127" s="7">
        <v>157441.71199999991</v>
      </c>
      <c r="R127" s="7">
        <v>0</v>
      </c>
      <c r="S127" s="35">
        <v>1</v>
      </c>
      <c r="T127" s="35">
        <v>0.13807854359591409</v>
      </c>
      <c r="U127" s="7">
        <v>157441.71</v>
      </c>
      <c r="V127" s="4" t="s">
        <v>44</v>
      </c>
      <c r="W127" s="33" t="s">
        <v>45</v>
      </c>
      <c r="X127" s="7" t="s">
        <v>45</v>
      </c>
      <c r="Y127" s="7" t="s">
        <v>45</v>
      </c>
      <c r="Z127" s="7" t="s">
        <v>45</v>
      </c>
      <c r="AA127" s="7" t="s">
        <v>45</v>
      </c>
      <c r="AB127" s="7" t="s">
        <v>45</v>
      </c>
      <c r="AC127" s="4" t="s">
        <v>44</v>
      </c>
      <c r="AD127" s="35" t="s">
        <v>45</v>
      </c>
      <c r="AE127" s="7" t="s">
        <v>45</v>
      </c>
      <c r="AF127" s="7" t="s">
        <v>45</v>
      </c>
      <c r="AG127" s="7" t="s">
        <v>45</v>
      </c>
      <c r="AH127" s="35" t="s">
        <v>45</v>
      </c>
      <c r="AI127" s="35" t="s">
        <v>45</v>
      </c>
      <c r="AJ127" s="7" t="s">
        <v>45</v>
      </c>
      <c r="AK127" s="36">
        <v>157441.71</v>
      </c>
    </row>
    <row r="128" spans="1:37" hidden="1">
      <c r="A128" s="4">
        <v>2025</v>
      </c>
      <c r="B128" s="4">
        <v>10</v>
      </c>
      <c r="C128" s="4" t="s">
        <v>158</v>
      </c>
      <c r="D128" s="4">
        <v>25020</v>
      </c>
      <c r="E128" s="4" t="s">
        <v>166</v>
      </c>
      <c r="F128" s="32">
        <v>0.13800000000000001</v>
      </c>
      <c r="G128" s="4" t="s">
        <v>43</v>
      </c>
      <c r="H128" s="33">
        <v>147310</v>
      </c>
      <c r="I128" s="7">
        <v>589</v>
      </c>
      <c r="J128" s="7">
        <v>1851</v>
      </c>
      <c r="K128" s="7">
        <v>255.43799999999999</v>
      </c>
      <c r="L128" s="7">
        <v>2695.4380000000001</v>
      </c>
      <c r="M128" s="7">
        <v>3182</v>
      </c>
      <c r="N128" s="34" t="s">
        <v>43</v>
      </c>
      <c r="O128" s="35">
        <v>0.15291074795725959</v>
      </c>
      <c r="P128" s="7">
        <v>3182</v>
      </c>
      <c r="Q128" s="7">
        <v>486.56200000000001</v>
      </c>
      <c r="R128" s="7">
        <v>0</v>
      </c>
      <c r="S128" s="35">
        <v>1</v>
      </c>
      <c r="T128" s="35">
        <v>0.15291074795725959</v>
      </c>
      <c r="U128" s="7">
        <v>486.56</v>
      </c>
      <c r="V128" s="4" t="s">
        <v>44</v>
      </c>
      <c r="W128" s="33" t="s">
        <v>45</v>
      </c>
      <c r="X128" s="7" t="s">
        <v>45</v>
      </c>
      <c r="Y128" s="7" t="s">
        <v>45</v>
      </c>
      <c r="Z128" s="7" t="s">
        <v>45</v>
      </c>
      <c r="AA128" s="7" t="s">
        <v>45</v>
      </c>
      <c r="AB128" s="7" t="s">
        <v>45</v>
      </c>
      <c r="AC128" s="4" t="s">
        <v>44</v>
      </c>
      <c r="AD128" s="35" t="s">
        <v>45</v>
      </c>
      <c r="AE128" s="7" t="s">
        <v>45</v>
      </c>
      <c r="AF128" s="7" t="s">
        <v>45</v>
      </c>
      <c r="AG128" s="7" t="s">
        <v>45</v>
      </c>
      <c r="AH128" s="35" t="s">
        <v>45</v>
      </c>
      <c r="AI128" s="35" t="s">
        <v>45</v>
      </c>
      <c r="AJ128" s="7" t="s">
        <v>45</v>
      </c>
      <c r="AK128" s="36">
        <v>486.56</v>
      </c>
    </row>
    <row r="129" spans="1:37" hidden="1">
      <c r="A129" s="4">
        <v>2025</v>
      </c>
      <c r="B129" s="4">
        <v>10</v>
      </c>
      <c r="C129" s="4" t="s">
        <v>158</v>
      </c>
      <c r="D129" s="4">
        <v>30040</v>
      </c>
      <c r="E129" s="4" t="s">
        <v>125</v>
      </c>
      <c r="F129" s="32">
        <v>0.13800000000000001</v>
      </c>
      <c r="G129" s="4" t="s">
        <v>43</v>
      </c>
      <c r="H129" s="33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34" t="s">
        <v>44</v>
      </c>
      <c r="O129" s="35" t="s">
        <v>45</v>
      </c>
      <c r="P129" s="7" t="s">
        <v>45</v>
      </c>
      <c r="Q129" s="7" t="s">
        <v>45</v>
      </c>
      <c r="R129" s="7" t="s">
        <v>45</v>
      </c>
      <c r="S129" s="35" t="s">
        <v>45</v>
      </c>
      <c r="T129" s="35" t="s">
        <v>45</v>
      </c>
      <c r="U129" s="7" t="s">
        <v>45</v>
      </c>
      <c r="V129" s="4" t="s">
        <v>43</v>
      </c>
      <c r="W129" s="33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4" t="s">
        <v>44</v>
      </c>
      <c r="AD129" s="35" t="s">
        <v>45</v>
      </c>
      <c r="AE129" s="7" t="s">
        <v>45</v>
      </c>
      <c r="AF129" s="7" t="s">
        <v>45</v>
      </c>
      <c r="AG129" s="7" t="s">
        <v>45</v>
      </c>
      <c r="AH129" s="35" t="s">
        <v>45</v>
      </c>
      <c r="AI129" s="35" t="s">
        <v>45</v>
      </c>
      <c r="AJ129" s="7" t="s">
        <v>45</v>
      </c>
      <c r="AK129" s="36" t="s">
        <v>45</v>
      </c>
    </row>
    <row r="130" spans="1:37" hidden="1">
      <c r="A130" s="4">
        <v>2025</v>
      </c>
      <c r="B130" s="4">
        <v>10</v>
      </c>
      <c r="C130" s="4" t="s">
        <v>158</v>
      </c>
      <c r="D130" s="4">
        <v>30050</v>
      </c>
      <c r="E130" s="4" t="s">
        <v>167</v>
      </c>
      <c r="F130" s="32">
        <v>0.13800000000000001</v>
      </c>
      <c r="G130" s="4" t="s">
        <v>43</v>
      </c>
      <c r="H130" s="33">
        <v>642531100</v>
      </c>
      <c r="I130" s="7">
        <v>0</v>
      </c>
      <c r="J130" s="7">
        <v>912096</v>
      </c>
      <c r="K130" s="7">
        <v>125869.24800000001</v>
      </c>
      <c r="L130" s="7">
        <v>1037965.248</v>
      </c>
      <c r="M130" s="7">
        <v>1285063</v>
      </c>
      <c r="N130" s="34" t="s">
        <v>43</v>
      </c>
      <c r="O130" s="35">
        <v>0.1922845432480742</v>
      </c>
      <c r="P130" s="7">
        <v>1285063</v>
      </c>
      <c r="Q130" s="7">
        <v>247097.75200000001</v>
      </c>
      <c r="R130" s="7">
        <v>0</v>
      </c>
      <c r="S130" s="35">
        <v>1</v>
      </c>
      <c r="T130" s="35">
        <v>0.1922845432480742</v>
      </c>
      <c r="U130" s="7">
        <v>247097.75</v>
      </c>
      <c r="V130" s="4" t="s">
        <v>44</v>
      </c>
      <c r="W130" s="33" t="s">
        <v>45</v>
      </c>
      <c r="X130" s="7" t="s">
        <v>45</v>
      </c>
      <c r="Y130" s="7" t="s">
        <v>45</v>
      </c>
      <c r="Z130" s="7" t="s">
        <v>45</v>
      </c>
      <c r="AA130" s="7" t="s">
        <v>45</v>
      </c>
      <c r="AB130" s="7" t="s">
        <v>45</v>
      </c>
      <c r="AC130" s="4" t="s">
        <v>44</v>
      </c>
      <c r="AD130" s="35" t="s">
        <v>45</v>
      </c>
      <c r="AE130" s="7" t="s">
        <v>45</v>
      </c>
      <c r="AF130" s="7" t="s">
        <v>45</v>
      </c>
      <c r="AG130" s="7" t="s">
        <v>45</v>
      </c>
      <c r="AH130" s="35" t="s">
        <v>45</v>
      </c>
      <c r="AI130" s="35" t="s">
        <v>45</v>
      </c>
      <c r="AJ130" s="7" t="s">
        <v>45</v>
      </c>
      <c r="AK130" s="36">
        <v>247097.75</v>
      </c>
    </row>
    <row r="131" spans="1:37" hidden="1">
      <c r="A131" s="4">
        <v>2025</v>
      </c>
      <c r="B131" s="4">
        <v>10</v>
      </c>
      <c r="C131" s="4" t="s">
        <v>158</v>
      </c>
      <c r="D131" s="4">
        <v>30080</v>
      </c>
      <c r="E131" s="4" t="s">
        <v>168</v>
      </c>
      <c r="F131" s="32">
        <v>0.13800000000000001</v>
      </c>
      <c r="G131" s="4" t="s">
        <v>43</v>
      </c>
      <c r="H131" s="33">
        <v>147310</v>
      </c>
      <c r="I131" s="7">
        <v>0</v>
      </c>
      <c r="J131" s="7">
        <v>210</v>
      </c>
      <c r="K131" s="7">
        <v>28.98</v>
      </c>
      <c r="L131" s="7">
        <v>238.98</v>
      </c>
      <c r="M131" s="7">
        <v>295</v>
      </c>
      <c r="N131" s="34" t="s">
        <v>43</v>
      </c>
      <c r="O131" s="35">
        <v>0.1898983050847457</v>
      </c>
      <c r="P131" s="7">
        <v>295</v>
      </c>
      <c r="Q131" s="7">
        <v>56.019999999999982</v>
      </c>
      <c r="R131" s="7">
        <v>0</v>
      </c>
      <c r="S131" s="35">
        <v>1</v>
      </c>
      <c r="T131" s="35">
        <v>0.1898983050847457</v>
      </c>
      <c r="U131" s="7">
        <v>56.02</v>
      </c>
      <c r="V131" s="4" t="s">
        <v>43</v>
      </c>
      <c r="W131" s="33">
        <v>4320</v>
      </c>
      <c r="X131" s="7">
        <v>0</v>
      </c>
      <c r="Y131" s="7">
        <v>9</v>
      </c>
      <c r="Z131" s="7">
        <v>1.242</v>
      </c>
      <c r="AA131" s="7">
        <v>10.242000000000001</v>
      </c>
      <c r="AB131" s="7">
        <v>9</v>
      </c>
      <c r="AC131" s="4" t="s">
        <v>44</v>
      </c>
      <c r="AD131" s="35" t="s">
        <v>45</v>
      </c>
      <c r="AE131" s="7" t="s">
        <v>45</v>
      </c>
      <c r="AF131" s="7" t="s">
        <v>45</v>
      </c>
      <c r="AG131" s="7" t="s">
        <v>45</v>
      </c>
      <c r="AH131" s="35" t="s">
        <v>45</v>
      </c>
      <c r="AI131" s="35" t="s">
        <v>45</v>
      </c>
      <c r="AJ131" s="7" t="s">
        <v>45</v>
      </c>
      <c r="AK131" s="36">
        <v>56.02</v>
      </c>
    </row>
    <row r="132" spans="1:37" hidden="1">
      <c r="A132" s="4">
        <v>2025</v>
      </c>
      <c r="B132" s="4">
        <v>10</v>
      </c>
      <c r="C132" s="4" t="s">
        <v>158</v>
      </c>
      <c r="D132" s="4">
        <v>30180</v>
      </c>
      <c r="E132" s="4" t="s">
        <v>126</v>
      </c>
      <c r="F132" s="32">
        <v>0.13800000000000001</v>
      </c>
      <c r="G132" s="4" t="s">
        <v>43</v>
      </c>
      <c r="H132" s="33">
        <v>7824050</v>
      </c>
      <c r="I132" s="7">
        <v>2029</v>
      </c>
      <c r="J132" s="7">
        <v>11248</v>
      </c>
      <c r="K132" s="7">
        <v>1552.2239999999999</v>
      </c>
      <c r="L132" s="7">
        <v>14829.224</v>
      </c>
      <c r="M132" s="7">
        <v>17677</v>
      </c>
      <c r="N132" s="34" t="s">
        <v>43</v>
      </c>
      <c r="O132" s="35">
        <v>0.1611006392487413</v>
      </c>
      <c r="P132" s="7">
        <v>17677</v>
      </c>
      <c r="Q132" s="7">
        <v>2847.7759999999998</v>
      </c>
      <c r="R132" s="7">
        <v>0</v>
      </c>
      <c r="S132" s="35">
        <v>1</v>
      </c>
      <c r="T132" s="35">
        <v>0.1611006392487413</v>
      </c>
      <c r="U132" s="7">
        <v>2847.78</v>
      </c>
      <c r="V132" s="4" t="s">
        <v>44</v>
      </c>
      <c r="W132" s="33" t="s">
        <v>45</v>
      </c>
      <c r="X132" s="7" t="s">
        <v>45</v>
      </c>
      <c r="Y132" s="7" t="s">
        <v>45</v>
      </c>
      <c r="Z132" s="7" t="s">
        <v>45</v>
      </c>
      <c r="AA132" s="7" t="s">
        <v>45</v>
      </c>
      <c r="AB132" s="7" t="s">
        <v>45</v>
      </c>
      <c r="AC132" s="4" t="s">
        <v>44</v>
      </c>
      <c r="AD132" s="35" t="s">
        <v>45</v>
      </c>
      <c r="AE132" s="7" t="s">
        <v>45</v>
      </c>
      <c r="AF132" s="7" t="s">
        <v>45</v>
      </c>
      <c r="AG132" s="7" t="s">
        <v>45</v>
      </c>
      <c r="AH132" s="35" t="s">
        <v>45</v>
      </c>
      <c r="AI132" s="35" t="s">
        <v>45</v>
      </c>
      <c r="AJ132" s="7" t="s">
        <v>45</v>
      </c>
      <c r="AK132" s="36">
        <v>2847.78</v>
      </c>
    </row>
    <row r="133" spans="1:37" hidden="1">
      <c r="A133" s="4">
        <v>2025</v>
      </c>
      <c r="B133" s="4">
        <v>10</v>
      </c>
      <c r="C133" s="4" t="s">
        <v>158</v>
      </c>
      <c r="D133" s="4">
        <v>30390</v>
      </c>
      <c r="E133" s="4" t="s">
        <v>169</v>
      </c>
      <c r="F133" s="32">
        <v>0.13800000000000001</v>
      </c>
      <c r="G133" s="4" t="s">
        <v>43</v>
      </c>
      <c r="H133" s="33">
        <v>302277700</v>
      </c>
      <c r="I133" s="7">
        <v>0</v>
      </c>
      <c r="J133" s="7">
        <v>425983</v>
      </c>
      <c r="K133" s="7">
        <v>58785.654000000002</v>
      </c>
      <c r="L133" s="7">
        <v>484768.65399999998</v>
      </c>
      <c r="M133" s="7">
        <v>604555</v>
      </c>
      <c r="N133" s="34" t="s">
        <v>43</v>
      </c>
      <c r="O133" s="35">
        <v>0.19813969944835461</v>
      </c>
      <c r="P133" s="7">
        <v>604555</v>
      </c>
      <c r="Q133" s="7">
        <v>119786.34600000001</v>
      </c>
      <c r="R133" s="7">
        <v>0</v>
      </c>
      <c r="S133" s="35">
        <v>1</v>
      </c>
      <c r="T133" s="35">
        <v>0.19813969944835461</v>
      </c>
      <c r="U133" s="7">
        <v>119786.35</v>
      </c>
      <c r="V133" s="4" t="s">
        <v>44</v>
      </c>
      <c r="W133" s="33" t="s">
        <v>45</v>
      </c>
      <c r="X133" s="7" t="s">
        <v>45</v>
      </c>
      <c r="Y133" s="7" t="s">
        <v>45</v>
      </c>
      <c r="Z133" s="7" t="s">
        <v>45</v>
      </c>
      <c r="AA133" s="7" t="s">
        <v>45</v>
      </c>
      <c r="AB133" s="7" t="s">
        <v>45</v>
      </c>
      <c r="AC133" s="4" t="s">
        <v>44</v>
      </c>
      <c r="AD133" s="35" t="s">
        <v>45</v>
      </c>
      <c r="AE133" s="7" t="s">
        <v>45</v>
      </c>
      <c r="AF133" s="7" t="s">
        <v>45</v>
      </c>
      <c r="AG133" s="7" t="s">
        <v>45</v>
      </c>
      <c r="AH133" s="35" t="s">
        <v>45</v>
      </c>
      <c r="AI133" s="35" t="s">
        <v>45</v>
      </c>
      <c r="AJ133" s="7" t="s">
        <v>45</v>
      </c>
      <c r="AK133" s="36">
        <v>119786.35</v>
      </c>
    </row>
    <row r="134" spans="1:37" hidden="1">
      <c r="A134" s="4">
        <v>2025</v>
      </c>
      <c r="B134" s="4">
        <v>11</v>
      </c>
      <c r="C134" s="4" t="s">
        <v>170</v>
      </c>
      <c r="D134" s="4">
        <v>22110</v>
      </c>
      <c r="E134" s="4" t="s">
        <v>171</v>
      </c>
      <c r="F134" s="32">
        <v>0.13800000000000001</v>
      </c>
      <c r="G134" s="4" t="s">
        <v>43</v>
      </c>
      <c r="H134" s="33">
        <v>470812880</v>
      </c>
      <c r="I134" s="7">
        <v>4091253</v>
      </c>
      <c r="J134" s="7">
        <v>5210508</v>
      </c>
      <c r="K134" s="7">
        <v>719050.10400000005</v>
      </c>
      <c r="L134" s="7">
        <v>10020811.104</v>
      </c>
      <c r="M134" s="7">
        <v>11153451</v>
      </c>
      <c r="N134" s="34" t="s">
        <v>43</v>
      </c>
      <c r="O134" s="35">
        <v>0.1015506228520662</v>
      </c>
      <c r="P134" s="7">
        <v>11153451</v>
      </c>
      <c r="Q134" s="7">
        <v>1132639.8959999999</v>
      </c>
      <c r="R134" s="7">
        <v>0</v>
      </c>
      <c r="S134" s="35">
        <v>1</v>
      </c>
      <c r="T134" s="35">
        <v>0.1015506228520662</v>
      </c>
      <c r="U134" s="7">
        <v>1132639.8999999999</v>
      </c>
      <c r="V134" s="4" t="s">
        <v>43</v>
      </c>
      <c r="W134" s="33">
        <v>25867291</v>
      </c>
      <c r="X134" s="7">
        <v>234777</v>
      </c>
      <c r="Y134" s="7">
        <v>317393</v>
      </c>
      <c r="Z134" s="7">
        <v>43800.233999999997</v>
      </c>
      <c r="AA134" s="7">
        <v>595970.23400000005</v>
      </c>
      <c r="AB134" s="7">
        <v>623011</v>
      </c>
      <c r="AC134" s="4" t="s">
        <v>43</v>
      </c>
      <c r="AD134" s="35">
        <v>4.3403352428769248E-2</v>
      </c>
      <c r="AE134" s="7">
        <v>623011</v>
      </c>
      <c r="AF134" s="7">
        <v>27040.76599999996</v>
      </c>
      <c r="AG134" s="7">
        <v>0</v>
      </c>
      <c r="AH134" s="35">
        <v>1</v>
      </c>
      <c r="AI134" s="35">
        <v>4.3403352428769248E-2</v>
      </c>
      <c r="AJ134" s="7">
        <v>27040.77</v>
      </c>
      <c r="AK134" s="36">
        <v>1159680.67</v>
      </c>
    </row>
    <row r="135" spans="1:37" hidden="1">
      <c r="A135" s="4">
        <v>2025</v>
      </c>
      <c r="B135" s="4">
        <v>11</v>
      </c>
      <c r="C135" s="4" t="s">
        <v>170</v>
      </c>
      <c r="D135" s="4">
        <v>23320</v>
      </c>
      <c r="E135" s="4" t="s">
        <v>172</v>
      </c>
      <c r="F135" s="32">
        <v>0.13800000000000001</v>
      </c>
      <c r="G135" s="4" t="s">
        <v>43</v>
      </c>
      <c r="H135" s="33">
        <v>174096990</v>
      </c>
      <c r="I135" s="7">
        <v>1859430</v>
      </c>
      <c r="J135" s="7">
        <v>1936403</v>
      </c>
      <c r="K135" s="7">
        <v>267223.614</v>
      </c>
      <c r="L135" s="7">
        <v>4063056.6140000001</v>
      </c>
      <c r="M135" s="7">
        <v>4557937</v>
      </c>
      <c r="N135" s="34" t="s">
        <v>43</v>
      </c>
      <c r="O135" s="35">
        <v>0.1085755213378333</v>
      </c>
      <c r="P135" s="7">
        <v>4557937</v>
      </c>
      <c r="Q135" s="7">
        <v>494880.386</v>
      </c>
      <c r="R135" s="7">
        <v>0</v>
      </c>
      <c r="S135" s="35">
        <v>1</v>
      </c>
      <c r="T135" s="35">
        <v>0.1085755213378333</v>
      </c>
      <c r="U135" s="7">
        <v>494880.39</v>
      </c>
      <c r="V135" s="4" t="s">
        <v>43</v>
      </c>
      <c r="W135" s="33">
        <v>7516024</v>
      </c>
      <c r="X135" s="7">
        <v>89409</v>
      </c>
      <c r="Y135" s="7">
        <v>104109</v>
      </c>
      <c r="Z135" s="7">
        <v>14367.041999999999</v>
      </c>
      <c r="AA135" s="7">
        <v>207885.04199999999</v>
      </c>
      <c r="AB135" s="7">
        <v>205868</v>
      </c>
      <c r="AC135" s="4" t="s">
        <v>44</v>
      </c>
      <c r="AD135" s="35" t="s">
        <v>45</v>
      </c>
      <c r="AE135" s="7" t="s">
        <v>45</v>
      </c>
      <c r="AF135" s="7" t="s">
        <v>45</v>
      </c>
      <c r="AG135" s="7" t="s">
        <v>45</v>
      </c>
      <c r="AH135" s="35" t="s">
        <v>45</v>
      </c>
      <c r="AI135" s="35" t="s">
        <v>45</v>
      </c>
      <c r="AJ135" s="7" t="s">
        <v>45</v>
      </c>
      <c r="AK135" s="36">
        <v>494880.39</v>
      </c>
    </row>
    <row r="136" spans="1:37" hidden="1">
      <c r="A136" s="4">
        <v>2025</v>
      </c>
      <c r="B136" s="4">
        <v>11</v>
      </c>
      <c r="C136" s="4" t="s">
        <v>170</v>
      </c>
      <c r="D136" s="4">
        <v>23370</v>
      </c>
      <c r="E136" s="4" t="s">
        <v>173</v>
      </c>
      <c r="F136" s="32">
        <v>0.13800000000000001</v>
      </c>
      <c r="G136" s="4" t="s">
        <v>43</v>
      </c>
      <c r="H136" s="33">
        <v>972040</v>
      </c>
      <c r="I136" s="7">
        <v>7568</v>
      </c>
      <c r="J136" s="7">
        <v>9029</v>
      </c>
      <c r="K136" s="7">
        <v>1246.002</v>
      </c>
      <c r="L136" s="7">
        <v>17843.002</v>
      </c>
      <c r="M136" s="7">
        <v>20691</v>
      </c>
      <c r="N136" s="34" t="s">
        <v>43</v>
      </c>
      <c r="O136" s="35">
        <v>0.13764428978783039</v>
      </c>
      <c r="P136" s="7">
        <v>20691</v>
      </c>
      <c r="Q136" s="7">
        <v>2847.9979999999991</v>
      </c>
      <c r="R136" s="7">
        <v>0</v>
      </c>
      <c r="S136" s="35">
        <v>1</v>
      </c>
      <c r="T136" s="35">
        <v>0.13764428978783039</v>
      </c>
      <c r="U136" s="7">
        <v>2848</v>
      </c>
      <c r="V136" s="4" t="s">
        <v>44</v>
      </c>
      <c r="W136" s="33" t="s">
        <v>45</v>
      </c>
      <c r="X136" s="7" t="s">
        <v>45</v>
      </c>
      <c r="Y136" s="7" t="s">
        <v>45</v>
      </c>
      <c r="Z136" s="7" t="s">
        <v>45</v>
      </c>
      <c r="AA136" s="7" t="s">
        <v>45</v>
      </c>
      <c r="AB136" s="7" t="s">
        <v>45</v>
      </c>
      <c r="AC136" s="4" t="s">
        <v>44</v>
      </c>
      <c r="AD136" s="35" t="s">
        <v>45</v>
      </c>
      <c r="AE136" s="7" t="s">
        <v>45</v>
      </c>
      <c r="AF136" s="7" t="s">
        <v>45</v>
      </c>
      <c r="AG136" s="7" t="s">
        <v>45</v>
      </c>
      <c r="AH136" s="35" t="s">
        <v>45</v>
      </c>
      <c r="AI136" s="35" t="s">
        <v>45</v>
      </c>
      <c r="AJ136" s="7" t="s">
        <v>45</v>
      </c>
      <c r="AK136" s="36">
        <v>2848</v>
      </c>
    </row>
    <row r="137" spans="1:37" hidden="1">
      <c r="A137" s="4">
        <v>2025</v>
      </c>
      <c r="B137" s="4">
        <v>11</v>
      </c>
      <c r="C137" s="4" t="s">
        <v>170</v>
      </c>
      <c r="D137" s="4">
        <v>23910</v>
      </c>
      <c r="E137" s="4" t="s">
        <v>174</v>
      </c>
      <c r="F137" s="32">
        <v>0.13800000000000001</v>
      </c>
      <c r="G137" s="4" t="s">
        <v>43</v>
      </c>
      <c r="H137" s="33">
        <v>8096730</v>
      </c>
      <c r="I137" s="7">
        <v>82411</v>
      </c>
      <c r="J137" s="7">
        <v>80734</v>
      </c>
      <c r="K137" s="7">
        <v>11141.291999999999</v>
      </c>
      <c r="L137" s="7">
        <v>174286.29199999999</v>
      </c>
      <c r="M137" s="7">
        <v>193336</v>
      </c>
      <c r="N137" s="34" t="s">
        <v>43</v>
      </c>
      <c r="O137" s="35">
        <v>9.8531613357057068E-2</v>
      </c>
      <c r="P137" s="7">
        <v>193336</v>
      </c>
      <c r="Q137" s="7">
        <v>19049.707999999981</v>
      </c>
      <c r="R137" s="7">
        <v>0</v>
      </c>
      <c r="S137" s="35">
        <v>1</v>
      </c>
      <c r="T137" s="35">
        <v>9.8531613357057068E-2</v>
      </c>
      <c r="U137" s="7">
        <v>19049.71</v>
      </c>
      <c r="V137" s="4" t="s">
        <v>44</v>
      </c>
      <c r="W137" s="33" t="s">
        <v>45</v>
      </c>
      <c r="X137" s="7" t="s">
        <v>45</v>
      </c>
      <c r="Y137" s="7" t="s">
        <v>45</v>
      </c>
      <c r="Z137" s="7" t="s">
        <v>45</v>
      </c>
      <c r="AA137" s="7" t="s">
        <v>45</v>
      </c>
      <c r="AB137" s="7" t="s">
        <v>45</v>
      </c>
      <c r="AC137" s="4" t="s">
        <v>44</v>
      </c>
      <c r="AD137" s="35" t="s">
        <v>45</v>
      </c>
      <c r="AE137" s="7" t="s">
        <v>45</v>
      </c>
      <c r="AF137" s="7" t="s">
        <v>45</v>
      </c>
      <c r="AG137" s="7" t="s">
        <v>45</v>
      </c>
      <c r="AH137" s="35" t="s">
        <v>45</v>
      </c>
      <c r="AI137" s="35" t="s">
        <v>45</v>
      </c>
      <c r="AJ137" s="7" t="s">
        <v>45</v>
      </c>
      <c r="AK137" s="36">
        <v>19049.71</v>
      </c>
    </row>
    <row r="138" spans="1:37" hidden="1">
      <c r="A138" s="4">
        <v>2025</v>
      </c>
      <c r="B138" s="4">
        <v>11</v>
      </c>
      <c r="C138" s="4" t="s">
        <v>170</v>
      </c>
      <c r="D138" s="4">
        <v>24010</v>
      </c>
      <c r="E138" s="4" t="s">
        <v>175</v>
      </c>
      <c r="F138" s="32">
        <v>0.13800000000000001</v>
      </c>
      <c r="G138" s="4" t="s">
        <v>43</v>
      </c>
      <c r="H138" s="33">
        <v>2052640</v>
      </c>
      <c r="I138" s="7">
        <v>33623</v>
      </c>
      <c r="J138" s="7">
        <v>22595</v>
      </c>
      <c r="K138" s="7">
        <v>3118.11</v>
      </c>
      <c r="L138" s="7">
        <v>59336.11</v>
      </c>
      <c r="M138" s="7">
        <v>63182</v>
      </c>
      <c r="N138" s="34" t="s">
        <v>43</v>
      </c>
      <c r="O138" s="35">
        <v>6.0870026273305733E-2</v>
      </c>
      <c r="P138" s="7">
        <v>63182</v>
      </c>
      <c r="Q138" s="7">
        <v>3845.8900000000031</v>
      </c>
      <c r="R138" s="7">
        <v>0</v>
      </c>
      <c r="S138" s="35">
        <v>1</v>
      </c>
      <c r="T138" s="35">
        <v>6.0870026273305733E-2</v>
      </c>
      <c r="U138" s="7">
        <v>3845.89</v>
      </c>
      <c r="V138" s="4" t="s">
        <v>43</v>
      </c>
      <c r="W138" s="33">
        <v>10863</v>
      </c>
      <c r="X138" s="7">
        <v>180</v>
      </c>
      <c r="Y138" s="7">
        <v>166</v>
      </c>
      <c r="Z138" s="7">
        <v>22.908000000000001</v>
      </c>
      <c r="AA138" s="7">
        <v>368.90800000000002</v>
      </c>
      <c r="AB138" s="7">
        <v>337</v>
      </c>
      <c r="AC138" s="4" t="s">
        <v>44</v>
      </c>
      <c r="AD138" s="35" t="s">
        <v>45</v>
      </c>
      <c r="AE138" s="7" t="s">
        <v>45</v>
      </c>
      <c r="AF138" s="7" t="s">
        <v>45</v>
      </c>
      <c r="AG138" s="7" t="s">
        <v>45</v>
      </c>
      <c r="AH138" s="35" t="s">
        <v>45</v>
      </c>
      <c r="AI138" s="35" t="s">
        <v>45</v>
      </c>
      <c r="AJ138" s="7" t="s">
        <v>45</v>
      </c>
      <c r="AK138" s="36">
        <v>3845.89</v>
      </c>
    </row>
    <row r="139" spans="1:37" hidden="1">
      <c r="A139" s="4">
        <v>2025</v>
      </c>
      <c r="B139" s="4">
        <v>11</v>
      </c>
      <c r="C139" s="4" t="s">
        <v>170</v>
      </c>
      <c r="D139" s="4">
        <v>25380</v>
      </c>
      <c r="E139" s="4" t="s">
        <v>176</v>
      </c>
      <c r="F139" s="32">
        <v>0.13800000000000001</v>
      </c>
      <c r="G139" s="4" t="s">
        <v>43</v>
      </c>
      <c r="H139" s="33">
        <v>198890150</v>
      </c>
      <c r="I139" s="7">
        <v>1332400</v>
      </c>
      <c r="J139" s="7">
        <v>2165332</v>
      </c>
      <c r="K139" s="7">
        <v>298815.81599999999</v>
      </c>
      <c r="L139" s="7">
        <v>3796547.8160000001</v>
      </c>
      <c r="M139" s="7">
        <v>4315755</v>
      </c>
      <c r="N139" s="34" t="s">
        <v>43</v>
      </c>
      <c r="O139" s="35">
        <v>0.12030506458313781</v>
      </c>
      <c r="P139" s="7">
        <v>4315755</v>
      </c>
      <c r="Q139" s="7">
        <v>519207.18400000001</v>
      </c>
      <c r="R139" s="7">
        <v>0</v>
      </c>
      <c r="S139" s="35">
        <v>1</v>
      </c>
      <c r="T139" s="35">
        <v>0.12030506458313781</v>
      </c>
      <c r="U139" s="7">
        <v>519207.18</v>
      </c>
      <c r="V139" s="4" t="s">
        <v>43</v>
      </c>
      <c r="W139" s="33">
        <v>8328890</v>
      </c>
      <c r="X139" s="7">
        <v>55763</v>
      </c>
      <c r="Y139" s="7">
        <v>99250</v>
      </c>
      <c r="Z139" s="7">
        <v>13696.5</v>
      </c>
      <c r="AA139" s="7">
        <v>168709.5</v>
      </c>
      <c r="AB139" s="7">
        <v>180697</v>
      </c>
      <c r="AC139" s="4" t="s">
        <v>43</v>
      </c>
      <c r="AD139" s="35">
        <v>6.6340337692380014E-2</v>
      </c>
      <c r="AE139" s="7">
        <v>180697</v>
      </c>
      <c r="AF139" s="7">
        <v>11987.499999999991</v>
      </c>
      <c r="AG139" s="7">
        <v>0</v>
      </c>
      <c r="AH139" s="35">
        <v>1</v>
      </c>
      <c r="AI139" s="35">
        <v>6.6340337692380014E-2</v>
      </c>
      <c r="AJ139" s="7">
        <v>11987.5</v>
      </c>
      <c r="AK139" s="36">
        <v>531194.68000000005</v>
      </c>
    </row>
    <row r="140" spans="1:37" hidden="1">
      <c r="A140" s="4">
        <v>2025</v>
      </c>
      <c r="B140" s="4">
        <v>11</v>
      </c>
      <c r="C140" s="4" t="s">
        <v>170</v>
      </c>
      <c r="D140" s="4">
        <v>25530</v>
      </c>
      <c r="E140" s="4" t="s">
        <v>177</v>
      </c>
      <c r="F140" s="32">
        <v>0.13800000000000001</v>
      </c>
      <c r="G140" s="4" t="s">
        <v>43</v>
      </c>
      <c r="H140" s="33">
        <v>385338360</v>
      </c>
      <c r="I140" s="7">
        <v>3441542</v>
      </c>
      <c r="J140" s="7">
        <v>5697394</v>
      </c>
      <c r="K140" s="7">
        <v>786240.37200000009</v>
      </c>
      <c r="L140" s="7">
        <v>9925176.3719999995</v>
      </c>
      <c r="M140" s="7">
        <v>9645497</v>
      </c>
      <c r="N140" s="34" t="s">
        <v>44</v>
      </c>
      <c r="O140" s="35" t="s">
        <v>45</v>
      </c>
      <c r="P140" s="7" t="s">
        <v>45</v>
      </c>
      <c r="Q140" s="7" t="s">
        <v>45</v>
      </c>
      <c r="R140" s="7" t="s">
        <v>45</v>
      </c>
      <c r="S140" s="35" t="s">
        <v>45</v>
      </c>
      <c r="T140" s="35" t="s">
        <v>45</v>
      </c>
      <c r="U140" s="7" t="s">
        <v>45</v>
      </c>
      <c r="V140" s="4" t="s">
        <v>44</v>
      </c>
      <c r="W140" s="33" t="s">
        <v>45</v>
      </c>
      <c r="X140" s="7" t="s">
        <v>45</v>
      </c>
      <c r="Y140" s="7" t="s">
        <v>45</v>
      </c>
      <c r="Z140" s="7" t="s">
        <v>45</v>
      </c>
      <c r="AA140" s="7" t="s">
        <v>45</v>
      </c>
      <c r="AB140" s="7" t="s">
        <v>45</v>
      </c>
      <c r="AC140" s="4" t="s">
        <v>44</v>
      </c>
      <c r="AD140" s="35" t="s">
        <v>45</v>
      </c>
      <c r="AE140" s="7" t="s">
        <v>45</v>
      </c>
      <c r="AF140" s="7" t="s">
        <v>45</v>
      </c>
      <c r="AG140" s="7" t="s">
        <v>45</v>
      </c>
      <c r="AH140" s="35" t="s">
        <v>45</v>
      </c>
      <c r="AI140" s="35" t="s">
        <v>45</v>
      </c>
      <c r="AJ140" s="7" t="s">
        <v>45</v>
      </c>
      <c r="AK140" s="36" t="s">
        <v>45</v>
      </c>
    </row>
    <row r="141" spans="1:37" hidden="1">
      <c r="A141" s="4">
        <v>2025</v>
      </c>
      <c r="B141" s="4">
        <v>11</v>
      </c>
      <c r="C141" s="4" t="s">
        <v>170</v>
      </c>
      <c r="D141" s="4">
        <v>25870</v>
      </c>
      <c r="E141" s="4" t="s">
        <v>178</v>
      </c>
      <c r="F141" s="32">
        <v>0.13800000000000001</v>
      </c>
      <c r="G141" s="4" t="s">
        <v>43</v>
      </c>
      <c r="H141" s="33">
        <v>128408210</v>
      </c>
      <c r="I141" s="7">
        <v>963241</v>
      </c>
      <c r="J141" s="7">
        <v>1529833</v>
      </c>
      <c r="K141" s="7">
        <v>211116.954</v>
      </c>
      <c r="L141" s="7">
        <v>2704190.9539999999</v>
      </c>
      <c r="M141" s="7">
        <v>3030616</v>
      </c>
      <c r="N141" s="34" t="s">
        <v>43</v>
      </c>
      <c r="O141" s="35">
        <v>0.1077091409799196</v>
      </c>
      <c r="P141" s="7">
        <v>3030616</v>
      </c>
      <c r="Q141" s="7">
        <v>326425.04599999991</v>
      </c>
      <c r="R141" s="7">
        <v>0</v>
      </c>
      <c r="S141" s="35">
        <v>1</v>
      </c>
      <c r="T141" s="35">
        <v>0.1077091409799196</v>
      </c>
      <c r="U141" s="7">
        <v>326425.05</v>
      </c>
      <c r="V141" s="4" t="s">
        <v>43</v>
      </c>
      <c r="W141" s="33">
        <v>5032695</v>
      </c>
      <c r="X141" s="7">
        <v>39460</v>
      </c>
      <c r="Y141" s="7">
        <v>68773</v>
      </c>
      <c r="Z141" s="7">
        <v>9490.6740000000009</v>
      </c>
      <c r="AA141" s="7">
        <v>117723.674</v>
      </c>
      <c r="AB141" s="7">
        <v>120487</v>
      </c>
      <c r="AC141" s="4" t="s">
        <v>43</v>
      </c>
      <c r="AD141" s="35">
        <v>2.2934640251645381E-2</v>
      </c>
      <c r="AE141" s="7">
        <v>120487</v>
      </c>
      <c r="AF141" s="7">
        <v>2763.3259999999959</v>
      </c>
      <c r="AG141" s="7">
        <v>0</v>
      </c>
      <c r="AH141" s="35">
        <v>1</v>
      </c>
      <c r="AI141" s="35">
        <v>2.2934640251645381E-2</v>
      </c>
      <c r="AJ141" s="7">
        <v>2763.33</v>
      </c>
      <c r="AK141" s="36">
        <v>329188.38</v>
      </c>
    </row>
    <row r="142" spans="1:37" hidden="1">
      <c r="A142" s="4">
        <v>2025</v>
      </c>
      <c r="B142" s="4">
        <v>11</v>
      </c>
      <c r="C142" s="4" t="s">
        <v>170</v>
      </c>
      <c r="D142" s="4">
        <v>30270</v>
      </c>
      <c r="E142" s="4" t="s">
        <v>157</v>
      </c>
      <c r="F142" s="32">
        <v>0.13800000000000001</v>
      </c>
      <c r="G142" s="4" t="s">
        <v>43</v>
      </c>
      <c r="H142" s="33">
        <v>972040</v>
      </c>
      <c r="I142" s="7">
        <v>910</v>
      </c>
      <c r="J142" s="7">
        <v>1338</v>
      </c>
      <c r="K142" s="7">
        <v>184.64400000000001</v>
      </c>
      <c r="L142" s="7">
        <v>2432.6439999999998</v>
      </c>
      <c r="M142" s="7">
        <v>2854</v>
      </c>
      <c r="N142" s="34" t="s">
        <v>43</v>
      </c>
      <c r="O142" s="35">
        <v>0.14763700070077079</v>
      </c>
      <c r="P142" s="7">
        <v>2854</v>
      </c>
      <c r="Q142" s="7">
        <v>421.35599999999982</v>
      </c>
      <c r="R142" s="7">
        <v>0</v>
      </c>
      <c r="S142" s="35">
        <v>1</v>
      </c>
      <c r="T142" s="35">
        <v>0.14763700070077079</v>
      </c>
      <c r="U142" s="7">
        <v>421.36</v>
      </c>
      <c r="V142" s="4" t="s">
        <v>44</v>
      </c>
      <c r="W142" s="33" t="s">
        <v>45</v>
      </c>
      <c r="X142" s="7" t="s">
        <v>45</v>
      </c>
      <c r="Y142" s="7" t="s">
        <v>45</v>
      </c>
      <c r="Z142" s="7" t="s">
        <v>45</v>
      </c>
      <c r="AA142" s="7" t="s">
        <v>45</v>
      </c>
      <c r="AB142" s="7" t="s">
        <v>45</v>
      </c>
      <c r="AC142" s="4" t="s">
        <v>44</v>
      </c>
      <c r="AD142" s="35" t="s">
        <v>45</v>
      </c>
      <c r="AE142" s="7" t="s">
        <v>45</v>
      </c>
      <c r="AF142" s="7" t="s">
        <v>45</v>
      </c>
      <c r="AG142" s="7" t="s">
        <v>45</v>
      </c>
      <c r="AH142" s="35" t="s">
        <v>45</v>
      </c>
      <c r="AI142" s="35" t="s">
        <v>45</v>
      </c>
      <c r="AJ142" s="7" t="s">
        <v>45</v>
      </c>
      <c r="AK142" s="36">
        <v>421.36</v>
      </c>
    </row>
    <row r="143" spans="1:37" hidden="1">
      <c r="A143" s="4">
        <v>2025</v>
      </c>
      <c r="B143" s="4">
        <v>11</v>
      </c>
      <c r="C143" s="4" t="s">
        <v>170</v>
      </c>
      <c r="D143" s="4">
        <v>30290</v>
      </c>
      <c r="E143" s="4" t="s">
        <v>64</v>
      </c>
      <c r="F143" s="32">
        <v>0.13800000000000001</v>
      </c>
      <c r="G143" s="4" t="s">
        <v>43</v>
      </c>
      <c r="H143" s="33">
        <v>1357546590</v>
      </c>
      <c r="I143" s="7">
        <v>480185</v>
      </c>
      <c r="J143" s="7">
        <v>2000406</v>
      </c>
      <c r="K143" s="7">
        <v>276056.02799999999</v>
      </c>
      <c r="L143" s="7">
        <v>2756647.0279999999</v>
      </c>
      <c r="M143" s="7">
        <v>3195278</v>
      </c>
      <c r="N143" s="34" t="s">
        <v>43</v>
      </c>
      <c r="O143" s="35">
        <v>0.13727474479528859</v>
      </c>
      <c r="P143" s="7">
        <v>3195278</v>
      </c>
      <c r="Q143" s="7">
        <v>438630.97200000013</v>
      </c>
      <c r="R143" s="7">
        <v>0</v>
      </c>
      <c r="S143" s="35">
        <v>1</v>
      </c>
      <c r="T143" s="35">
        <v>0.13727474479528859</v>
      </c>
      <c r="U143" s="7">
        <v>438630.97</v>
      </c>
      <c r="V143" s="4" t="s">
        <v>43</v>
      </c>
      <c r="W143" s="33">
        <v>154182085</v>
      </c>
      <c r="X143" s="7">
        <v>67506</v>
      </c>
      <c r="Y143" s="7">
        <v>235323</v>
      </c>
      <c r="Z143" s="7">
        <v>32474.574000000001</v>
      </c>
      <c r="AA143" s="7">
        <v>335303.57400000002</v>
      </c>
      <c r="AB143" s="7">
        <v>375871</v>
      </c>
      <c r="AC143" s="4" t="s">
        <v>43</v>
      </c>
      <c r="AD143" s="35">
        <v>0.1079291192989084</v>
      </c>
      <c r="AE143" s="7">
        <v>375871</v>
      </c>
      <c r="AF143" s="7">
        <v>40567.425999999978</v>
      </c>
      <c r="AG143" s="7">
        <v>0</v>
      </c>
      <c r="AH143" s="35">
        <v>1</v>
      </c>
      <c r="AI143" s="35">
        <v>0.1079291192989084</v>
      </c>
      <c r="AJ143" s="7">
        <v>40567.43</v>
      </c>
      <c r="AK143" s="36">
        <v>479198.4</v>
      </c>
    </row>
    <row r="144" spans="1:37" hidden="1">
      <c r="A144" s="4">
        <v>2025</v>
      </c>
      <c r="B144" s="4">
        <v>11</v>
      </c>
      <c r="C144" s="4" t="s">
        <v>170</v>
      </c>
      <c r="D144" s="4">
        <v>30380</v>
      </c>
      <c r="E144" s="4" t="s">
        <v>179</v>
      </c>
      <c r="F144" s="32">
        <v>0.13800000000000001</v>
      </c>
      <c r="G144" s="4" t="s">
        <v>43</v>
      </c>
      <c r="H144" s="33">
        <v>10149370</v>
      </c>
      <c r="I144" s="7">
        <v>12068</v>
      </c>
      <c r="J144" s="7">
        <v>14591</v>
      </c>
      <c r="K144" s="7">
        <v>2013.558</v>
      </c>
      <c r="L144" s="7">
        <v>28672.558000000001</v>
      </c>
      <c r="M144" s="7">
        <v>28723</v>
      </c>
      <c r="N144" s="34" t="s">
        <v>43</v>
      </c>
      <c r="O144" s="35">
        <v>1.7561536051248221E-3</v>
      </c>
      <c r="P144" s="7">
        <v>28723</v>
      </c>
      <c r="Q144" s="7">
        <v>50.442000000000263</v>
      </c>
      <c r="R144" s="7">
        <v>0</v>
      </c>
      <c r="S144" s="35">
        <v>1</v>
      </c>
      <c r="T144" s="35">
        <v>1.7561536051248221E-3</v>
      </c>
      <c r="U144" s="7">
        <v>50.44</v>
      </c>
      <c r="V144" s="4" t="s">
        <v>44</v>
      </c>
      <c r="W144" s="33" t="s">
        <v>45</v>
      </c>
      <c r="X144" s="7" t="s">
        <v>45</v>
      </c>
      <c r="Y144" s="7" t="s">
        <v>45</v>
      </c>
      <c r="Z144" s="7" t="s">
        <v>45</v>
      </c>
      <c r="AA144" s="7" t="s">
        <v>45</v>
      </c>
      <c r="AB144" s="7" t="s">
        <v>45</v>
      </c>
      <c r="AC144" s="4" t="s">
        <v>44</v>
      </c>
      <c r="AD144" s="35" t="s">
        <v>45</v>
      </c>
      <c r="AE144" s="7" t="s">
        <v>45</v>
      </c>
      <c r="AF144" s="7" t="s">
        <v>45</v>
      </c>
      <c r="AG144" s="7" t="s">
        <v>45</v>
      </c>
      <c r="AH144" s="35" t="s">
        <v>45</v>
      </c>
      <c r="AI144" s="35" t="s">
        <v>45</v>
      </c>
      <c r="AJ144" s="7" t="s">
        <v>45</v>
      </c>
      <c r="AK144" s="36">
        <v>50.44</v>
      </c>
    </row>
    <row r="145" spans="1:37" hidden="1">
      <c r="A145" s="4">
        <v>2025</v>
      </c>
      <c r="B145" s="4">
        <v>12</v>
      </c>
      <c r="C145" s="4" t="s">
        <v>180</v>
      </c>
      <c r="D145" s="4">
        <v>20880</v>
      </c>
      <c r="E145" s="4" t="s">
        <v>181</v>
      </c>
      <c r="F145" s="32">
        <v>0.13800000000000001</v>
      </c>
      <c r="G145" s="4" t="s">
        <v>43</v>
      </c>
      <c r="H145" s="33">
        <v>15106120</v>
      </c>
      <c r="I145" s="7">
        <v>151866</v>
      </c>
      <c r="J145" s="7">
        <v>187135</v>
      </c>
      <c r="K145" s="7">
        <v>25824.63</v>
      </c>
      <c r="L145" s="7">
        <v>364825.63</v>
      </c>
      <c r="M145" s="7">
        <v>387522</v>
      </c>
      <c r="N145" s="34" t="s">
        <v>43</v>
      </c>
      <c r="O145" s="35">
        <v>5.8567952271096901E-2</v>
      </c>
      <c r="P145" s="7">
        <v>387522</v>
      </c>
      <c r="Q145" s="7">
        <v>22696.37000000001</v>
      </c>
      <c r="R145" s="7">
        <v>0</v>
      </c>
      <c r="S145" s="35">
        <v>1</v>
      </c>
      <c r="T145" s="35">
        <v>5.8567952271096901E-2</v>
      </c>
      <c r="U145" s="7">
        <v>22696.37</v>
      </c>
      <c r="V145" s="4" t="s">
        <v>43</v>
      </c>
      <c r="W145" s="33">
        <v>21620</v>
      </c>
      <c r="X145" s="7">
        <v>228</v>
      </c>
      <c r="Y145" s="7">
        <v>285</v>
      </c>
      <c r="Z145" s="7">
        <v>39.330000000000013</v>
      </c>
      <c r="AA145" s="7">
        <v>552.33000000000004</v>
      </c>
      <c r="AB145" s="7">
        <v>565</v>
      </c>
      <c r="AC145" s="4" t="s">
        <v>43</v>
      </c>
      <c r="AD145" s="35">
        <v>2.2424778761061859E-2</v>
      </c>
      <c r="AE145" s="7">
        <v>565</v>
      </c>
      <c r="AF145" s="7">
        <v>12.66999999999995</v>
      </c>
      <c r="AG145" s="7">
        <v>0</v>
      </c>
      <c r="AH145" s="35">
        <v>1</v>
      </c>
      <c r="AI145" s="35">
        <v>2.2424778761061859E-2</v>
      </c>
      <c r="AJ145" s="7">
        <v>12.67</v>
      </c>
      <c r="AK145" s="36">
        <v>22709.040000000001</v>
      </c>
    </row>
    <row r="146" spans="1:37" hidden="1">
      <c r="A146" s="4">
        <v>2025</v>
      </c>
      <c r="B146" s="4">
        <v>12</v>
      </c>
      <c r="C146" s="4" t="s">
        <v>180</v>
      </c>
      <c r="D146" s="4">
        <v>21710</v>
      </c>
      <c r="E146" s="4" t="s">
        <v>182</v>
      </c>
      <c r="F146" s="32">
        <v>0.13800000000000001</v>
      </c>
      <c r="G146" s="4" t="s">
        <v>43</v>
      </c>
      <c r="H146" s="33">
        <v>904570</v>
      </c>
      <c r="I146" s="7">
        <v>14362</v>
      </c>
      <c r="J146" s="7">
        <v>10717</v>
      </c>
      <c r="K146" s="7">
        <v>1478.9459999999999</v>
      </c>
      <c r="L146" s="7">
        <v>26557.946</v>
      </c>
      <c r="M146" s="7">
        <v>28293</v>
      </c>
      <c r="N146" s="34" t="s">
        <v>43</v>
      </c>
      <c r="O146" s="35">
        <v>6.1324497225462182E-2</v>
      </c>
      <c r="P146" s="7">
        <v>28293</v>
      </c>
      <c r="Q146" s="7">
        <v>1735.054000000001</v>
      </c>
      <c r="R146" s="7">
        <v>0</v>
      </c>
      <c r="S146" s="35">
        <v>1</v>
      </c>
      <c r="T146" s="35">
        <v>6.1324497225462182E-2</v>
      </c>
      <c r="U146" s="7">
        <v>1735.05</v>
      </c>
      <c r="V146" s="4" t="s">
        <v>43</v>
      </c>
      <c r="W146" s="33">
        <v>453750</v>
      </c>
      <c r="X146" s="7">
        <v>7379</v>
      </c>
      <c r="Y146" s="7">
        <v>3888</v>
      </c>
      <c r="Z146" s="7">
        <v>536.5440000000001</v>
      </c>
      <c r="AA146" s="7">
        <v>11803.544</v>
      </c>
      <c r="AB146" s="7">
        <v>14367</v>
      </c>
      <c r="AC146" s="4" t="s">
        <v>43</v>
      </c>
      <c r="AD146" s="35">
        <v>0.17842667223498301</v>
      </c>
      <c r="AE146" s="7">
        <v>14367</v>
      </c>
      <c r="AF146" s="7">
        <v>2563.456000000001</v>
      </c>
      <c r="AG146" s="7">
        <v>0</v>
      </c>
      <c r="AH146" s="35">
        <v>1</v>
      </c>
      <c r="AI146" s="35">
        <v>0.17842667223498301</v>
      </c>
      <c r="AJ146" s="7">
        <v>2563.46</v>
      </c>
      <c r="AK146" s="36">
        <v>4298.51</v>
      </c>
    </row>
    <row r="147" spans="1:37" hidden="1">
      <c r="A147" s="4">
        <v>2025</v>
      </c>
      <c r="B147" s="4">
        <v>12</v>
      </c>
      <c r="C147" s="4" t="s">
        <v>180</v>
      </c>
      <c r="D147" s="4">
        <v>23080</v>
      </c>
      <c r="E147" s="4" t="s">
        <v>183</v>
      </c>
      <c r="F147" s="32">
        <v>0.13800000000000001</v>
      </c>
      <c r="G147" s="4" t="s">
        <v>43</v>
      </c>
      <c r="H147" s="33">
        <v>413452710</v>
      </c>
      <c r="I147" s="7">
        <v>7438014</v>
      </c>
      <c r="J147" s="7">
        <v>5429627</v>
      </c>
      <c r="K147" s="7">
        <v>749288.52600000007</v>
      </c>
      <c r="L147" s="7">
        <v>13616929.526000001</v>
      </c>
      <c r="M147" s="7">
        <v>14384022</v>
      </c>
      <c r="N147" s="34" t="s">
        <v>43</v>
      </c>
      <c r="O147" s="35">
        <v>5.3329484201289468E-2</v>
      </c>
      <c r="P147" s="7">
        <v>14384022</v>
      </c>
      <c r="Q147" s="7">
        <v>767092.47400000016</v>
      </c>
      <c r="R147" s="7">
        <v>0</v>
      </c>
      <c r="S147" s="35">
        <v>1</v>
      </c>
      <c r="T147" s="35">
        <v>5.3329484201289468E-2</v>
      </c>
      <c r="U147" s="7">
        <v>767092.47</v>
      </c>
      <c r="V147" s="4" t="s">
        <v>43</v>
      </c>
      <c r="W147" s="33">
        <v>45777075</v>
      </c>
      <c r="X147" s="7">
        <v>823530</v>
      </c>
      <c r="Y147" s="7">
        <v>664260</v>
      </c>
      <c r="Z147" s="7">
        <v>91667.88</v>
      </c>
      <c r="AA147" s="7">
        <v>1579457.88</v>
      </c>
      <c r="AB147" s="7">
        <v>1592585</v>
      </c>
      <c r="AC147" s="4" t="s">
        <v>43</v>
      </c>
      <c r="AD147" s="35">
        <v>8.2426495289106283E-3</v>
      </c>
      <c r="AE147" s="7">
        <v>1592585</v>
      </c>
      <c r="AF147" s="7">
        <v>13127.12000000013</v>
      </c>
      <c r="AG147" s="7">
        <v>0</v>
      </c>
      <c r="AH147" s="35">
        <v>1</v>
      </c>
      <c r="AI147" s="35">
        <v>8.2426495289106283E-3</v>
      </c>
      <c r="AJ147" s="7">
        <v>13127.12</v>
      </c>
      <c r="AK147" s="36">
        <v>780219.59</v>
      </c>
    </row>
    <row r="148" spans="1:37" hidden="1">
      <c r="A148" s="4">
        <v>2025</v>
      </c>
      <c r="B148" s="4">
        <v>12</v>
      </c>
      <c r="C148" s="4" t="s">
        <v>180</v>
      </c>
      <c r="D148" s="4">
        <v>23630</v>
      </c>
      <c r="E148" s="4" t="s">
        <v>184</v>
      </c>
      <c r="F148" s="32">
        <v>0.13800000000000001</v>
      </c>
      <c r="G148" s="4" t="s">
        <v>43</v>
      </c>
      <c r="H148" s="33">
        <v>463889050</v>
      </c>
      <c r="I148" s="7">
        <v>6867489</v>
      </c>
      <c r="J148" s="7">
        <v>4933874</v>
      </c>
      <c r="K148" s="7">
        <v>680874.61200000008</v>
      </c>
      <c r="L148" s="7">
        <v>12482237.612</v>
      </c>
      <c r="M148" s="7">
        <v>13454719</v>
      </c>
      <c r="N148" s="34" t="s">
        <v>43</v>
      </c>
      <c r="O148" s="35">
        <v>7.2278089791395939E-2</v>
      </c>
      <c r="P148" s="7">
        <v>13454719</v>
      </c>
      <c r="Q148" s="7">
        <v>972481.38800000097</v>
      </c>
      <c r="R148" s="7">
        <v>0</v>
      </c>
      <c r="S148" s="35">
        <v>1</v>
      </c>
      <c r="T148" s="35">
        <v>7.2278089791395939E-2</v>
      </c>
      <c r="U148" s="7">
        <v>972481.39</v>
      </c>
      <c r="V148" s="4" t="s">
        <v>43</v>
      </c>
      <c r="W148" s="33">
        <v>43475470</v>
      </c>
      <c r="X148" s="7">
        <v>709502</v>
      </c>
      <c r="Y148" s="7">
        <v>567705</v>
      </c>
      <c r="Z148" s="7">
        <v>78343.290000000008</v>
      </c>
      <c r="AA148" s="7">
        <v>1355550.29</v>
      </c>
      <c r="AB148" s="7">
        <v>1326854</v>
      </c>
      <c r="AC148" s="4" t="s">
        <v>44</v>
      </c>
      <c r="AD148" s="35" t="s">
        <v>45</v>
      </c>
      <c r="AE148" s="7" t="s">
        <v>45</v>
      </c>
      <c r="AF148" s="7" t="s">
        <v>45</v>
      </c>
      <c r="AG148" s="7" t="s">
        <v>45</v>
      </c>
      <c r="AH148" s="35" t="s">
        <v>45</v>
      </c>
      <c r="AI148" s="35" t="s">
        <v>45</v>
      </c>
      <c r="AJ148" s="7" t="s">
        <v>45</v>
      </c>
      <c r="AK148" s="36">
        <v>972481.39</v>
      </c>
    </row>
    <row r="149" spans="1:37" hidden="1">
      <c r="A149" s="4">
        <v>2025</v>
      </c>
      <c r="B149" s="4">
        <v>12</v>
      </c>
      <c r="C149" s="4" t="s">
        <v>180</v>
      </c>
      <c r="D149" s="4">
        <v>23910</v>
      </c>
      <c r="E149" s="4" t="s">
        <v>174</v>
      </c>
      <c r="F149" s="32">
        <v>0.13800000000000001</v>
      </c>
      <c r="G149" s="4" t="s">
        <v>43</v>
      </c>
      <c r="H149" s="33">
        <v>776225680</v>
      </c>
      <c r="I149" s="7">
        <v>8909712</v>
      </c>
      <c r="J149" s="7">
        <v>8395405</v>
      </c>
      <c r="K149" s="7">
        <v>1158565.8899999999</v>
      </c>
      <c r="L149" s="7">
        <v>18463682.890000001</v>
      </c>
      <c r="M149" s="7">
        <v>19544021</v>
      </c>
      <c r="N149" s="34" t="s">
        <v>43</v>
      </c>
      <c r="O149" s="35">
        <v>5.5277166863461742E-2</v>
      </c>
      <c r="P149" s="7">
        <v>19544021</v>
      </c>
      <c r="Q149" s="7">
        <v>1080338.1100000001</v>
      </c>
      <c r="R149" s="7">
        <v>0</v>
      </c>
      <c r="S149" s="35">
        <v>1</v>
      </c>
      <c r="T149" s="35">
        <v>5.5277166863461742E-2</v>
      </c>
      <c r="U149" s="7">
        <v>1080338.1100000001</v>
      </c>
      <c r="V149" s="4" t="s">
        <v>44</v>
      </c>
      <c r="W149" s="33" t="s">
        <v>45</v>
      </c>
      <c r="X149" s="7" t="s">
        <v>45</v>
      </c>
      <c r="Y149" s="7" t="s">
        <v>45</v>
      </c>
      <c r="Z149" s="7" t="s">
        <v>45</v>
      </c>
      <c r="AA149" s="7" t="s">
        <v>45</v>
      </c>
      <c r="AB149" s="7" t="s">
        <v>45</v>
      </c>
      <c r="AC149" s="4" t="s">
        <v>44</v>
      </c>
      <c r="AD149" s="35" t="s">
        <v>45</v>
      </c>
      <c r="AE149" s="7" t="s">
        <v>45</v>
      </c>
      <c r="AF149" s="7" t="s">
        <v>45</v>
      </c>
      <c r="AG149" s="7" t="s">
        <v>45</v>
      </c>
      <c r="AH149" s="35" t="s">
        <v>45</v>
      </c>
      <c r="AI149" s="35" t="s">
        <v>45</v>
      </c>
      <c r="AJ149" s="7" t="s">
        <v>45</v>
      </c>
      <c r="AK149" s="36">
        <v>1080338.1100000001</v>
      </c>
    </row>
    <row r="150" spans="1:37" hidden="1">
      <c r="A150" s="4">
        <v>2025</v>
      </c>
      <c r="B150" s="4">
        <v>12</v>
      </c>
      <c r="C150" s="4" t="s">
        <v>180</v>
      </c>
      <c r="D150" s="4">
        <v>24010</v>
      </c>
      <c r="E150" s="4" t="s">
        <v>175</v>
      </c>
      <c r="F150" s="32">
        <v>0.13800000000000001</v>
      </c>
      <c r="G150" s="4" t="s">
        <v>43</v>
      </c>
      <c r="H150" s="33">
        <v>346857830</v>
      </c>
      <c r="I150" s="7">
        <v>5889858</v>
      </c>
      <c r="J150" s="7">
        <v>3955395</v>
      </c>
      <c r="K150" s="7">
        <v>545844.51</v>
      </c>
      <c r="L150" s="7">
        <v>10391097.51</v>
      </c>
      <c r="M150" s="7">
        <v>10884615</v>
      </c>
      <c r="N150" s="34" t="s">
        <v>43</v>
      </c>
      <c r="O150" s="35">
        <v>4.5340831072114167E-2</v>
      </c>
      <c r="P150" s="7">
        <v>10884615</v>
      </c>
      <c r="Q150" s="7">
        <v>493517.49</v>
      </c>
      <c r="R150" s="7">
        <v>0</v>
      </c>
      <c r="S150" s="35">
        <v>1</v>
      </c>
      <c r="T150" s="35">
        <v>4.5340831072114167E-2</v>
      </c>
      <c r="U150" s="7">
        <v>493517.49</v>
      </c>
      <c r="V150" s="4" t="s">
        <v>43</v>
      </c>
      <c r="W150" s="33">
        <v>36560746</v>
      </c>
      <c r="X150" s="7">
        <v>629119</v>
      </c>
      <c r="Y150" s="7">
        <v>483637</v>
      </c>
      <c r="Z150" s="7">
        <v>66741.906000000003</v>
      </c>
      <c r="AA150" s="7">
        <v>1179497.906</v>
      </c>
      <c r="AB150" s="7">
        <v>1155653</v>
      </c>
      <c r="AC150" s="4" t="s">
        <v>44</v>
      </c>
      <c r="AD150" s="35" t="s">
        <v>45</v>
      </c>
      <c r="AE150" s="7" t="s">
        <v>45</v>
      </c>
      <c r="AF150" s="7" t="s">
        <v>45</v>
      </c>
      <c r="AG150" s="7" t="s">
        <v>45</v>
      </c>
      <c r="AH150" s="35" t="s">
        <v>45</v>
      </c>
      <c r="AI150" s="35" t="s">
        <v>45</v>
      </c>
      <c r="AJ150" s="7" t="s">
        <v>45</v>
      </c>
      <c r="AK150" s="36">
        <v>493517.49</v>
      </c>
    </row>
    <row r="151" spans="1:37" hidden="1">
      <c r="A151" s="4">
        <v>2025</v>
      </c>
      <c r="B151" s="4">
        <v>12</v>
      </c>
      <c r="C151" s="4" t="s">
        <v>180</v>
      </c>
      <c r="D151" s="4">
        <v>25010</v>
      </c>
      <c r="E151" s="4" t="s">
        <v>185</v>
      </c>
      <c r="F151" s="32">
        <v>0.13800000000000001</v>
      </c>
      <c r="G151" s="4" t="s">
        <v>43</v>
      </c>
      <c r="H151" s="33">
        <v>170720320</v>
      </c>
      <c r="I151" s="7">
        <v>1474001</v>
      </c>
      <c r="J151" s="7">
        <v>1956208</v>
      </c>
      <c r="K151" s="7">
        <v>269956.70400000003</v>
      </c>
      <c r="L151" s="7">
        <v>3700165.7039999999</v>
      </c>
      <c r="M151" s="7">
        <v>4000665</v>
      </c>
      <c r="N151" s="34" t="s">
        <v>43</v>
      </c>
      <c r="O151" s="35">
        <v>7.5112336574044591E-2</v>
      </c>
      <c r="P151" s="7">
        <v>4000665</v>
      </c>
      <c r="Q151" s="7">
        <v>300499.29600000009</v>
      </c>
      <c r="R151" s="7">
        <v>0</v>
      </c>
      <c r="S151" s="35">
        <v>1</v>
      </c>
      <c r="T151" s="35">
        <v>7.5112336574044591E-2</v>
      </c>
      <c r="U151" s="7">
        <v>300499.3</v>
      </c>
      <c r="V151" s="4" t="s">
        <v>43</v>
      </c>
      <c r="W151" s="33">
        <v>16644725</v>
      </c>
      <c r="X151" s="7">
        <v>155265</v>
      </c>
      <c r="Y151" s="7">
        <v>205006</v>
      </c>
      <c r="Z151" s="7">
        <v>28290.828000000001</v>
      </c>
      <c r="AA151" s="7">
        <v>388561.82799999998</v>
      </c>
      <c r="AB151" s="7">
        <v>401607</v>
      </c>
      <c r="AC151" s="4" t="s">
        <v>43</v>
      </c>
      <c r="AD151" s="35">
        <v>3.248243183012256E-2</v>
      </c>
      <c r="AE151" s="7">
        <v>401607</v>
      </c>
      <c r="AF151" s="7">
        <v>13045.17200000003</v>
      </c>
      <c r="AG151" s="7">
        <v>0</v>
      </c>
      <c r="AH151" s="35">
        <v>1</v>
      </c>
      <c r="AI151" s="35">
        <v>3.248243183012256E-2</v>
      </c>
      <c r="AJ151" s="7">
        <v>13045.17</v>
      </c>
      <c r="AK151" s="36">
        <v>313544.46999999997</v>
      </c>
    </row>
    <row r="152" spans="1:37" hidden="1">
      <c r="A152" s="4">
        <v>2025</v>
      </c>
      <c r="B152" s="4">
        <v>12</v>
      </c>
      <c r="C152" s="4" t="s">
        <v>180</v>
      </c>
      <c r="D152" s="4">
        <v>25100</v>
      </c>
      <c r="E152" s="4" t="s">
        <v>186</v>
      </c>
      <c r="F152" s="32">
        <v>0.13800000000000001</v>
      </c>
      <c r="G152" s="4" t="s">
        <v>43</v>
      </c>
      <c r="H152" s="33">
        <v>737593730</v>
      </c>
      <c r="I152" s="7">
        <v>13786013</v>
      </c>
      <c r="J152" s="7">
        <v>7262099</v>
      </c>
      <c r="K152" s="7">
        <v>1002169.662</v>
      </c>
      <c r="L152" s="7">
        <v>22050281.662</v>
      </c>
      <c r="M152" s="7">
        <v>23669782</v>
      </c>
      <c r="N152" s="34" t="s">
        <v>43</v>
      </c>
      <c r="O152" s="35">
        <v>6.8420585284646895E-2</v>
      </c>
      <c r="P152" s="7">
        <v>23669782</v>
      </c>
      <c r="Q152" s="7">
        <v>1619500.338</v>
      </c>
      <c r="R152" s="7">
        <v>0</v>
      </c>
      <c r="S152" s="35">
        <v>1</v>
      </c>
      <c r="T152" s="35">
        <v>6.8420585284646895E-2</v>
      </c>
      <c r="U152" s="7">
        <v>1619500.34</v>
      </c>
      <c r="V152" s="4" t="s">
        <v>44</v>
      </c>
      <c r="W152" s="33" t="s">
        <v>45</v>
      </c>
      <c r="X152" s="7" t="s">
        <v>45</v>
      </c>
      <c r="Y152" s="7" t="s">
        <v>45</v>
      </c>
      <c r="Z152" s="7" t="s">
        <v>45</v>
      </c>
      <c r="AA152" s="7" t="s">
        <v>45</v>
      </c>
      <c r="AB152" s="7" t="s">
        <v>45</v>
      </c>
      <c r="AC152" s="4" t="s">
        <v>44</v>
      </c>
      <c r="AD152" s="35" t="s">
        <v>45</v>
      </c>
      <c r="AE152" s="7" t="s">
        <v>45</v>
      </c>
      <c r="AF152" s="7" t="s">
        <v>45</v>
      </c>
      <c r="AG152" s="7" t="s">
        <v>45</v>
      </c>
      <c r="AH152" s="35" t="s">
        <v>45</v>
      </c>
      <c r="AI152" s="35" t="s">
        <v>45</v>
      </c>
      <c r="AJ152" s="7" t="s">
        <v>45</v>
      </c>
      <c r="AK152" s="36">
        <v>1619500.34</v>
      </c>
    </row>
    <row r="153" spans="1:37" hidden="1">
      <c r="A153" s="4">
        <v>2025</v>
      </c>
      <c r="B153" s="4">
        <v>12</v>
      </c>
      <c r="C153" s="4" t="s">
        <v>180</v>
      </c>
      <c r="D153" s="4">
        <v>25110</v>
      </c>
      <c r="E153" s="4" t="s">
        <v>187</v>
      </c>
      <c r="F153" s="32">
        <v>0.13800000000000001</v>
      </c>
      <c r="G153" s="4" t="s">
        <v>43</v>
      </c>
      <c r="H153" s="33">
        <v>353587860</v>
      </c>
      <c r="I153" s="7">
        <v>6509553</v>
      </c>
      <c r="J153" s="7">
        <v>3740191</v>
      </c>
      <c r="K153" s="7">
        <v>516146.35800000012</v>
      </c>
      <c r="L153" s="7">
        <v>10765890.357999999</v>
      </c>
      <c r="M153" s="7">
        <v>11247636</v>
      </c>
      <c r="N153" s="34" t="s">
        <v>43</v>
      </c>
      <c r="O153" s="35">
        <v>4.2830835030578829E-2</v>
      </c>
      <c r="P153" s="7">
        <v>11247636</v>
      </c>
      <c r="Q153" s="7">
        <v>481745.64199999953</v>
      </c>
      <c r="R153" s="7">
        <v>0</v>
      </c>
      <c r="S153" s="35">
        <v>1</v>
      </c>
      <c r="T153" s="35">
        <v>4.2830835030578829E-2</v>
      </c>
      <c r="U153" s="7">
        <v>481745.64</v>
      </c>
      <c r="V153" s="4" t="s">
        <v>44</v>
      </c>
      <c r="W153" s="33" t="s">
        <v>45</v>
      </c>
      <c r="X153" s="7" t="s">
        <v>45</v>
      </c>
      <c r="Y153" s="7" t="s">
        <v>45</v>
      </c>
      <c r="Z153" s="7" t="s">
        <v>45</v>
      </c>
      <c r="AA153" s="7" t="s">
        <v>45</v>
      </c>
      <c r="AB153" s="7" t="s">
        <v>45</v>
      </c>
      <c r="AC153" s="4" t="s">
        <v>44</v>
      </c>
      <c r="AD153" s="35" t="s">
        <v>45</v>
      </c>
      <c r="AE153" s="7" t="s">
        <v>45</v>
      </c>
      <c r="AF153" s="7" t="s">
        <v>45</v>
      </c>
      <c r="AG153" s="7" t="s">
        <v>45</v>
      </c>
      <c r="AH153" s="35" t="s">
        <v>45</v>
      </c>
      <c r="AI153" s="35" t="s">
        <v>45</v>
      </c>
      <c r="AJ153" s="7" t="s">
        <v>45</v>
      </c>
      <c r="AK153" s="36">
        <v>481745.64</v>
      </c>
    </row>
    <row r="154" spans="1:37" hidden="1">
      <c r="A154" s="4">
        <v>2025</v>
      </c>
      <c r="B154" s="4">
        <v>12</v>
      </c>
      <c r="C154" s="4" t="s">
        <v>180</v>
      </c>
      <c r="D154" s="4">
        <v>26120</v>
      </c>
      <c r="E154" s="4" t="s">
        <v>188</v>
      </c>
      <c r="F154" s="32">
        <v>0.13800000000000001</v>
      </c>
      <c r="G154" s="4" t="s">
        <v>43</v>
      </c>
      <c r="H154" s="33">
        <v>756260</v>
      </c>
      <c r="I154" s="7">
        <v>14678</v>
      </c>
      <c r="J154" s="7">
        <v>9603</v>
      </c>
      <c r="K154" s="7">
        <v>1325.2139999999999</v>
      </c>
      <c r="L154" s="7">
        <v>25606.214</v>
      </c>
      <c r="M154" s="7">
        <v>26552</v>
      </c>
      <c r="N154" s="34" t="s">
        <v>43</v>
      </c>
      <c r="O154" s="35">
        <v>3.5620141608918347E-2</v>
      </c>
      <c r="P154" s="7">
        <v>26552</v>
      </c>
      <c r="Q154" s="7">
        <v>945.78600000000017</v>
      </c>
      <c r="R154" s="7">
        <v>0</v>
      </c>
      <c r="S154" s="35">
        <v>1</v>
      </c>
      <c r="T154" s="35">
        <v>3.5620141608918347E-2</v>
      </c>
      <c r="U154" s="7">
        <v>945.79</v>
      </c>
      <c r="V154" s="4" t="s">
        <v>44</v>
      </c>
      <c r="W154" s="33" t="s">
        <v>45</v>
      </c>
      <c r="X154" s="7" t="s">
        <v>45</v>
      </c>
      <c r="Y154" s="7" t="s">
        <v>45</v>
      </c>
      <c r="Z154" s="7" t="s">
        <v>45</v>
      </c>
      <c r="AA154" s="7" t="s">
        <v>45</v>
      </c>
      <c r="AB154" s="7" t="s">
        <v>45</v>
      </c>
      <c r="AC154" s="4" t="s">
        <v>44</v>
      </c>
      <c r="AD154" s="35" t="s">
        <v>45</v>
      </c>
      <c r="AE154" s="7" t="s">
        <v>45</v>
      </c>
      <c r="AF154" s="7" t="s">
        <v>45</v>
      </c>
      <c r="AG154" s="7" t="s">
        <v>45</v>
      </c>
      <c r="AH154" s="35" t="s">
        <v>45</v>
      </c>
      <c r="AI154" s="35" t="s">
        <v>45</v>
      </c>
      <c r="AJ154" s="7" t="s">
        <v>45</v>
      </c>
      <c r="AK154" s="36">
        <v>945.79</v>
      </c>
    </row>
    <row r="155" spans="1:37" hidden="1">
      <c r="A155" s="4">
        <v>2025</v>
      </c>
      <c r="B155" s="4">
        <v>12</v>
      </c>
      <c r="C155" s="4" t="s">
        <v>180</v>
      </c>
      <c r="D155" s="4">
        <v>30170</v>
      </c>
      <c r="E155" s="4" t="s">
        <v>189</v>
      </c>
      <c r="F155" s="32">
        <v>0.13800000000000001</v>
      </c>
      <c r="G155" s="4" t="s">
        <v>43</v>
      </c>
      <c r="H155" s="33">
        <v>16766950</v>
      </c>
      <c r="I155" s="7">
        <v>16940</v>
      </c>
      <c r="J155" s="7">
        <v>26607</v>
      </c>
      <c r="K155" s="7">
        <v>3671.766000000001</v>
      </c>
      <c r="L155" s="7">
        <v>47218.766000000003</v>
      </c>
      <c r="M155" s="7">
        <v>50474</v>
      </c>
      <c r="N155" s="34" t="s">
        <v>43</v>
      </c>
      <c r="O155" s="35">
        <v>6.4493283670800761E-2</v>
      </c>
      <c r="P155" s="7">
        <v>50474</v>
      </c>
      <c r="Q155" s="7">
        <v>3255.2339999999981</v>
      </c>
      <c r="R155" s="7">
        <v>0</v>
      </c>
      <c r="S155" s="35">
        <v>1</v>
      </c>
      <c r="T155" s="35">
        <v>6.4493283670800761E-2</v>
      </c>
      <c r="U155" s="7">
        <v>3255.23</v>
      </c>
      <c r="V155" s="4" t="s">
        <v>44</v>
      </c>
      <c r="W155" s="33" t="s">
        <v>45</v>
      </c>
      <c r="X155" s="7" t="s">
        <v>45</v>
      </c>
      <c r="Y155" s="7" t="s">
        <v>45</v>
      </c>
      <c r="Z155" s="7" t="s">
        <v>45</v>
      </c>
      <c r="AA155" s="7" t="s">
        <v>45</v>
      </c>
      <c r="AB155" s="7" t="s">
        <v>45</v>
      </c>
      <c r="AC155" s="4" t="s">
        <v>44</v>
      </c>
      <c r="AD155" s="35" t="s">
        <v>45</v>
      </c>
      <c r="AE155" s="7" t="s">
        <v>45</v>
      </c>
      <c r="AF155" s="7" t="s">
        <v>45</v>
      </c>
      <c r="AG155" s="7" t="s">
        <v>45</v>
      </c>
      <c r="AH155" s="35" t="s">
        <v>45</v>
      </c>
      <c r="AI155" s="35" t="s">
        <v>45</v>
      </c>
      <c r="AJ155" s="7" t="s">
        <v>45</v>
      </c>
      <c r="AK155" s="36">
        <v>3255.23</v>
      </c>
    </row>
    <row r="156" spans="1:37" hidden="1">
      <c r="A156" s="4">
        <v>2025</v>
      </c>
      <c r="B156" s="4">
        <v>12</v>
      </c>
      <c r="C156" s="4" t="s">
        <v>180</v>
      </c>
      <c r="D156" s="4">
        <v>30380</v>
      </c>
      <c r="E156" s="4" t="s">
        <v>179</v>
      </c>
      <c r="F156" s="32">
        <v>0.13800000000000001</v>
      </c>
      <c r="G156" s="4" t="s">
        <v>43</v>
      </c>
      <c r="H156" s="33">
        <v>3262327180</v>
      </c>
      <c r="I156" s="7">
        <v>3879021</v>
      </c>
      <c r="J156" s="7">
        <v>4977980</v>
      </c>
      <c r="K156" s="7">
        <v>686961.24000000011</v>
      </c>
      <c r="L156" s="7">
        <v>9543962.2400000002</v>
      </c>
      <c r="M156" s="7">
        <v>9232389</v>
      </c>
      <c r="N156" s="34" t="s">
        <v>44</v>
      </c>
      <c r="O156" s="35" t="s">
        <v>45</v>
      </c>
      <c r="P156" s="7" t="s">
        <v>45</v>
      </c>
      <c r="Q156" s="7" t="s">
        <v>45</v>
      </c>
      <c r="R156" s="7" t="s">
        <v>45</v>
      </c>
      <c r="S156" s="35" t="s">
        <v>45</v>
      </c>
      <c r="T156" s="35" t="s">
        <v>45</v>
      </c>
      <c r="U156" s="7" t="s">
        <v>45</v>
      </c>
      <c r="V156" s="4" t="s">
        <v>44</v>
      </c>
      <c r="W156" s="33" t="s">
        <v>45</v>
      </c>
      <c r="X156" s="7" t="s">
        <v>45</v>
      </c>
      <c r="Y156" s="7" t="s">
        <v>45</v>
      </c>
      <c r="Z156" s="7" t="s">
        <v>45</v>
      </c>
      <c r="AA156" s="7" t="s">
        <v>45</v>
      </c>
      <c r="AB156" s="7" t="s">
        <v>45</v>
      </c>
      <c r="AC156" s="4" t="s">
        <v>44</v>
      </c>
      <c r="AD156" s="35" t="s">
        <v>45</v>
      </c>
      <c r="AE156" s="7" t="s">
        <v>45</v>
      </c>
      <c r="AF156" s="7" t="s">
        <v>45</v>
      </c>
      <c r="AG156" s="7" t="s">
        <v>45</v>
      </c>
      <c r="AH156" s="35" t="s">
        <v>45</v>
      </c>
      <c r="AI156" s="35" t="s">
        <v>45</v>
      </c>
      <c r="AJ156" s="7" t="s">
        <v>45</v>
      </c>
      <c r="AK156" s="36" t="s">
        <v>45</v>
      </c>
    </row>
    <row r="157" spans="1:37">
      <c r="A157" s="4">
        <v>2023</v>
      </c>
      <c r="B157" s="4">
        <v>13</v>
      </c>
      <c r="C157" s="4" t="s">
        <v>190</v>
      </c>
      <c r="D157" s="4">
        <v>20270</v>
      </c>
      <c r="E157" s="4" t="s">
        <v>191</v>
      </c>
      <c r="F157" s="32">
        <v>0.13500000000000001</v>
      </c>
      <c r="G157" s="4" t="s">
        <v>43</v>
      </c>
      <c r="H157" s="33">
        <v>287000120</v>
      </c>
      <c r="I157" s="7">
        <v>2429916</v>
      </c>
      <c r="J157" s="7">
        <v>4048425</v>
      </c>
      <c r="K157" s="7">
        <v>546537.375</v>
      </c>
      <c r="L157" s="7">
        <v>7024878.375</v>
      </c>
      <c r="M157" s="7">
        <v>6935827</v>
      </c>
      <c r="N157" s="34" t="s">
        <v>44</v>
      </c>
      <c r="O157" s="35" t="s">
        <v>45</v>
      </c>
      <c r="P157" s="7" t="s">
        <v>45</v>
      </c>
      <c r="Q157" s="7" t="s">
        <v>45</v>
      </c>
      <c r="R157" s="7" t="s">
        <v>45</v>
      </c>
      <c r="S157" s="35" t="s">
        <v>45</v>
      </c>
      <c r="T157" s="35" t="s">
        <v>45</v>
      </c>
      <c r="U157" s="7" t="s">
        <v>45</v>
      </c>
      <c r="V157" s="4" t="s">
        <v>44</v>
      </c>
      <c r="W157" s="33" t="s">
        <v>45</v>
      </c>
      <c r="X157" s="7" t="s">
        <v>45</v>
      </c>
      <c r="Y157" s="7" t="s">
        <v>45</v>
      </c>
      <c r="Z157" s="7" t="s">
        <v>45</v>
      </c>
      <c r="AA157" s="7" t="s">
        <v>45</v>
      </c>
      <c r="AB157" s="7" t="s">
        <v>45</v>
      </c>
      <c r="AC157" s="4" t="s">
        <v>44</v>
      </c>
      <c r="AD157" s="35" t="s">
        <v>45</v>
      </c>
      <c r="AE157" s="7" t="s">
        <v>45</v>
      </c>
      <c r="AF157" s="7" t="s">
        <v>45</v>
      </c>
      <c r="AG157" s="7" t="s">
        <v>45</v>
      </c>
      <c r="AH157" s="35" t="s">
        <v>45</v>
      </c>
      <c r="AI157" s="35" t="s">
        <v>45</v>
      </c>
      <c r="AJ157" s="7" t="s">
        <v>45</v>
      </c>
      <c r="AK157" s="36" t="s">
        <v>45</v>
      </c>
    </row>
    <row r="158" spans="1:37">
      <c r="A158" s="4">
        <v>2023</v>
      </c>
      <c r="B158" s="4">
        <v>13</v>
      </c>
      <c r="C158" s="4" t="s">
        <v>190</v>
      </c>
      <c r="D158" s="4">
        <v>20450</v>
      </c>
      <c r="E158" s="4" t="s">
        <v>128</v>
      </c>
      <c r="F158" s="32">
        <v>0.13500000000000001</v>
      </c>
      <c r="G158" s="4" t="s">
        <v>43</v>
      </c>
      <c r="H158" s="33">
        <v>245038660</v>
      </c>
      <c r="I158" s="7">
        <v>2276409</v>
      </c>
      <c r="J158" s="7">
        <v>3011814</v>
      </c>
      <c r="K158" s="7">
        <v>406594.89</v>
      </c>
      <c r="L158" s="7">
        <v>5694817.8899999997</v>
      </c>
      <c r="M158" s="7">
        <v>6270543</v>
      </c>
      <c r="N158" s="34" t="s">
        <v>43</v>
      </c>
      <c r="O158" s="35">
        <v>9.1814235226518659E-2</v>
      </c>
      <c r="P158" s="7">
        <v>6204925</v>
      </c>
      <c r="Q158" s="7">
        <v>569700.44351290632</v>
      </c>
      <c r="R158" s="7">
        <v>0</v>
      </c>
      <c r="S158" s="35">
        <v>1</v>
      </c>
      <c r="T158" s="35">
        <v>9.1814235226518659E-2</v>
      </c>
      <c r="U158" s="7">
        <v>569700.43999999994</v>
      </c>
      <c r="V158" s="4" t="s">
        <v>44</v>
      </c>
      <c r="W158" s="33" t="s">
        <v>45</v>
      </c>
      <c r="X158" s="7" t="s">
        <v>45</v>
      </c>
      <c r="Y158" s="7" t="s">
        <v>45</v>
      </c>
      <c r="Z158" s="7" t="s">
        <v>45</v>
      </c>
      <c r="AA158" s="7" t="s">
        <v>45</v>
      </c>
      <c r="AB158" s="7" t="s">
        <v>45</v>
      </c>
      <c r="AC158" s="4" t="s">
        <v>44</v>
      </c>
      <c r="AD158" s="35" t="s">
        <v>45</v>
      </c>
      <c r="AE158" s="7" t="s">
        <v>45</v>
      </c>
      <c r="AF158" s="7" t="s">
        <v>45</v>
      </c>
      <c r="AG158" s="7" t="s">
        <v>45</v>
      </c>
      <c r="AH158" s="35" t="s">
        <v>45</v>
      </c>
      <c r="AI158" s="35" t="s">
        <v>45</v>
      </c>
      <c r="AJ158" s="7" t="s">
        <v>45</v>
      </c>
      <c r="AK158" s="36">
        <v>569700.43999999994</v>
      </c>
    </row>
    <row r="159" spans="1:37">
      <c r="A159" s="4">
        <v>2023</v>
      </c>
      <c r="B159" s="4">
        <v>13</v>
      </c>
      <c r="C159" s="4" t="s">
        <v>190</v>
      </c>
      <c r="D159" s="4">
        <v>20500</v>
      </c>
      <c r="E159" s="4" t="s">
        <v>129</v>
      </c>
      <c r="F159" s="32">
        <v>0.13500000000000001</v>
      </c>
      <c r="G159" s="4" t="s">
        <v>43</v>
      </c>
      <c r="H159" s="33">
        <v>42262020</v>
      </c>
      <c r="I159" s="7">
        <v>173274</v>
      </c>
      <c r="J159" s="7">
        <v>545242</v>
      </c>
      <c r="K159" s="7">
        <v>73607.67</v>
      </c>
      <c r="L159" s="7">
        <v>792123.67</v>
      </c>
      <c r="M159" s="7">
        <v>845241</v>
      </c>
      <c r="N159" s="34" t="s">
        <v>43</v>
      </c>
      <c r="O159" s="35">
        <v>6.2842822342976667E-2</v>
      </c>
      <c r="P159" s="7">
        <v>842143</v>
      </c>
      <c r="Q159" s="7">
        <v>52922.642936381402</v>
      </c>
      <c r="R159" s="7">
        <v>0</v>
      </c>
      <c r="S159" s="35">
        <v>1</v>
      </c>
      <c r="T159" s="35">
        <v>6.2842822342976667E-2</v>
      </c>
      <c r="U159" s="7">
        <v>52922.64</v>
      </c>
      <c r="V159" s="4" t="s">
        <v>43</v>
      </c>
      <c r="W159" s="33">
        <v>125810</v>
      </c>
      <c r="X159" s="7">
        <v>516</v>
      </c>
      <c r="Y159" s="7">
        <v>2021</v>
      </c>
      <c r="Z159" s="7">
        <v>272.83499999999998</v>
      </c>
      <c r="AA159" s="7">
        <v>2809.835</v>
      </c>
      <c r="AB159" s="7">
        <v>2516</v>
      </c>
      <c r="AC159" s="4" t="s">
        <v>44</v>
      </c>
      <c r="AD159" s="35" t="s">
        <v>45</v>
      </c>
      <c r="AE159" s="7" t="s">
        <v>45</v>
      </c>
      <c r="AF159" s="7" t="s">
        <v>45</v>
      </c>
      <c r="AG159" s="7" t="s">
        <v>45</v>
      </c>
      <c r="AH159" s="35" t="s">
        <v>45</v>
      </c>
      <c r="AI159" s="35" t="s">
        <v>45</v>
      </c>
      <c r="AJ159" s="7" t="s">
        <v>45</v>
      </c>
      <c r="AK159" s="36">
        <v>52922.64</v>
      </c>
    </row>
    <row r="160" spans="1:37">
      <c r="A160" s="4">
        <v>2023</v>
      </c>
      <c r="B160" s="4">
        <v>13</v>
      </c>
      <c r="C160" s="4" t="s">
        <v>190</v>
      </c>
      <c r="D160" s="4">
        <v>21060</v>
      </c>
      <c r="E160" s="4" t="s">
        <v>130</v>
      </c>
      <c r="F160" s="32">
        <v>0.13500000000000001</v>
      </c>
      <c r="G160" s="4" t="s">
        <v>43</v>
      </c>
      <c r="H160" s="33">
        <v>365400850</v>
      </c>
      <c r="I160" s="7">
        <v>1607764</v>
      </c>
      <c r="J160" s="7">
        <v>5535293</v>
      </c>
      <c r="K160" s="7">
        <v>747264.55500000005</v>
      </c>
      <c r="L160" s="7">
        <v>7890321.5549999997</v>
      </c>
      <c r="M160" s="7">
        <v>8404223</v>
      </c>
      <c r="N160" s="34" t="s">
        <v>43</v>
      </c>
      <c r="O160" s="35">
        <v>6.1148002022316628E-2</v>
      </c>
      <c r="P160" s="7">
        <v>8438824</v>
      </c>
      <c r="Q160" s="7">
        <v>516017.22701797407</v>
      </c>
      <c r="R160" s="7">
        <v>0</v>
      </c>
      <c r="S160" s="35">
        <v>1</v>
      </c>
      <c r="T160" s="35">
        <v>6.1148002022316628E-2</v>
      </c>
      <c r="U160" s="7">
        <v>516017.23</v>
      </c>
      <c r="V160" s="4" t="s">
        <v>44</v>
      </c>
      <c r="W160" s="33" t="s">
        <v>45</v>
      </c>
      <c r="X160" s="7" t="s">
        <v>45</v>
      </c>
      <c r="Y160" s="7" t="s">
        <v>45</v>
      </c>
      <c r="Z160" s="7" t="s">
        <v>45</v>
      </c>
      <c r="AA160" s="7" t="s">
        <v>45</v>
      </c>
      <c r="AB160" s="7" t="s">
        <v>45</v>
      </c>
      <c r="AC160" s="4" t="s">
        <v>44</v>
      </c>
      <c r="AD160" s="35" t="s">
        <v>45</v>
      </c>
      <c r="AE160" s="7" t="s">
        <v>45</v>
      </c>
      <c r="AF160" s="7" t="s">
        <v>45</v>
      </c>
      <c r="AG160" s="7" t="s">
        <v>45</v>
      </c>
      <c r="AH160" s="35" t="s">
        <v>45</v>
      </c>
      <c r="AI160" s="35" t="s">
        <v>45</v>
      </c>
      <c r="AJ160" s="7" t="s">
        <v>45</v>
      </c>
      <c r="AK160" s="36">
        <v>516017.23</v>
      </c>
    </row>
    <row r="161" spans="1:37">
      <c r="A161" s="4">
        <v>2023</v>
      </c>
      <c r="B161" s="4">
        <v>13</v>
      </c>
      <c r="C161" s="4" t="s">
        <v>190</v>
      </c>
      <c r="D161" s="4">
        <v>21830</v>
      </c>
      <c r="E161" s="4" t="s">
        <v>192</v>
      </c>
      <c r="F161" s="32">
        <v>0.13500000000000001</v>
      </c>
      <c r="G161" s="4" t="s">
        <v>43</v>
      </c>
      <c r="H161" s="33">
        <v>96318810</v>
      </c>
      <c r="I161" s="7">
        <v>362737</v>
      </c>
      <c r="J161" s="7">
        <v>1333847</v>
      </c>
      <c r="K161" s="7">
        <v>180069.345</v>
      </c>
      <c r="L161" s="7">
        <v>1876653.345</v>
      </c>
      <c r="M161" s="7">
        <v>1951998</v>
      </c>
      <c r="N161" s="34" t="s">
        <v>43</v>
      </c>
      <c r="O161" s="35">
        <v>3.8598735756901432E-2</v>
      </c>
      <c r="P161" s="7">
        <v>1916141</v>
      </c>
      <c r="Q161" s="7">
        <v>73960.620131964853</v>
      </c>
      <c r="R161" s="7">
        <v>0</v>
      </c>
      <c r="S161" s="35">
        <v>1</v>
      </c>
      <c r="T161" s="35">
        <v>3.8598735756901432E-2</v>
      </c>
      <c r="U161" s="7">
        <v>73960.62</v>
      </c>
      <c r="V161" s="4" t="s">
        <v>44</v>
      </c>
      <c r="W161" s="33" t="s">
        <v>45</v>
      </c>
      <c r="X161" s="7" t="s">
        <v>45</v>
      </c>
      <c r="Y161" s="7" t="s">
        <v>45</v>
      </c>
      <c r="Z161" s="7" t="s">
        <v>45</v>
      </c>
      <c r="AA161" s="7" t="s">
        <v>45</v>
      </c>
      <c r="AB161" s="7" t="s">
        <v>45</v>
      </c>
      <c r="AC161" s="4" t="s">
        <v>44</v>
      </c>
      <c r="AD161" s="35" t="s">
        <v>45</v>
      </c>
      <c r="AE161" s="7" t="s">
        <v>45</v>
      </c>
      <c r="AF161" s="7" t="s">
        <v>45</v>
      </c>
      <c r="AG161" s="7" t="s">
        <v>45</v>
      </c>
      <c r="AH161" s="35" t="s">
        <v>45</v>
      </c>
      <c r="AI161" s="35" t="s">
        <v>45</v>
      </c>
      <c r="AJ161" s="7" t="s">
        <v>45</v>
      </c>
      <c r="AK161" s="36">
        <v>73960.62</v>
      </c>
    </row>
    <row r="162" spans="1:37">
      <c r="A162" s="4">
        <v>2023</v>
      </c>
      <c r="B162" s="4">
        <v>13</v>
      </c>
      <c r="C162" s="4" t="s">
        <v>190</v>
      </c>
      <c r="D162" s="4">
        <v>21880</v>
      </c>
      <c r="E162" s="4" t="s">
        <v>193</v>
      </c>
      <c r="F162" s="32">
        <v>0.13500000000000001</v>
      </c>
      <c r="G162" s="4" t="s">
        <v>44</v>
      </c>
      <c r="H162" s="33" t="s">
        <v>45</v>
      </c>
      <c r="I162" s="7" t="s">
        <v>45</v>
      </c>
      <c r="J162" s="7" t="s">
        <v>45</v>
      </c>
      <c r="K162" s="7" t="s">
        <v>45</v>
      </c>
      <c r="L162" s="7" t="s">
        <v>45</v>
      </c>
      <c r="M162" s="7" t="s">
        <v>45</v>
      </c>
      <c r="N162" s="34" t="s">
        <v>44</v>
      </c>
      <c r="O162" s="35" t="s">
        <v>45</v>
      </c>
      <c r="P162" s="7" t="s">
        <v>45</v>
      </c>
      <c r="Q162" s="7" t="s">
        <v>45</v>
      </c>
      <c r="R162" s="7" t="s">
        <v>45</v>
      </c>
      <c r="S162" s="35" t="s">
        <v>45</v>
      </c>
      <c r="T162" s="35" t="s">
        <v>45</v>
      </c>
      <c r="U162" s="7" t="s">
        <v>45</v>
      </c>
      <c r="V162" s="4" t="s">
        <v>44</v>
      </c>
      <c r="W162" s="33" t="s">
        <v>45</v>
      </c>
      <c r="X162" s="7" t="s">
        <v>45</v>
      </c>
      <c r="Y162" s="7" t="s">
        <v>45</v>
      </c>
      <c r="Z162" s="7" t="s">
        <v>45</v>
      </c>
      <c r="AA162" s="7" t="s">
        <v>45</v>
      </c>
      <c r="AB162" s="7" t="s">
        <v>45</v>
      </c>
      <c r="AC162" s="4" t="s">
        <v>44</v>
      </c>
      <c r="AD162" s="35" t="s">
        <v>45</v>
      </c>
      <c r="AE162" s="7" t="s">
        <v>45</v>
      </c>
      <c r="AF162" s="7" t="s">
        <v>45</v>
      </c>
      <c r="AG162" s="7" t="s">
        <v>45</v>
      </c>
      <c r="AH162" s="35" t="s">
        <v>45</v>
      </c>
      <c r="AI162" s="35" t="s">
        <v>45</v>
      </c>
      <c r="AJ162" s="7" t="s">
        <v>45</v>
      </c>
      <c r="AK162" s="36" t="s">
        <v>45</v>
      </c>
    </row>
    <row r="163" spans="1:37">
      <c r="A163" s="4">
        <v>2023</v>
      </c>
      <c r="B163" s="4">
        <v>13</v>
      </c>
      <c r="C163" s="4" t="s">
        <v>190</v>
      </c>
      <c r="D163" s="4">
        <v>22100</v>
      </c>
      <c r="E163" s="4" t="s">
        <v>194</v>
      </c>
      <c r="F163" s="32">
        <v>0.13500000000000001</v>
      </c>
      <c r="G163" s="4" t="s">
        <v>43</v>
      </c>
      <c r="H163" s="33">
        <v>389024930</v>
      </c>
      <c r="I163" s="7">
        <v>1789515</v>
      </c>
      <c r="J163" s="7">
        <v>5583690</v>
      </c>
      <c r="K163" s="7">
        <v>753798.15</v>
      </c>
      <c r="L163" s="7">
        <v>8127003.1500000004</v>
      </c>
      <c r="M163" s="7">
        <v>9570020</v>
      </c>
      <c r="N163" s="34" t="s">
        <v>43</v>
      </c>
      <c r="O163" s="35">
        <v>0.1507851446496454</v>
      </c>
      <c r="P163" s="7">
        <v>9767635</v>
      </c>
      <c r="Q163" s="7">
        <v>1472814.256359939</v>
      </c>
      <c r="R163" s="7">
        <v>0</v>
      </c>
      <c r="S163" s="35">
        <v>1</v>
      </c>
      <c r="T163" s="35">
        <v>0.1507851446496454</v>
      </c>
      <c r="U163" s="7">
        <v>1472814.26</v>
      </c>
      <c r="V163" s="4" t="s">
        <v>44</v>
      </c>
      <c r="W163" s="33" t="s">
        <v>45</v>
      </c>
      <c r="X163" s="7" t="s">
        <v>45</v>
      </c>
      <c r="Y163" s="7" t="s">
        <v>45</v>
      </c>
      <c r="Z163" s="7" t="s">
        <v>45</v>
      </c>
      <c r="AA163" s="7" t="s">
        <v>45</v>
      </c>
      <c r="AB163" s="7" t="s">
        <v>45</v>
      </c>
      <c r="AC163" s="4" t="s">
        <v>44</v>
      </c>
      <c r="AD163" s="35" t="s">
        <v>45</v>
      </c>
      <c r="AE163" s="7" t="s">
        <v>45</v>
      </c>
      <c r="AF163" s="7" t="s">
        <v>45</v>
      </c>
      <c r="AG163" s="7" t="s">
        <v>45</v>
      </c>
      <c r="AH163" s="35" t="s">
        <v>45</v>
      </c>
      <c r="AI163" s="35" t="s">
        <v>45</v>
      </c>
      <c r="AJ163" s="7" t="s">
        <v>45</v>
      </c>
      <c r="AK163" s="36">
        <v>1472814.26</v>
      </c>
    </row>
    <row r="164" spans="1:37">
      <c r="A164" s="4">
        <v>2023</v>
      </c>
      <c r="B164" s="4">
        <v>13</v>
      </c>
      <c r="C164" s="4" t="s">
        <v>190</v>
      </c>
      <c r="D164" s="4">
        <v>22920</v>
      </c>
      <c r="E164" s="4" t="s">
        <v>195</v>
      </c>
      <c r="F164" s="32">
        <v>0.13500000000000001</v>
      </c>
      <c r="G164" s="4" t="s">
        <v>43</v>
      </c>
      <c r="H164" s="33">
        <v>1791810</v>
      </c>
      <c r="I164" s="7">
        <v>33310</v>
      </c>
      <c r="J164" s="7">
        <v>25669</v>
      </c>
      <c r="K164" s="7">
        <v>3465.3150000000001</v>
      </c>
      <c r="L164" s="7">
        <v>62444.315000000002</v>
      </c>
      <c r="M164" s="7">
        <v>66279</v>
      </c>
      <c r="N164" s="34" t="s">
        <v>43</v>
      </c>
      <c r="O164" s="35">
        <v>5.7856711778994867E-2</v>
      </c>
      <c r="P164" s="7">
        <v>60155</v>
      </c>
      <c r="Q164" s="7">
        <v>3480.3704970654371</v>
      </c>
      <c r="R164" s="7">
        <v>0</v>
      </c>
      <c r="S164" s="35">
        <v>1</v>
      </c>
      <c r="T164" s="35">
        <v>5.7856711778994867E-2</v>
      </c>
      <c r="U164" s="7">
        <v>3480.37</v>
      </c>
      <c r="V164" s="4" t="s">
        <v>44</v>
      </c>
      <c r="W164" s="33" t="s">
        <v>45</v>
      </c>
      <c r="X164" s="7" t="s">
        <v>45</v>
      </c>
      <c r="Y164" s="7" t="s">
        <v>45</v>
      </c>
      <c r="Z164" s="7" t="s">
        <v>45</v>
      </c>
      <c r="AA164" s="7" t="s">
        <v>45</v>
      </c>
      <c r="AB164" s="7" t="s">
        <v>45</v>
      </c>
      <c r="AC164" s="4" t="s">
        <v>44</v>
      </c>
      <c r="AD164" s="35" t="s">
        <v>45</v>
      </c>
      <c r="AE164" s="7" t="s">
        <v>45</v>
      </c>
      <c r="AF164" s="7" t="s">
        <v>45</v>
      </c>
      <c r="AG164" s="7" t="s">
        <v>45</v>
      </c>
      <c r="AH164" s="35" t="s">
        <v>45</v>
      </c>
      <c r="AI164" s="35" t="s">
        <v>45</v>
      </c>
      <c r="AJ164" s="7" t="s">
        <v>45</v>
      </c>
      <c r="AK164" s="36">
        <v>3480.37</v>
      </c>
    </row>
    <row r="165" spans="1:37">
      <c r="A165" s="4">
        <v>2023</v>
      </c>
      <c r="B165" s="4">
        <v>13</v>
      </c>
      <c r="C165" s="4" t="s">
        <v>190</v>
      </c>
      <c r="D165" s="4">
        <v>23010</v>
      </c>
      <c r="E165" s="4" t="s">
        <v>196</v>
      </c>
      <c r="F165" s="32">
        <v>0.13500000000000001</v>
      </c>
      <c r="G165" s="4" t="s">
        <v>44</v>
      </c>
      <c r="H165" s="33" t="s">
        <v>45</v>
      </c>
      <c r="I165" s="7" t="s">
        <v>45</v>
      </c>
      <c r="J165" s="7" t="s">
        <v>45</v>
      </c>
      <c r="K165" s="7" t="s">
        <v>45</v>
      </c>
      <c r="L165" s="7" t="s">
        <v>45</v>
      </c>
      <c r="M165" s="7" t="s">
        <v>45</v>
      </c>
      <c r="N165" s="34" t="s">
        <v>44</v>
      </c>
      <c r="O165" s="35" t="s">
        <v>45</v>
      </c>
      <c r="P165" s="7" t="s">
        <v>45</v>
      </c>
      <c r="Q165" s="7" t="s">
        <v>45</v>
      </c>
      <c r="R165" s="7" t="s">
        <v>45</v>
      </c>
      <c r="S165" s="35" t="s">
        <v>45</v>
      </c>
      <c r="T165" s="35" t="s">
        <v>45</v>
      </c>
      <c r="U165" s="7" t="s">
        <v>45</v>
      </c>
      <c r="V165" s="4" t="s">
        <v>44</v>
      </c>
      <c r="W165" s="33" t="s">
        <v>45</v>
      </c>
      <c r="X165" s="7" t="s">
        <v>45</v>
      </c>
      <c r="Y165" s="7" t="s">
        <v>45</v>
      </c>
      <c r="Z165" s="7" t="s">
        <v>45</v>
      </c>
      <c r="AA165" s="7" t="s">
        <v>45</v>
      </c>
      <c r="AB165" s="7" t="s">
        <v>45</v>
      </c>
      <c r="AC165" s="4" t="s">
        <v>44</v>
      </c>
      <c r="AD165" s="35" t="s">
        <v>45</v>
      </c>
      <c r="AE165" s="7" t="s">
        <v>45</v>
      </c>
      <c r="AF165" s="7" t="s">
        <v>45</v>
      </c>
      <c r="AG165" s="7" t="s">
        <v>45</v>
      </c>
      <c r="AH165" s="35" t="s">
        <v>45</v>
      </c>
      <c r="AI165" s="35" t="s">
        <v>45</v>
      </c>
      <c r="AJ165" s="7" t="s">
        <v>45</v>
      </c>
      <c r="AK165" s="36" t="s">
        <v>45</v>
      </c>
    </row>
    <row r="166" spans="1:37">
      <c r="A166" s="4">
        <v>2023</v>
      </c>
      <c r="B166" s="4">
        <v>13</v>
      </c>
      <c r="C166" s="4" t="s">
        <v>190</v>
      </c>
      <c r="D166" s="4">
        <v>23430</v>
      </c>
      <c r="E166" s="4" t="s">
        <v>197</v>
      </c>
      <c r="F166" s="32">
        <v>0.13500000000000001</v>
      </c>
      <c r="G166" s="4" t="s">
        <v>44</v>
      </c>
      <c r="H166" s="33" t="s">
        <v>45</v>
      </c>
      <c r="I166" s="7" t="s">
        <v>45</v>
      </c>
      <c r="J166" s="7" t="s">
        <v>45</v>
      </c>
      <c r="K166" s="7" t="s">
        <v>45</v>
      </c>
      <c r="L166" s="7" t="s">
        <v>45</v>
      </c>
      <c r="M166" s="7" t="s">
        <v>45</v>
      </c>
      <c r="N166" s="34" t="s">
        <v>44</v>
      </c>
      <c r="O166" s="35" t="s">
        <v>45</v>
      </c>
      <c r="P166" s="7" t="s">
        <v>45</v>
      </c>
      <c r="Q166" s="7" t="s">
        <v>45</v>
      </c>
      <c r="R166" s="7" t="s">
        <v>45</v>
      </c>
      <c r="S166" s="35" t="s">
        <v>45</v>
      </c>
      <c r="T166" s="35" t="s">
        <v>45</v>
      </c>
      <c r="U166" s="7" t="s">
        <v>45</v>
      </c>
      <c r="V166" s="4" t="s">
        <v>44</v>
      </c>
      <c r="W166" s="33" t="s">
        <v>45</v>
      </c>
      <c r="X166" s="7" t="s">
        <v>45</v>
      </c>
      <c r="Y166" s="7" t="s">
        <v>45</v>
      </c>
      <c r="Z166" s="7" t="s">
        <v>45</v>
      </c>
      <c r="AA166" s="7" t="s">
        <v>45</v>
      </c>
      <c r="AB166" s="7" t="s">
        <v>45</v>
      </c>
      <c r="AC166" s="4" t="s">
        <v>44</v>
      </c>
      <c r="AD166" s="35" t="s">
        <v>45</v>
      </c>
      <c r="AE166" s="7" t="s">
        <v>45</v>
      </c>
      <c r="AF166" s="7" t="s">
        <v>45</v>
      </c>
      <c r="AG166" s="7" t="s">
        <v>45</v>
      </c>
      <c r="AH166" s="35" t="s">
        <v>45</v>
      </c>
      <c r="AI166" s="35" t="s">
        <v>45</v>
      </c>
      <c r="AJ166" s="7" t="s">
        <v>45</v>
      </c>
      <c r="AK166" s="36" t="s">
        <v>45</v>
      </c>
    </row>
    <row r="167" spans="1:37">
      <c r="A167" s="4">
        <v>2023</v>
      </c>
      <c r="B167" s="4">
        <v>13</v>
      </c>
      <c r="C167" s="4" t="s">
        <v>190</v>
      </c>
      <c r="D167" s="4">
        <v>23710</v>
      </c>
      <c r="E167" s="4" t="s">
        <v>198</v>
      </c>
      <c r="F167" s="32">
        <v>0.13500000000000001</v>
      </c>
      <c r="G167" s="4" t="s">
        <v>44</v>
      </c>
      <c r="H167" s="33" t="s">
        <v>45</v>
      </c>
      <c r="I167" s="7" t="s">
        <v>45</v>
      </c>
      <c r="J167" s="7" t="s">
        <v>45</v>
      </c>
      <c r="K167" s="7" t="s">
        <v>45</v>
      </c>
      <c r="L167" s="7" t="s">
        <v>45</v>
      </c>
      <c r="M167" s="7" t="s">
        <v>45</v>
      </c>
      <c r="N167" s="34" t="s">
        <v>44</v>
      </c>
      <c r="O167" s="35" t="s">
        <v>45</v>
      </c>
      <c r="P167" s="7" t="s">
        <v>45</v>
      </c>
      <c r="Q167" s="7" t="s">
        <v>45</v>
      </c>
      <c r="R167" s="7" t="s">
        <v>45</v>
      </c>
      <c r="S167" s="35" t="s">
        <v>45</v>
      </c>
      <c r="T167" s="35" t="s">
        <v>45</v>
      </c>
      <c r="U167" s="7" t="s">
        <v>45</v>
      </c>
      <c r="V167" s="4" t="s">
        <v>44</v>
      </c>
      <c r="W167" s="33" t="s">
        <v>45</v>
      </c>
      <c r="X167" s="7" t="s">
        <v>45</v>
      </c>
      <c r="Y167" s="7" t="s">
        <v>45</v>
      </c>
      <c r="Z167" s="7" t="s">
        <v>45</v>
      </c>
      <c r="AA167" s="7" t="s">
        <v>45</v>
      </c>
      <c r="AB167" s="7" t="s">
        <v>45</v>
      </c>
      <c r="AC167" s="4" t="s">
        <v>44</v>
      </c>
      <c r="AD167" s="35" t="s">
        <v>45</v>
      </c>
      <c r="AE167" s="7" t="s">
        <v>45</v>
      </c>
      <c r="AF167" s="7" t="s">
        <v>45</v>
      </c>
      <c r="AG167" s="7" t="s">
        <v>45</v>
      </c>
      <c r="AH167" s="35" t="s">
        <v>45</v>
      </c>
      <c r="AI167" s="35" t="s">
        <v>45</v>
      </c>
      <c r="AJ167" s="7" t="s">
        <v>45</v>
      </c>
      <c r="AK167" s="36" t="s">
        <v>45</v>
      </c>
    </row>
    <row r="168" spans="1:37">
      <c r="A168" s="4">
        <v>2023</v>
      </c>
      <c r="B168" s="4">
        <v>13</v>
      </c>
      <c r="C168" s="4" t="s">
        <v>190</v>
      </c>
      <c r="D168" s="4">
        <v>25840</v>
      </c>
      <c r="E168" s="4" t="s">
        <v>199</v>
      </c>
      <c r="F168" s="32">
        <v>0.13500000000000001</v>
      </c>
      <c r="G168" s="4" t="s">
        <v>43</v>
      </c>
      <c r="H168" s="33">
        <v>1701588770</v>
      </c>
      <c r="I168" s="7">
        <v>25625927</v>
      </c>
      <c r="J168" s="7">
        <v>24618079</v>
      </c>
      <c r="K168" s="7">
        <v>3323440.665</v>
      </c>
      <c r="L168" s="7">
        <v>53567446.664999999</v>
      </c>
      <c r="M168" s="7">
        <v>59657738</v>
      </c>
      <c r="N168" s="34" t="s">
        <v>43</v>
      </c>
      <c r="O168" s="35">
        <v>0.1020871983949508</v>
      </c>
      <c r="P168" s="7">
        <v>59578553</v>
      </c>
      <c r="Q168" s="7">
        <v>6082207.560195094</v>
      </c>
      <c r="R168" s="7">
        <v>0</v>
      </c>
      <c r="S168" s="35">
        <v>1</v>
      </c>
      <c r="T168" s="35">
        <v>0.1020871983949508</v>
      </c>
      <c r="U168" s="7">
        <v>6082207.5599999996</v>
      </c>
      <c r="V168" s="4" t="s">
        <v>44</v>
      </c>
      <c r="W168" s="33" t="s">
        <v>45</v>
      </c>
      <c r="X168" s="7" t="s">
        <v>45</v>
      </c>
      <c r="Y168" s="7" t="s">
        <v>45</v>
      </c>
      <c r="Z168" s="7" t="s">
        <v>45</v>
      </c>
      <c r="AA168" s="7" t="s">
        <v>45</v>
      </c>
      <c r="AB168" s="7" t="s">
        <v>45</v>
      </c>
      <c r="AC168" s="4" t="s">
        <v>44</v>
      </c>
      <c r="AD168" s="35" t="s">
        <v>45</v>
      </c>
      <c r="AE168" s="7" t="s">
        <v>45</v>
      </c>
      <c r="AF168" s="7" t="s">
        <v>45</v>
      </c>
      <c r="AG168" s="7" t="s">
        <v>45</v>
      </c>
      <c r="AH168" s="35" t="s">
        <v>45</v>
      </c>
      <c r="AI168" s="35" t="s">
        <v>45</v>
      </c>
      <c r="AJ168" s="7" t="s">
        <v>45</v>
      </c>
      <c r="AK168" s="36">
        <v>6082207.5599999996</v>
      </c>
    </row>
    <row r="169" spans="1:37">
      <c r="A169" s="4">
        <v>2023</v>
      </c>
      <c r="B169" s="4">
        <v>13</v>
      </c>
      <c r="C169" s="4" t="s">
        <v>190</v>
      </c>
      <c r="D169" s="4">
        <v>25900</v>
      </c>
      <c r="E169" s="4" t="s">
        <v>135</v>
      </c>
      <c r="F169" s="32">
        <v>0.13500000000000001</v>
      </c>
      <c r="G169" s="4" t="s">
        <v>43</v>
      </c>
      <c r="H169" s="33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34" t="s">
        <v>44</v>
      </c>
      <c r="O169" s="35" t="s">
        <v>45</v>
      </c>
      <c r="P169" s="7" t="s">
        <v>45</v>
      </c>
      <c r="Q169" s="7" t="s">
        <v>45</v>
      </c>
      <c r="R169" s="7" t="s">
        <v>45</v>
      </c>
      <c r="S169" s="35" t="s">
        <v>45</v>
      </c>
      <c r="T169" s="35" t="s">
        <v>45</v>
      </c>
      <c r="U169" s="7" t="s">
        <v>45</v>
      </c>
      <c r="V169" s="4" t="s">
        <v>43</v>
      </c>
      <c r="W169" s="33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4" t="s">
        <v>44</v>
      </c>
      <c r="AD169" s="35" t="s">
        <v>45</v>
      </c>
      <c r="AE169" s="7" t="s">
        <v>45</v>
      </c>
      <c r="AF169" s="7" t="s">
        <v>45</v>
      </c>
      <c r="AG169" s="7" t="s">
        <v>45</v>
      </c>
      <c r="AH169" s="35" t="s">
        <v>45</v>
      </c>
      <c r="AI169" s="35" t="s">
        <v>45</v>
      </c>
      <c r="AJ169" s="7" t="s">
        <v>45</v>
      </c>
      <c r="AK169" s="36" t="s">
        <v>45</v>
      </c>
    </row>
    <row r="170" spans="1:37">
      <c r="A170" s="4">
        <v>2023</v>
      </c>
      <c r="B170" s="4">
        <v>13</v>
      </c>
      <c r="C170" s="4" t="s">
        <v>190</v>
      </c>
      <c r="D170" s="4">
        <v>26000</v>
      </c>
      <c r="E170" s="4" t="s">
        <v>136</v>
      </c>
      <c r="F170" s="32">
        <v>0.13500000000000001</v>
      </c>
      <c r="G170" s="4" t="s">
        <v>43</v>
      </c>
      <c r="H170" s="33">
        <v>149492010</v>
      </c>
      <c r="I170" s="7">
        <v>1382801</v>
      </c>
      <c r="J170" s="7">
        <v>1970645</v>
      </c>
      <c r="K170" s="7">
        <v>266037.07500000001</v>
      </c>
      <c r="L170" s="7">
        <v>3619483.0750000002</v>
      </c>
      <c r="M170" s="7">
        <v>3789626</v>
      </c>
      <c r="N170" s="34" t="s">
        <v>43</v>
      </c>
      <c r="O170" s="35">
        <v>4.489702281966601E-2</v>
      </c>
      <c r="P170" s="7">
        <v>3774648</v>
      </c>
      <c r="Q170" s="7">
        <v>169470.45739220671</v>
      </c>
      <c r="R170" s="7">
        <v>0</v>
      </c>
      <c r="S170" s="35">
        <v>1</v>
      </c>
      <c r="T170" s="35">
        <v>4.489702281966601E-2</v>
      </c>
      <c r="U170" s="7">
        <v>169470.46</v>
      </c>
      <c r="V170" s="4" t="s">
        <v>44</v>
      </c>
      <c r="W170" s="33" t="s">
        <v>45</v>
      </c>
      <c r="X170" s="7" t="s">
        <v>45</v>
      </c>
      <c r="Y170" s="7" t="s">
        <v>45</v>
      </c>
      <c r="Z170" s="7" t="s">
        <v>45</v>
      </c>
      <c r="AA170" s="7" t="s">
        <v>45</v>
      </c>
      <c r="AB170" s="7" t="s">
        <v>45</v>
      </c>
      <c r="AC170" s="4" t="s">
        <v>44</v>
      </c>
      <c r="AD170" s="35" t="s">
        <v>45</v>
      </c>
      <c r="AE170" s="7" t="s">
        <v>45</v>
      </c>
      <c r="AF170" s="7" t="s">
        <v>45</v>
      </c>
      <c r="AG170" s="7" t="s">
        <v>45</v>
      </c>
      <c r="AH170" s="35" t="s">
        <v>45</v>
      </c>
      <c r="AI170" s="35" t="s">
        <v>45</v>
      </c>
      <c r="AJ170" s="7" t="s">
        <v>45</v>
      </c>
      <c r="AK170" s="36">
        <v>169470.46</v>
      </c>
    </row>
    <row r="171" spans="1:37">
      <c r="A171" s="4">
        <v>2023</v>
      </c>
      <c r="B171" s="4">
        <v>13</v>
      </c>
      <c r="C171" s="4" t="s">
        <v>190</v>
      </c>
      <c r="D171" s="4">
        <v>30160</v>
      </c>
      <c r="E171" s="4" t="s">
        <v>137</v>
      </c>
      <c r="F171" s="32">
        <v>0.13500000000000001</v>
      </c>
      <c r="G171" s="4" t="s">
        <v>43</v>
      </c>
      <c r="H171" s="33">
        <v>4758161770</v>
      </c>
      <c r="I171" s="7">
        <v>0</v>
      </c>
      <c r="J171" s="7">
        <v>6969243</v>
      </c>
      <c r="K171" s="7">
        <v>940847.80500000005</v>
      </c>
      <c r="L171" s="7">
        <v>7910090.8049999997</v>
      </c>
      <c r="M171" s="7">
        <v>9516324</v>
      </c>
      <c r="N171" s="34" t="s">
        <v>43</v>
      </c>
      <c r="O171" s="35">
        <v>0.16878714879821241</v>
      </c>
      <c r="P171" s="7">
        <v>9568899</v>
      </c>
      <c r="Q171" s="7">
        <v>1615107.179348066</v>
      </c>
      <c r="R171" s="7">
        <v>0</v>
      </c>
      <c r="S171" s="35">
        <v>1</v>
      </c>
      <c r="T171" s="35">
        <v>0.16878714879821241</v>
      </c>
      <c r="U171" s="7">
        <v>1615107.18</v>
      </c>
      <c r="V171" s="4" t="s">
        <v>44</v>
      </c>
      <c r="W171" s="33" t="s">
        <v>45</v>
      </c>
      <c r="X171" s="7" t="s">
        <v>45</v>
      </c>
      <c r="Y171" s="7" t="s">
        <v>45</v>
      </c>
      <c r="Z171" s="7" t="s">
        <v>45</v>
      </c>
      <c r="AA171" s="7" t="s">
        <v>45</v>
      </c>
      <c r="AB171" s="7" t="s">
        <v>45</v>
      </c>
      <c r="AC171" s="4" t="s">
        <v>44</v>
      </c>
      <c r="AD171" s="35" t="s">
        <v>45</v>
      </c>
      <c r="AE171" s="7" t="s">
        <v>45</v>
      </c>
      <c r="AF171" s="7" t="s">
        <v>45</v>
      </c>
      <c r="AG171" s="7" t="s">
        <v>45</v>
      </c>
      <c r="AH171" s="35" t="s">
        <v>45</v>
      </c>
      <c r="AI171" s="35" t="s">
        <v>45</v>
      </c>
      <c r="AJ171" s="7" t="s">
        <v>45</v>
      </c>
      <c r="AK171" s="36">
        <v>1615107.18</v>
      </c>
    </row>
    <row r="172" spans="1:37">
      <c r="A172" s="4">
        <v>2023</v>
      </c>
      <c r="B172" s="4">
        <v>13</v>
      </c>
      <c r="C172" s="4" t="s">
        <v>190</v>
      </c>
      <c r="D172" s="4">
        <v>30370</v>
      </c>
      <c r="E172" s="4" t="s">
        <v>49</v>
      </c>
      <c r="F172" s="32">
        <v>0.13500000000000001</v>
      </c>
      <c r="G172" s="4" t="s">
        <v>44</v>
      </c>
      <c r="H172" s="33" t="s">
        <v>45</v>
      </c>
      <c r="I172" s="7" t="s">
        <v>45</v>
      </c>
      <c r="J172" s="7" t="s">
        <v>45</v>
      </c>
      <c r="K172" s="7" t="s">
        <v>45</v>
      </c>
      <c r="L172" s="7" t="s">
        <v>45</v>
      </c>
      <c r="M172" s="7" t="s">
        <v>45</v>
      </c>
      <c r="N172" s="34" t="s">
        <v>44</v>
      </c>
      <c r="O172" s="35" t="s">
        <v>45</v>
      </c>
      <c r="P172" s="7" t="s">
        <v>45</v>
      </c>
      <c r="Q172" s="7" t="s">
        <v>45</v>
      </c>
      <c r="R172" s="7" t="s">
        <v>45</v>
      </c>
      <c r="S172" s="35" t="s">
        <v>45</v>
      </c>
      <c r="T172" s="35" t="s">
        <v>45</v>
      </c>
      <c r="U172" s="7" t="s">
        <v>45</v>
      </c>
      <c r="V172" s="4" t="s">
        <v>44</v>
      </c>
      <c r="W172" s="33" t="s">
        <v>45</v>
      </c>
      <c r="X172" s="7" t="s">
        <v>45</v>
      </c>
      <c r="Y172" s="7" t="s">
        <v>45</v>
      </c>
      <c r="Z172" s="7" t="s">
        <v>45</v>
      </c>
      <c r="AA172" s="7" t="s">
        <v>45</v>
      </c>
      <c r="AB172" s="7" t="s">
        <v>45</v>
      </c>
      <c r="AC172" s="4" t="s">
        <v>44</v>
      </c>
      <c r="AD172" s="35" t="s">
        <v>45</v>
      </c>
      <c r="AE172" s="7" t="s">
        <v>45</v>
      </c>
      <c r="AF172" s="7" t="s">
        <v>45</v>
      </c>
      <c r="AG172" s="7" t="s">
        <v>45</v>
      </c>
      <c r="AH172" s="35" t="s">
        <v>45</v>
      </c>
      <c r="AI172" s="35" t="s">
        <v>45</v>
      </c>
      <c r="AJ172" s="7" t="s">
        <v>45</v>
      </c>
      <c r="AK172" s="36" t="s">
        <v>45</v>
      </c>
    </row>
    <row r="173" spans="1:37">
      <c r="A173" s="4">
        <v>2023</v>
      </c>
      <c r="B173" s="4">
        <v>13</v>
      </c>
      <c r="C173" s="4" t="s">
        <v>190</v>
      </c>
      <c r="D173" s="4">
        <v>30430</v>
      </c>
      <c r="E173" s="4" t="s">
        <v>138</v>
      </c>
      <c r="F173" s="32">
        <v>0.13500000000000001</v>
      </c>
      <c r="G173" s="4" t="s">
        <v>44</v>
      </c>
      <c r="H173" s="33" t="s">
        <v>45</v>
      </c>
      <c r="I173" s="7" t="s">
        <v>45</v>
      </c>
      <c r="J173" s="7" t="s">
        <v>45</v>
      </c>
      <c r="K173" s="7" t="s">
        <v>45</v>
      </c>
      <c r="L173" s="7" t="s">
        <v>45</v>
      </c>
      <c r="M173" s="7" t="s">
        <v>45</v>
      </c>
      <c r="N173" s="34" t="s">
        <v>44</v>
      </c>
      <c r="O173" s="35" t="s">
        <v>45</v>
      </c>
      <c r="P173" s="7" t="s">
        <v>45</v>
      </c>
      <c r="Q173" s="7" t="s">
        <v>45</v>
      </c>
      <c r="R173" s="7" t="s">
        <v>45</v>
      </c>
      <c r="S173" s="35" t="s">
        <v>45</v>
      </c>
      <c r="T173" s="35" t="s">
        <v>45</v>
      </c>
      <c r="U173" s="7" t="s">
        <v>45</v>
      </c>
      <c r="V173" s="4" t="s">
        <v>44</v>
      </c>
      <c r="W173" s="33" t="s">
        <v>45</v>
      </c>
      <c r="X173" s="7" t="s">
        <v>45</v>
      </c>
      <c r="Y173" s="7" t="s">
        <v>45</v>
      </c>
      <c r="Z173" s="7" t="s">
        <v>45</v>
      </c>
      <c r="AA173" s="7" t="s">
        <v>45</v>
      </c>
      <c r="AB173" s="7" t="s">
        <v>45</v>
      </c>
      <c r="AC173" s="4" t="s">
        <v>44</v>
      </c>
      <c r="AD173" s="35" t="s">
        <v>45</v>
      </c>
      <c r="AE173" s="7" t="s">
        <v>45</v>
      </c>
      <c r="AF173" s="7" t="s">
        <v>45</v>
      </c>
      <c r="AG173" s="7" t="s">
        <v>45</v>
      </c>
      <c r="AH173" s="35" t="s">
        <v>45</v>
      </c>
      <c r="AI173" s="35" t="s">
        <v>45</v>
      </c>
      <c r="AJ173" s="7" t="s">
        <v>45</v>
      </c>
      <c r="AK173" s="36" t="s">
        <v>45</v>
      </c>
    </row>
    <row r="174" spans="1:37">
      <c r="A174" s="4">
        <v>2023</v>
      </c>
      <c r="B174" s="4">
        <v>13</v>
      </c>
      <c r="C174" s="4" t="s">
        <v>190</v>
      </c>
      <c r="D174" s="4">
        <v>30470</v>
      </c>
      <c r="E174" s="4" t="s">
        <v>200</v>
      </c>
      <c r="F174" s="32">
        <v>0.13500000000000001</v>
      </c>
      <c r="G174" s="4" t="s">
        <v>43</v>
      </c>
      <c r="H174" s="33">
        <v>1791810</v>
      </c>
      <c r="I174" s="7">
        <v>0</v>
      </c>
      <c r="J174" s="7">
        <v>2790</v>
      </c>
      <c r="K174" s="7">
        <v>376.65</v>
      </c>
      <c r="L174" s="7">
        <v>3166.65</v>
      </c>
      <c r="M174" s="7">
        <v>3584</v>
      </c>
      <c r="N174" s="34" t="s">
        <v>43</v>
      </c>
      <c r="O174" s="35">
        <v>0.11644810267857141</v>
      </c>
      <c r="P174" s="7">
        <v>3583</v>
      </c>
      <c r="Q174" s="7">
        <v>417.23355189732138</v>
      </c>
      <c r="R174" s="7">
        <v>0</v>
      </c>
      <c r="S174" s="35">
        <v>1</v>
      </c>
      <c r="T174" s="35">
        <v>0.11644810267857141</v>
      </c>
      <c r="U174" s="7">
        <v>417.23</v>
      </c>
      <c r="V174" s="4" t="s">
        <v>44</v>
      </c>
      <c r="W174" s="33" t="s">
        <v>45</v>
      </c>
      <c r="X174" s="7" t="s">
        <v>45</v>
      </c>
      <c r="Y174" s="7" t="s">
        <v>45</v>
      </c>
      <c r="Z174" s="7" t="s">
        <v>45</v>
      </c>
      <c r="AA174" s="7" t="s">
        <v>45</v>
      </c>
      <c r="AB174" s="7" t="s">
        <v>45</v>
      </c>
      <c r="AC174" s="4" t="s">
        <v>44</v>
      </c>
      <c r="AD174" s="35" t="s">
        <v>45</v>
      </c>
      <c r="AE174" s="7" t="s">
        <v>45</v>
      </c>
      <c r="AF174" s="7" t="s">
        <v>45</v>
      </c>
      <c r="AG174" s="7" t="s">
        <v>45</v>
      </c>
      <c r="AH174" s="35" t="s">
        <v>45</v>
      </c>
      <c r="AI174" s="35" t="s">
        <v>45</v>
      </c>
      <c r="AJ174" s="7" t="s">
        <v>45</v>
      </c>
      <c r="AK174" s="36">
        <v>417.23</v>
      </c>
    </row>
    <row r="175" spans="1:37">
      <c r="A175" s="4">
        <v>2023</v>
      </c>
      <c r="B175" s="4">
        <v>14</v>
      </c>
      <c r="C175" s="4" t="s">
        <v>201</v>
      </c>
      <c r="D175" s="4">
        <v>20500</v>
      </c>
      <c r="E175" s="4" t="s">
        <v>129</v>
      </c>
      <c r="F175" s="32">
        <v>0.13500000000000001</v>
      </c>
      <c r="G175" s="4" t="s">
        <v>43</v>
      </c>
      <c r="H175" s="33">
        <v>167113185</v>
      </c>
      <c r="I175" s="7">
        <v>685164</v>
      </c>
      <c r="J175" s="7">
        <v>1861823</v>
      </c>
      <c r="K175" s="7">
        <v>251346.10500000001</v>
      </c>
      <c r="L175" s="7">
        <v>2798333.105</v>
      </c>
      <c r="M175" s="7">
        <v>3342266</v>
      </c>
      <c r="N175" s="34" t="s">
        <v>43</v>
      </c>
      <c r="O175" s="35">
        <v>0.16274374780463319</v>
      </c>
      <c r="P175" s="7">
        <v>3318329</v>
      </c>
      <c r="Q175" s="7">
        <v>540037.29790880065</v>
      </c>
      <c r="R175" s="7">
        <v>0</v>
      </c>
      <c r="S175" s="35">
        <v>1</v>
      </c>
      <c r="T175" s="35">
        <v>0.16274374780463319</v>
      </c>
      <c r="U175" s="7">
        <v>540037.30000000005</v>
      </c>
      <c r="V175" s="4" t="s">
        <v>43</v>
      </c>
      <c r="W175" s="33">
        <v>18905730</v>
      </c>
      <c r="X175" s="7">
        <v>77513</v>
      </c>
      <c r="Y175" s="7">
        <v>303883</v>
      </c>
      <c r="Z175" s="7">
        <v>41024.205000000002</v>
      </c>
      <c r="AA175" s="7">
        <v>422420.20500000002</v>
      </c>
      <c r="AB175" s="7">
        <v>378115</v>
      </c>
      <c r="AC175" s="4" t="s">
        <v>44</v>
      </c>
      <c r="AD175" s="35" t="s">
        <v>45</v>
      </c>
      <c r="AE175" s="7" t="s">
        <v>45</v>
      </c>
      <c r="AF175" s="7" t="s">
        <v>45</v>
      </c>
      <c r="AG175" s="7" t="s">
        <v>45</v>
      </c>
      <c r="AH175" s="35" t="s">
        <v>45</v>
      </c>
      <c r="AI175" s="35" t="s">
        <v>45</v>
      </c>
      <c r="AJ175" s="7" t="s">
        <v>45</v>
      </c>
      <c r="AK175" s="36">
        <v>540037.30000000005</v>
      </c>
    </row>
    <row r="176" spans="1:37">
      <c r="A176" s="4">
        <v>2023</v>
      </c>
      <c r="B176" s="4">
        <v>14</v>
      </c>
      <c r="C176" s="4" t="s">
        <v>201</v>
      </c>
      <c r="D176" s="4">
        <v>21090</v>
      </c>
      <c r="E176" s="4" t="s">
        <v>202</v>
      </c>
      <c r="F176" s="32">
        <v>0.13500000000000001</v>
      </c>
      <c r="G176" s="4" t="s">
        <v>43</v>
      </c>
      <c r="H176" s="33">
        <v>262420055</v>
      </c>
      <c r="I176" s="7">
        <v>1478433</v>
      </c>
      <c r="J176" s="7">
        <v>3192057</v>
      </c>
      <c r="K176" s="7">
        <v>430927.69500000001</v>
      </c>
      <c r="L176" s="7">
        <v>5101417.6950000003</v>
      </c>
      <c r="M176" s="7">
        <v>5624674</v>
      </c>
      <c r="N176" s="34" t="s">
        <v>43</v>
      </c>
      <c r="O176" s="35">
        <v>9.30287346431099E-2</v>
      </c>
      <c r="P176" s="7">
        <v>5559630</v>
      </c>
      <c r="Q176" s="7">
        <v>517205.34398387308</v>
      </c>
      <c r="R176" s="7">
        <v>0</v>
      </c>
      <c r="S176" s="35">
        <v>1</v>
      </c>
      <c r="T176" s="35">
        <v>9.30287346431099E-2</v>
      </c>
      <c r="U176" s="7">
        <v>517205.34</v>
      </c>
      <c r="V176" s="4" t="s">
        <v>43</v>
      </c>
      <c r="W176" s="33">
        <v>12382730</v>
      </c>
      <c r="X176" s="7">
        <v>71009</v>
      </c>
      <c r="Y176" s="7">
        <v>173743</v>
      </c>
      <c r="Z176" s="7">
        <v>23455.305</v>
      </c>
      <c r="AA176" s="7">
        <v>268207.30499999999</v>
      </c>
      <c r="AB176" s="7">
        <v>266656</v>
      </c>
      <c r="AC176" s="4" t="s">
        <v>44</v>
      </c>
      <c r="AD176" s="35" t="s">
        <v>45</v>
      </c>
      <c r="AE176" s="7" t="s">
        <v>45</v>
      </c>
      <c r="AF176" s="7" t="s">
        <v>45</v>
      </c>
      <c r="AG176" s="7" t="s">
        <v>45</v>
      </c>
      <c r="AH176" s="35" t="s">
        <v>45</v>
      </c>
      <c r="AI176" s="35" t="s">
        <v>45</v>
      </c>
      <c r="AJ176" s="7" t="s">
        <v>45</v>
      </c>
      <c r="AK176" s="36">
        <v>517205.34</v>
      </c>
    </row>
    <row r="177" spans="1:37">
      <c r="A177" s="4">
        <v>2023</v>
      </c>
      <c r="B177" s="4">
        <v>14</v>
      </c>
      <c r="C177" s="4" t="s">
        <v>201</v>
      </c>
      <c r="D177" s="4">
        <v>21480</v>
      </c>
      <c r="E177" s="4" t="s">
        <v>203</v>
      </c>
      <c r="F177" s="32">
        <v>0.13500000000000001</v>
      </c>
      <c r="G177" s="4" t="s">
        <v>43</v>
      </c>
      <c r="H177" s="33">
        <v>190706455</v>
      </c>
      <c r="I177" s="7">
        <v>1764936</v>
      </c>
      <c r="J177" s="7">
        <v>2492831</v>
      </c>
      <c r="K177" s="7">
        <v>336532.185</v>
      </c>
      <c r="L177" s="7">
        <v>4594299.1849999996</v>
      </c>
      <c r="M177" s="7">
        <v>5032083</v>
      </c>
      <c r="N177" s="34" t="s">
        <v>43</v>
      </c>
      <c r="O177" s="35">
        <v>8.6998528243671713E-2</v>
      </c>
      <c r="P177" s="7">
        <v>4746443</v>
      </c>
      <c r="Q177" s="7">
        <v>412933.55539247789</v>
      </c>
      <c r="R177" s="7">
        <v>0</v>
      </c>
      <c r="S177" s="35">
        <v>1</v>
      </c>
      <c r="T177" s="35">
        <v>8.6998528243671713E-2</v>
      </c>
      <c r="U177" s="7">
        <v>412933.56</v>
      </c>
      <c r="V177" s="4" t="s">
        <v>43</v>
      </c>
      <c r="W177" s="33">
        <v>13992500</v>
      </c>
      <c r="X177" s="7">
        <v>130284</v>
      </c>
      <c r="Y177" s="7">
        <v>218745</v>
      </c>
      <c r="Z177" s="7">
        <v>29530.575000000001</v>
      </c>
      <c r="AA177" s="7">
        <v>378559.57500000001</v>
      </c>
      <c r="AB177" s="7">
        <v>381292</v>
      </c>
      <c r="AC177" s="4" t="s">
        <v>43</v>
      </c>
      <c r="AD177" s="35">
        <v>7.1662269336886242E-3</v>
      </c>
      <c r="AE177" s="7">
        <v>352876</v>
      </c>
      <c r="AF177" s="7">
        <v>2528.7894954523072</v>
      </c>
      <c r="AG177" s="7">
        <v>0</v>
      </c>
      <c r="AH177" s="35">
        <v>1</v>
      </c>
      <c r="AI177" s="35">
        <v>7.1662269336886242E-3</v>
      </c>
      <c r="AJ177" s="7">
        <v>2528.79</v>
      </c>
      <c r="AK177" s="36">
        <v>415462.35</v>
      </c>
    </row>
    <row r="178" spans="1:37">
      <c r="A178" s="4">
        <v>2023</v>
      </c>
      <c r="B178" s="4">
        <v>14</v>
      </c>
      <c r="C178" s="4" t="s">
        <v>201</v>
      </c>
      <c r="D178" s="4">
        <v>21730</v>
      </c>
      <c r="E178" s="4" t="s">
        <v>204</v>
      </c>
      <c r="F178" s="32">
        <v>0.13500000000000001</v>
      </c>
      <c r="G178" s="4" t="s">
        <v>43</v>
      </c>
      <c r="H178" s="33">
        <v>173560</v>
      </c>
      <c r="I178" s="7">
        <v>1413</v>
      </c>
      <c r="J178" s="7">
        <v>2162</v>
      </c>
      <c r="K178" s="7">
        <v>291.87</v>
      </c>
      <c r="L178" s="7">
        <v>3866.87</v>
      </c>
      <c r="M178" s="7">
        <v>4552</v>
      </c>
      <c r="N178" s="34" t="s">
        <v>43</v>
      </c>
      <c r="O178" s="35">
        <v>0.1505118629173989</v>
      </c>
      <c r="P178" s="7">
        <v>4099</v>
      </c>
      <c r="Q178" s="7">
        <v>616.94812609841824</v>
      </c>
      <c r="R178" s="7">
        <v>0</v>
      </c>
      <c r="S178" s="35">
        <v>1</v>
      </c>
      <c r="T178" s="35">
        <v>0.1505118629173989</v>
      </c>
      <c r="U178" s="7">
        <v>616.95000000000005</v>
      </c>
      <c r="V178" s="4" t="s">
        <v>43</v>
      </c>
      <c r="W178" s="33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4" t="s">
        <v>44</v>
      </c>
      <c r="AD178" s="35" t="s">
        <v>45</v>
      </c>
      <c r="AE178" s="7" t="s">
        <v>45</v>
      </c>
      <c r="AF178" s="7" t="s">
        <v>45</v>
      </c>
      <c r="AG178" s="7" t="s">
        <v>45</v>
      </c>
      <c r="AH178" s="35" t="s">
        <v>45</v>
      </c>
      <c r="AI178" s="35" t="s">
        <v>45</v>
      </c>
      <c r="AJ178" s="7" t="s">
        <v>45</v>
      </c>
      <c r="AK178" s="36">
        <v>616.95000000000005</v>
      </c>
    </row>
    <row r="179" spans="1:37">
      <c r="A179" s="4">
        <v>2023</v>
      </c>
      <c r="B179" s="4">
        <v>14</v>
      </c>
      <c r="C179" s="4" t="s">
        <v>201</v>
      </c>
      <c r="D179" s="4">
        <v>21810</v>
      </c>
      <c r="E179" s="4" t="s">
        <v>131</v>
      </c>
      <c r="F179" s="32">
        <v>0.13500000000000001</v>
      </c>
      <c r="G179" s="4" t="s">
        <v>43</v>
      </c>
      <c r="H179" s="33">
        <v>658380</v>
      </c>
      <c r="I179" s="7">
        <v>4666</v>
      </c>
      <c r="J179" s="7">
        <v>7968</v>
      </c>
      <c r="K179" s="7">
        <v>1075.68</v>
      </c>
      <c r="L179" s="7">
        <v>13709.68</v>
      </c>
      <c r="M179" s="7">
        <v>16647</v>
      </c>
      <c r="N179" s="34" t="s">
        <v>43</v>
      </c>
      <c r="O179" s="35">
        <v>0.17644740794137079</v>
      </c>
      <c r="P179" s="7">
        <v>15547</v>
      </c>
      <c r="Q179" s="7">
        <v>2743.2278512644921</v>
      </c>
      <c r="R179" s="7">
        <v>0</v>
      </c>
      <c r="S179" s="35">
        <v>1</v>
      </c>
      <c r="T179" s="35">
        <v>0.17644740794137079</v>
      </c>
      <c r="U179" s="7">
        <v>2743.23</v>
      </c>
      <c r="V179" s="4" t="s">
        <v>44</v>
      </c>
      <c r="W179" s="33" t="s">
        <v>45</v>
      </c>
      <c r="X179" s="7" t="s">
        <v>45</v>
      </c>
      <c r="Y179" s="7" t="s">
        <v>45</v>
      </c>
      <c r="Z179" s="7" t="s">
        <v>45</v>
      </c>
      <c r="AA179" s="7" t="s">
        <v>45</v>
      </c>
      <c r="AB179" s="7" t="s">
        <v>45</v>
      </c>
      <c r="AC179" s="4" t="s">
        <v>44</v>
      </c>
      <c r="AD179" s="35" t="s">
        <v>45</v>
      </c>
      <c r="AE179" s="7" t="s">
        <v>45</v>
      </c>
      <c r="AF179" s="7" t="s">
        <v>45</v>
      </c>
      <c r="AG179" s="7" t="s">
        <v>45</v>
      </c>
      <c r="AH179" s="35" t="s">
        <v>45</v>
      </c>
      <c r="AI179" s="35" t="s">
        <v>45</v>
      </c>
      <c r="AJ179" s="7" t="s">
        <v>45</v>
      </c>
      <c r="AK179" s="36">
        <v>2743.23</v>
      </c>
    </row>
    <row r="180" spans="1:37">
      <c r="A180" s="4">
        <v>2023</v>
      </c>
      <c r="B180" s="4">
        <v>14</v>
      </c>
      <c r="C180" s="4" t="s">
        <v>201</v>
      </c>
      <c r="D180" s="4">
        <v>22200</v>
      </c>
      <c r="E180" s="4" t="s">
        <v>205</v>
      </c>
      <c r="F180" s="32">
        <v>0.13500000000000001</v>
      </c>
      <c r="G180" s="4" t="s">
        <v>43</v>
      </c>
      <c r="H180" s="33">
        <v>4328840</v>
      </c>
      <c r="I180" s="7">
        <v>24415</v>
      </c>
      <c r="J180" s="7">
        <v>49462</v>
      </c>
      <c r="K180" s="7">
        <v>6677.3700000000008</v>
      </c>
      <c r="L180" s="7">
        <v>80554.37</v>
      </c>
      <c r="M180" s="7">
        <v>104715</v>
      </c>
      <c r="N180" s="34" t="s">
        <v>43</v>
      </c>
      <c r="O180" s="35">
        <v>0.23072749844816889</v>
      </c>
      <c r="P180" s="7">
        <v>103487</v>
      </c>
      <c r="Q180" s="7">
        <v>23877.29663190565</v>
      </c>
      <c r="R180" s="7">
        <v>0</v>
      </c>
      <c r="S180" s="35">
        <v>1</v>
      </c>
      <c r="T180" s="35">
        <v>0.23072749844816889</v>
      </c>
      <c r="U180" s="7">
        <v>23877.3</v>
      </c>
      <c r="V180" s="4" t="s">
        <v>43</v>
      </c>
      <c r="W180" s="33">
        <v>43870</v>
      </c>
      <c r="X180" s="7">
        <v>247</v>
      </c>
      <c r="Y180" s="7">
        <v>627</v>
      </c>
      <c r="Z180" s="7">
        <v>84.64500000000001</v>
      </c>
      <c r="AA180" s="7">
        <v>958.64499999999998</v>
      </c>
      <c r="AB180" s="7">
        <v>1061</v>
      </c>
      <c r="AC180" s="4" t="s">
        <v>43</v>
      </c>
      <c r="AD180" s="35">
        <v>9.6470311027332722E-2</v>
      </c>
      <c r="AE180" s="7">
        <v>1093</v>
      </c>
      <c r="AF180" s="7">
        <v>105.4420499528747</v>
      </c>
      <c r="AG180" s="7">
        <v>0</v>
      </c>
      <c r="AH180" s="35">
        <v>1</v>
      </c>
      <c r="AI180" s="35">
        <v>9.6470311027332722E-2</v>
      </c>
      <c r="AJ180" s="7">
        <v>105.44</v>
      </c>
      <c r="AK180" s="36">
        <v>23982.74</v>
      </c>
    </row>
    <row r="181" spans="1:37">
      <c r="A181" s="4">
        <v>2023</v>
      </c>
      <c r="B181" s="4">
        <v>14</v>
      </c>
      <c r="C181" s="4" t="s">
        <v>201</v>
      </c>
      <c r="D181" s="4">
        <v>23040</v>
      </c>
      <c r="E181" s="4" t="s">
        <v>133</v>
      </c>
      <c r="F181" s="32">
        <v>0.13500000000000001</v>
      </c>
      <c r="G181" s="4" t="s">
        <v>43</v>
      </c>
      <c r="H181" s="33">
        <v>14112690</v>
      </c>
      <c r="I181" s="7">
        <v>62096</v>
      </c>
      <c r="J181" s="7">
        <v>150571</v>
      </c>
      <c r="K181" s="7">
        <v>20327.084999999999</v>
      </c>
      <c r="L181" s="7">
        <v>232994.08499999999</v>
      </c>
      <c r="M181" s="7">
        <v>282254</v>
      </c>
      <c r="N181" s="34" t="s">
        <v>43</v>
      </c>
      <c r="O181" s="35">
        <v>0.17452335485059561</v>
      </c>
      <c r="P181" s="7">
        <v>279751</v>
      </c>
      <c r="Q181" s="7">
        <v>48823.083042808961</v>
      </c>
      <c r="R181" s="7">
        <v>0</v>
      </c>
      <c r="S181" s="35">
        <v>1</v>
      </c>
      <c r="T181" s="35">
        <v>0.17452335485059561</v>
      </c>
      <c r="U181" s="7">
        <v>48823.08</v>
      </c>
      <c r="V181" s="4" t="s">
        <v>44</v>
      </c>
      <c r="W181" s="33" t="s">
        <v>45</v>
      </c>
      <c r="X181" s="7" t="s">
        <v>45</v>
      </c>
      <c r="Y181" s="7" t="s">
        <v>45</v>
      </c>
      <c r="Z181" s="7" t="s">
        <v>45</v>
      </c>
      <c r="AA181" s="7" t="s">
        <v>45</v>
      </c>
      <c r="AB181" s="7" t="s">
        <v>45</v>
      </c>
      <c r="AC181" s="4" t="s">
        <v>44</v>
      </c>
      <c r="AD181" s="35" t="s">
        <v>45</v>
      </c>
      <c r="AE181" s="7" t="s">
        <v>45</v>
      </c>
      <c r="AF181" s="7" t="s">
        <v>45</v>
      </c>
      <c r="AG181" s="7" t="s">
        <v>45</v>
      </c>
      <c r="AH181" s="35" t="s">
        <v>45</v>
      </c>
      <c r="AI181" s="35" t="s">
        <v>45</v>
      </c>
      <c r="AJ181" s="7" t="s">
        <v>45</v>
      </c>
      <c r="AK181" s="36">
        <v>48823.08</v>
      </c>
    </row>
    <row r="182" spans="1:37">
      <c r="A182" s="4">
        <v>2023</v>
      </c>
      <c r="B182" s="4">
        <v>14</v>
      </c>
      <c r="C182" s="4" t="s">
        <v>201</v>
      </c>
      <c r="D182" s="4">
        <v>23380</v>
      </c>
      <c r="E182" s="4" t="s">
        <v>206</v>
      </c>
      <c r="F182" s="32">
        <v>0.13500000000000001</v>
      </c>
      <c r="G182" s="4" t="s">
        <v>44</v>
      </c>
      <c r="H182" s="33" t="s">
        <v>45</v>
      </c>
      <c r="I182" s="7" t="s">
        <v>45</v>
      </c>
      <c r="J182" s="7" t="s">
        <v>45</v>
      </c>
      <c r="K182" s="7" t="s">
        <v>45</v>
      </c>
      <c r="L182" s="7" t="s">
        <v>45</v>
      </c>
      <c r="M182" s="7" t="s">
        <v>45</v>
      </c>
      <c r="N182" s="34" t="s">
        <v>44</v>
      </c>
      <c r="O182" s="35" t="s">
        <v>45</v>
      </c>
      <c r="P182" s="7" t="s">
        <v>45</v>
      </c>
      <c r="Q182" s="7" t="s">
        <v>45</v>
      </c>
      <c r="R182" s="7" t="s">
        <v>45</v>
      </c>
      <c r="S182" s="35" t="s">
        <v>45</v>
      </c>
      <c r="T182" s="35" t="s">
        <v>45</v>
      </c>
      <c r="U182" s="7" t="s">
        <v>45</v>
      </c>
      <c r="V182" s="4" t="s">
        <v>44</v>
      </c>
      <c r="W182" s="33" t="s">
        <v>45</v>
      </c>
      <c r="X182" s="7" t="s">
        <v>45</v>
      </c>
      <c r="Y182" s="7" t="s">
        <v>45</v>
      </c>
      <c r="Z182" s="7" t="s">
        <v>45</v>
      </c>
      <c r="AA182" s="7" t="s">
        <v>45</v>
      </c>
      <c r="AB182" s="7" t="s">
        <v>45</v>
      </c>
      <c r="AC182" s="4" t="s">
        <v>44</v>
      </c>
      <c r="AD182" s="35" t="s">
        <v>45</v>
      </c>
      <c r="AE182" s="7" t="s">
        <v>45</v>
      </c>
      <c r="AF182" s="7" t="s">
        <v>45</v>
      </c>
      <c r="AG182" s="7" t="s">
        <v>45</v>
      </c>
      <c r="AH182" s="35" t="s">
        <v>45</v>
      </c>
      <c r="AI182" s="35" t="s">
        <v>45</v>
      </c>
      <c r="AJ182" s="7" t="s">
        <v>45</v>
      </c>
      <c r="AK182" s="36" t="s">
        <v>45</v>
      </c>
    </row>
    <row r="183" spans="1:37">
      <c r="A183" s="4">
        <v>2023</v>
      </c>
      <c r="B183" s="4">
        <v>14</v>
      </c>
      <c r="C183" s="4" t="s">
        <v>201</v>
      </c>
      <c r="D183" s="4">
        <v>26020</v>
      </c>
      <c r="E183" s="4" t="s">
        <v>207</v>
      </c>
      <c r="F183" s="32">
        <v>0.13500000000000001</v>
      </c>
      <c r="G183" s="4" t="s">
        <v>43</v>
      </c>
      <c r="H183" s="33">
        <v>543939925</v>
      </c>
      <c r="I183" s="7">
        <v>2393336</v>
      </c>
      <c r="J183" s="7">
        <v>6128067</v>
      </c>
      <c r="K183" s="7">
        <v>827289.04500000004</v>
      </c>
      <c r="L183" s="7">
        <v>9348692.0449999999</v>
      </c>
      <c r="M183" s="7">
        <v>10987594</v>
      </c>
      <c r="N183" s="34" t="s">
        <v>43</v>
      </c>
      <c r="O183" s="35">
        <v>0.14915931140156799</v>
      </c>
      <c r="P183" s="7">
        <v>10924438</v>
      </c>
      <c r="Q183" s="7">
        <v>1629481.649529123</v>
      </c>
      <c r="R183" s="7">
        <v>0</v>
      </c>
      <c r="S183" s="35">
        <v>1</v>
      </c>
      <c r="T183" s="35">
        <v>0.14915931140156799</v>
      </c>
      <c r="U183" s="7">
        <v>1629481.65</v>
      </c>
      <c r="V183" s="4" t="s">
        <v>43</v>
      </c>
      <c r="W183" s="33">
        <v>157644090</v>
      </c>
      <c r="X183" s="7">
        <v>693634</v>
      </c>
      <c r="Y183" s="7">
        <v>2446802</v>
      </c>
      <c r="Z183" s="7">
        <v>330318.27</v>
      </c>
      <c r="AA183" s="7">
        <v>3470754.27</v>
      </c>
      <c r="AB183" s="7">
        <v>3184411</v>
      </c>
      <c r="AC183" s="4" t="s">
        <v>44</v>
      </c>
      <c r="AD183" s="35" t="s">
        <v>45</v>
      </c>
      <c r="AE183" s="7" t="s">
        <v>45</v>
      </c>
      <c r="AF183" s="7" t="s">
        <v>45</v>
      </c>
      <c r="AG183" s="7" t="s">
        <v>45</v>
      </c>
      <c r="AH183" s="35" t="s">
        <v>45</v>
      </c>
      <c r="AI183" s="35" t="s">
        <v>45</v>
      </c>
      <c r="AJ183" s="7" t="s">
        <v>45</v>
      </c>
      <c r="AK183" s="36">
        <v>1629481.65</v>
      </c>
    </row>
    <row r="184" spans="1:37">
      <c r="A184" s="4">
        <v>2023</v>
      </c>
      <c r="B184" s="4">
        <v>14</v>
      </c>
      <c r="C184" s="4" t="s">
        <v>201</v>
      </c>
      <c r="D184" s="4">
        <v>30160</v>
      </c>
      <c r="E184" s="4" t="s">
        <v>137</v>
      </c>
      <c r="F184" s="32">
        <v>0.13500000000000001</v>
      </c>
      <c r="G184" s="4" t="s">
        <v>43</v>
      </c>
      <c r="H184" s="33">
        <v>1178490930</v>
      </c>
      <c r="I184" s="7">
        <v>0</v>
      </c>
      <c r="J184" s="7">
        <v>1695680</v>
      </c>
      <c r="K184" s="7">
        <v>228916.8</v>
      </c>
      <c r="L184" s="7">
        <v>1924596.8</v>
      </c>
      <c r="M184" s="7">
        <v>2356982</v>
      </c>
      <c r="N184" s="34" t="s">
        <v>43</v>
      </c>
      <c r="O184" s="35">
        <v>0.18344866443613059</v>
      </c>
      <c r="P184" s="7">
        <v>2344957</v>
      </c>
      <c r="Q184" s="7">
        <v>430179.22981015552</v>
      </c>
      <c r="R184" s="7">
        <v>0</v>
      </c>
      <c r="S184" s="35">
        <v>1</v>
      </c>
      <c r="T184" s="35">
        <v>0.18344866443613059</v>
      </c>
      <c r="U184" s="7">
        <v>430179.23</v>
      </c>
      <c r="V184" s="4" t="s">
        <v>44</v>
      </c>
      <c r="W184" s="33" t="s">
        <v>45</v>
      </c>
      <c r="X184" s="7" t="s">
        <v>45</v>
      </c>
      <c r="Y184" s="7" t="s">
        <v>45</v>
      </c>
      <c r="Z184" s="7" t="s">
        <v>45</v>
      </c>
      <c r="AA184" s="7" t="s">
        <v>45</v>
      </c>
      <c r="AB184" s="7" t="s">
        <v>45</v>
      </c>
      <c r="AC184" s="4" t="s">
        <v>44</v>
      </c>
      <c r="AD184" s="35" t="s">
        <v>45</v>
      </c>
      <c r="AE184" s="7" t="s">
        <v>45</v>
      </c>
      <c r="AF184" s="7" t="s">
        <v>45</v>
      </c>
      <c r="AG184" s="7" t="s">
        <v>45</v>
      </c>
      <c r="AH184" s="35" t="s">
        <v>45</v>
      </c>
      <c r="AI184" s="35" t="s">
        <v>45</v>
      </c>
      <c r="AJ184" s="7" t="s">
        <v>45</v>
      </c>
      <c r="AK184" s="36">
        <v>430179.23</v>
      </c>
    </row>
    <row r="185" spans="1:37">
      <c r="A185" s="4">
        <v>2023</v>
      </c>
      <c r="B185" s="4">
        <v>14</v>
      </c>
      <c r="C185" s="4" t="s">
        <v>201</v>
      </c>
      <c r="D185" s="4">
        <v>30170</v>
      </c>
      <c r="E185" s="4" t="s">
        <v>189</v>
      </c>
      <c r="F185" s="32">
        <v>0.13500000000000001</v>
      </c>
      <c r="G185" s="4" t="s">
        <v>43</v>
      </c>
      <c r="H185" s="33">
        <v>4328840</v>
      </c>
      <c r="I185" s="7">
        <v>4466</v>
      </c>
      <c r="J185" s="7">
        <v>5095</v>
      </c>
      <c r="K185" s="7">
        <v>687.82500000000005</v>
      </c>
      <c r="L185" s="7">
        <v>10248.825000000001</v>
      </c>
      <c r="M185" s="7">
        <v>13123</v>
      </c>
      <c r="N185" s="34" t="s">
        <v>43</v>
      </c>
      <c r="O185" s="35">
        <v>0.21901813609692899</v>
      </c>
      <c r="P185" s="7">
        <v>12980</v>
      </c>
      <c r="Q185" s="7">
        <v>2842.8554065381381</v>
      </c>
      <c r="R185" s="7">
        <v>0</v>
      </c>
      <c r="S185" s="35">
        <v>1</v>
      </c>
      <c r="T185" s="35">
        <v>0.21901813609692899</v>
      </c>
      <c r="U185" s="7">
        <v>2842.86</v>
      </c>
      <c r="V185" s="4" t="s">
        <v>43</v>
      </c>
      <c r="W185" s="33">
        <v>43870</v>
      </c>
      <c r="X185" s="7">
        <v>54</v>
      </c>
      <c r="Y185" s="7">
        <v>69</v>
      </c>
      <c r="Z185" s="7">
        <v>9.3150000000000013</v>
      </c>
      <c r="AA185" s="7">
        <v>132.315</v>
      </c>
      <c r="AB185" s="7">
        <v>142</v>
      </c>
      <c r="AC185" s="4" t="s">
        <v>43</v>
      </c>
      <c r="AD185" s="35">
        <v>6.820422535211268E-2</v>
      </c>
      <c r="AE185" s="7">
        <v>147</v>
      </c>
      <c r="AF185" s="7">
        <v>10.026021126760559</v>
      </c>
      <c r="AG185" s="7">
        <v>0</v>
      </c>
      <c r="AH185" s="35">
        <v>1</v>
      </c>
      <c r="AI185" s="35">
        <v>6.820422535211268E-2</v>
      </c>
      <c r="AJ185" s="7">
        <v>10.029999999999999</v>
      </c>
      <c r="AK185" s="36">
        <v>2852.89</v>
      </c>
    </row>
    <row r="186" spans="1:37">
      <c r="A186" s="4">
        <v>2023</v>
      </c>
      <c r="B186" s="4">
        <v>14</v>
      </c>
      <c r="C186" s="4" t="s">
        <v>201</v>
      </c>
      <c r="D186" s="4">
        <v>30370</v>
      </c>
      <c r="E186" s="4" t="s">
        <v>49</v>
      </c>
      <c r="F186" s="32">
        <v>0.13500000000000001</v>
      </c>
      <c r="G186" s="4" t="s">
        <v>44</v>
      </c>
      <c r="H186" s="33" t="s">
        <v>45</v>
      </c>
      <c r="I186" s="7" t="s">
        <v>45</v>
      </c>
      <c r="J186" s="7" t="s">
        <v>45</v>
      </c>
      <c r="K186" s="7" t="s">
        <v>45</v>
      </c>
      <c r="L186" s="7" t="s">
        <v>45</v>
      </c>
      <c r="M186" s="7" t="s">
        <v>45</v>
      </c>
      <c r="N186" s="34" t="s">
        <v>44</v>
      </c>
      <c r="O186" s="35" t="s">
        <v>45</v>
      </c>
      <c r="P186" s="7" t="s">
        <v>45</v>
      </c>
      <c r="Q186" s="7" t="s">
        <v>45</v>
      </c>
      <c r="R186" s="7" t="s">
        <v>45</v>
      </c>
      <c r="S186" s="35" t="s">
        <v>45</v>
      </c>
      <c r="T186" s="35" t="s">
        <v>45</v>
      </c>
      <c r="U186" s="7" t="s">
        <v>45</v>
      </c>
      <c r="V186" s="4" t="s">
        <v>44</v>
      </c>
      <c r="W186" s="33" t="s">
        <v>45</v>
      </c>
      <c r="X186" s="7" t="s">
        <v>45</v>
      </c>
      <c r="Y186" s="7" t="s">
        <v>45</v>
      </c>
      <c r="Z186" s="7" t="s">
        <v>45</v>
      </c>
      <c r="AA186" s="7" t="s">
        <v>45</v>
      </c>
      <c r="AB186" s="7" t="s">
        <v>45</v>
      </c>
      <c r="AC186" s="4" t="s">
        <v>44</v>
      </c>
      <c r="AD186" s="35" t="s">
        <v>45</v>
      </c>
      <c r="AE186" s="7" t="s">
        <v>45</v>
      </c>
      <c r="AF186" s="7" t="s">
        <v>45</v>
      </c>
      <c r="AG186" s="7" t="s">
        <v>45</v>
      </c>
      <c r="AH186" s="35" t="s">
        <v>45</v>
      </c>
      <c r="AI186" s="35" t="s">
        <v>45</v>
      </c>
      <c r="AJ186" s="7" t="s">
        <v>45</v>
      </c>
      <c r="AK186" s="36" t="s">
        <v>45</v>
      </c>
    </row>
    <row r="187" spans="1:37" hidden="1">
      <c r="A187" s="4">
        <v>2025</v>
      </c>
      <c r="B187" s="4">
        <v>15</v>
      </c>
      <c r="C187" s="4" t="s">
        <v>208</v>
      </c>
      <c r="D187" s="4">
        <v>20060</v>
      </c>
      <c r="E187" s="4" t="s">
        <v>209</v>
      </c>
      <c r="F187" s="32">
        <v>0.13800000000000001</v>
      </c>
      <c r="G187" s="4" t="s">
        <v>43</v>
      </c>
      <c r="H187" s="33">
        <v>2214470</v>
      </c>
      <c r="I187" s="7">
        <v>24669</v>
      </c>
      <c r="J187" s="7">
        <v>28368</v>
      </c>
      <c r="K187" s="7">
        <v>3914.7840000000001</v>
      </c>
      <c r="L187" s="7">
        <v>56951.784</v>
      </c>
      <c r="M187" s="7">
        <v>60543</v>
      </c>
      <c r="N187" s="34" t="s">
        <v>43</v>
      </c>
      <c r="O187" s="35">
        <v>5.9316783112828952E-2</v>
      </c>
      <c r="P187" s="7">
        <v>60543</v>
      </c>
      <c r="Q187" s="7">
        <v>3591.2160000000031</v>
      </c>
      <c r="R187" s="7">
        <v>0</v>
      </c>
      <c r="S187" s="35">
        <v>1</v>
      </c>
      <c r="T187" s="35">
        <v>5.9316783112828952E-2</v>
      </c>
      <c r="U187" s="7">
        <v>3591.22</v>
      </c>
      <c r="V187" s="4" t="s">
        <v>44</v>
      </c>
      <c r="W187" s="33" t="s">
        <v>45</v>
      </c>
      <c r="X187" s="7" t="s">
        <v>45</v>
      </c>
      <c r="Y187" s="7" t="s">
        <v>45</v>
      </c>
      <c r="Z187" s="7" t="s">
        <v>45</v>
      </c>
      <c r="AA187" s="7" t="s">
        <v>45</v>
      </c>
      <c r="AB187" s="7" t="s">
        <v>45</v>
      </c>
      <c r="AC187" s="4" t="s">
        <v>44</v>
      </c>
      <c r="AD187" s="35" t="s">
        <v>45</v>
      </c>
      <c r="AE187" s="7" t="s">
        <v>45</v>
      </c>
      <c r="AF187" s="7" t="s">
        <v>45</v>
      </c>
      <c r="AG187" s="7" t="s">
        <v>45</v>
      </c>
      <c r="AH187" s="35" t="s">
        <v>45</v>
      </c>
      <c r="AI187" s="35" t="s">
        <v>45</v>
      </c>
      <c r="AJ187" s="7" t="s">
        <v>45</v>
      </c>
      <c r="AK187" s="36">
        <v>3591.22</v>
      </c>
    </row>
    <row r="188" spans="1:37" hidden="1">
      <c r="A188" s="4">
        <v>2025</v>
      </c>
      <c r="B188" s="4">
        <v>15</v>
      </c>
      <c r="C188" s="4" t="s">
        <v>208</v>
      </c>
      <c r="D188" s="4">
        <v>20310</v>
      </c>
      <c r="E188" s="4" t="s">
        <v>210</v>
      </c>
      <c r="F188" s="32">
        <v>0.13800000000000001</v>
      </c>
      <c r="G188" s="4" t="s">
        <v>43</v>
      </c>
      <c r="H188" s="33">
        <v>341134520</v>
      </c>
      <c r="I188" s="7">
        <v>3704072</v>
      </c>
      <c r="J188" s="7">
        <v>4537491</v>
      </c>
      <c r="K188" s="7">
        <v>626173.75800000003</v>
      </c>
      <c r="L188" s="7">
        <v>8867736.7579999994</v>
      </c>
      <c r="M188" s="7">
        <v>8957546</v>
      </c>
      <c r="N188" s="34" t="s">
        <v>43</v>
      </c>
      <c r="O188" s="35">
        <v>1.002609888913775E-2</v>
      </c>
      <c r="P188" s="7">
        <v>8957546</v>
      </c>
      <c r="Q188" s="7">
        <v>89809.24200000026</v>
      </c>
      <c r="R188" s="7">
        <v>0</v>
      </c>
      <c r="S188" s="35">
        <v>1</v>
      </c>
      <c r="T188" s="35">
        <v>1.002609888913775E-2</v>
      </c>
      <c r="U188" s="7">
        <v>89809.24</v>
      </c>
      <c r="V188" s="4" t="s">
        <v>43</v>
      </c>
      <c r="W188" s="33">
        <v>56093114</v>
      </c>
      <c r="X188" s="7">
        <v>617343</v>
      </c>
      <c r="Y188" s="7">
        <v>873066</v>
      </c>
      <c r="Z188" s="7">
        <v>120483.10799999999</v>
      </c>
      <c r="AA188" s="7">
        <v>1610892.108</v>
      </c>
      <c r="AB188" s="7">
        <v>1481166</v>
      </c>
      <c r="AC188" s="4" t="s">
        <v>44</v>
      </c>
      <c r="AD188" s="35" t="s">
        <v>45</v>
      </c>
      <c r="AE188" s="7" t="s">
        <v>45</v>
      </c>
      <c r="AF188" s="7" t="s">
        <v>45</v>
      </c>
      <c r="AG188" s="7" t="s">
        <v>45</v>
      </c>
      <c r="AH188" s="35" t="s">
        <v>45</v>
      </c>
      <c r="AI188" s="35" t="s">
        <v>45</v>
      </c>
      <c r="AJ188" s="7" t="s">
        <v>45</v>
      </c>
      <c r="AK188" s="36">
        <v>89809.24</v>
      </c>
    </row>
    <row r="189" spans="1:37" hidden="1">
      <c r="A189" s="4">
        <v>2025</v>
      </c>
      <c r="B189" s="4">
        <v>15</v>
      </c>
      <c r="C189" s="4" t="s">
        <v>208</v>
      </c>
      <c r="D189" s="4">
        <v>21160</v>
      </c>
      <c r="E189" s="4" t="s">
        <v>211</v>
      </c>
      <c r="F189" s="32">
        <v>0.13800000000000001</v>
      </c>
      <c r="G189" s="4" t="s">
        <v>43</v>
      </c>
      <c r="H189" s="33">
        <v>164819360</v>
      </c>
      <c r="I189" s="7">
        <v>758169</v>
      </c>
      <c r="J189" s="7">
        <v>2648599</v>
      </c>
      <c r="K189" s="7">
        <v>365506.66200000001</v>
      </c>
      <c r="L189" s="7">
        <v>3772274.662</v>
      </c>
      <c r="M189" s="7">
        <v>4054558</v>
      </c>
      <c r="N189" s="34" t="s">
        <v>43</v>
      </c>
      <c r="O189" s="35">
        <v>6.9621235656266323E-2</v>
      </c>
      <c r="P189" s="7">
        <v>4054558</v>
      </c>
      <c r="Q189" s="7">
        <v>282283.33799999987</v>
      </c>
      <c r="R189" s="7">
        <v>0</v>
      </c>
      <c r="S189" s="35">
        <v>1</v>
      </c>
      <c r="T189" s="35">
        <v>6.9621235656266323E-2</v>
      </c>
      <c r="U189" s="7">
        <v>282283.34000000003</v>
      </c>
      <c r="V189" s="4" t="s">
        <v>43</v>
      </c>
      <c r="W189" s="33">
        <v>47761818</v>
      </c>
      <c r="X189" s="7">
        <v>219704</v>
      </c>
      <c r="Y189" s="7">
        <v>932984</v>
      </c>
      <c r="Z189" s="7">
        <v>128751.792</v>
      </c>
      <c r="AA189" s="7">
        <v>1281439.7919999999</v>
      </c>
      <c r="AB189" s="7">
        <v>1174942</v>
      </c>
      <c r="AC189" s="4" t="s">
        <v>44</v>
      </c>
      <c r="AD189" s="35" t="s">
        <v>45</v>
      </c>
      <c r="AE189" s="7" t="s">
        <v>45</v>
      </c>
      <c r="AF189" s="7" t="s">
        <v>45</v>
      </c>
      <c r="AG189" s="7" t="s">
        <v>45</v>
      </c>
      <c r="AH189" s="35" t="s">
        <v>45</v>
      </c>
      <c r="AI189" s="35" t="s">
        <v>45</v>
      </c>
      <c r="AJ189" s="7" t="s">
        <v>45</v>
      </c>
      <c r="AK189" s="36">
        <v>282283.34000000003</v>
      </c>
    </row>
    <row r="190" spans="1:37" hidden="1">
      <c r="A190" s="4">
        <v>2025</v>
      </c>
      <c r="B190" s="4">
        <v>15</v>
      </c>
      <c r="C190" s="4" t="s">
        <v>208</v>
      </c>
      <c r="D190" s="4">
        <v>21280</v>
      </c>
      <c r="E190" s="4" t="s">
        <v>212</v>
      </c>
      <c r="F190" s="32">
        <v>0.13800000000000001</v>
      </c>
      <c r="G190" s="4" t="s">
        <v>43</v>
      </c>
      <c r="H190" s="33">
        <v>163718320</v>
      </c>
      <c r="I190" s="7">
        <v>1165584</v>
      </c>
      <c r="J190" s="7">
        <v>2742239</v>
      </c>
      <c r="K190" s="7">
        <v>378428.98200000002</v>
      </c>
      <c r="L190" s="7">
        <v>4286251.9819999998</v>
      </c>
      <c r="M190" s="7">
        <v>4439951</v>
      </c>
      <c r="N190" s="34" t="s">
        <v>43</v>
      </c>
      <c r="O190" s="35">
        <v>3.4617277983473249E-2</v>
      </c>
      <c r="P190" s="7">
        <v>4439951</v>
      </c>
      <c r="Q190" s="7">
        <v>153699.01800000001</v>
      </c>
      <c r="R190" s="7">
        <v>0</v>
      </c>
      <c r="S190" s="35">
        <v>1</v>
      </c>
      <c r="T190" s="35">
        <v>3.4617277983473249E-2</v>
      </c>
      <c r="U190" s="7">
        <v>153699.01999999999</v>
      </c>
      <c r="V190" s="4" t="s">
        <v>43</v>
      </c>
      <c r="W190" s="33">
        <v>20322775</v>
      </c>
      <c r="X190" s="7">
        <v>145677</v>
      </c>
      <c r="Y190" s="7">
        <v>390381</v>
      </c>
      <c r="Z190" s="7">
        <v>53872.578000000001</v>
      </c>
      <c r="AA190" s="7">
        <v>589930.57799999998</v>
      </c>
      <c r="AB190" s="7">
        <v>552098</v>
      </c>
      <c r="AC190" s="4" t="s">
        <v>44</v>
      </c>
      <c r="AD190" s="35" t="s">
        <v>45</v>
      </c>
      <c r="AE190" s="7" t="s">
        <v>45</v>
      </c>
      <c r="AF190" s="7" t="s">
        <v>45</v>
      </c>
      <c r="AG190" s="7" t="s">
        <v>45</v>
      </c>
      <c r="AH190" s="35" t="s">
        <v>45</v>
      </c>
      <c r="AI190" s="35" t="s">
        <v>45</v>
      </c>
      <c r="AJ190" s="7" t="s">
        <v>45</v>
      </c>
      <c r="AK190" s="36">
        <v>153699.01999999999</v>
      </c>
    </row>
    <row r="191" spans="1:37" hidden="1">
      <c r="A191" s="4">
        <v>2025</v>
      </c>
      <c r="B191" s="4">
        <v>15</v>
      </c>
      <c r="C191" s="4" t="s">
        <v>208</v>
      </c>
      <c r="D191" s="4">
        <v>21520</v>
      </c>
      <c r="E191" s="4" t="s">
        <v>213</v>
      </c>
      <c r="F191" s="32">
        <v>0.13800000000000001</v>
      </c>
      <c r="G191" s="4" t="s">
        <v>43</v>
      </c>
      <c r="H191" s="33">
        <v>188689460</v>
      </c>
      <c r="I191" s="7">
        <v>1697081</v>
      </c>
      <c r="J191" s="7">
        <v>2525716</v>
      </c>
      <c r="K191" s="7">
        <v>348548.80800000002</v>
      </c>
      <c r="L191" s="7">
        <v>4571345.8080000002</v>
      </c>
      <c r="M191" s="7">
        <v>4678378</v>
      </c>
      <c r="N191" s="34" t="s">
        <v>43</v>
      </c>
      <c r="O191" s="35">
        <v>2.287805559961165E-2</v>
      </c>
      <c r="P191" s="7">
        <v>4678378</v>
      </c>
      <c r="Q191" s="7">
        <v>107032.19199999989</v>
      </c>
      <c r="R191" s="7">
        <v>0</v>
      </c>
      <c r="S191" s="35">
        <v>1</v>
      </c>
      <c r="T191" s="35">
        <v>2.287805559961165E-2</v>
      </c>
      <c r="U191" s="7">
        <v>107032.19</v>
      </c>
      <c r="V191" s="4" t="s">
        <v>44</v>
      </c>
      <c r="W191" s="33" t="s">
        <v>45</v>
      </c>
      <c r="X191" s="7" t="s">
        <v>45</v>
      </c>
      <c r="Y191" s="7" t="s">
        <v>45</v>
      </c>
      <c r="Z191" s="7" t="s">
        <v>45</v>
      </c>
      <c r="AA191" s="7" t="s">
        <v>45</v>
      </c>
      <c r="AB191" s="7" t="s">
        <v>45</v>
      </c>
      <c r="AC191" s="4" t="s">
        <v>44</v>
      </c>
      <c r="AD191" s="35" t="s">
        <v>45</v>
      </c>
      <c r="AE191" s="7" t="s">
        <v>45</v>
      </c>
      <c r="AF191" s="7" t="s">
        <v>45</v>
      </c>
      <c r="AG191" s="7" t="s">
        <v>45</v>
      </c>
      <c r="AH191" s="35" t="s">
        <v>45</v>
      </c>
      <c r="AI191" s="35" t="s">
        <v>45</v>
      </c>
      <c r="AJ191" s="7" t="s">
        <v>45</v>
      </c>
      <c r="AK191" s="36">
        <v>107032.19</v>
      </c>
    </row>
    <row r="192" spans="1:37" hidden="1">
      <c r="A192" s="4">
        <v>2025</v>
      </c>
      <c r="B192" s="4">
        <v>15</v>
      </c>
      <c r="C192" s="4" t="s">
        <v>208</v>
      </c>
      <c r="D192" s="4">
        <v>21540</v>
      </c>
      <c r="E192" s="4" t="s">
        <v>214</v>
      </c>
      <c r="F192" s="32">
        <v>0.13800000000000001</v>
      </c>
      <c r="G192" s="4" t="s">
        <v>43</v>
      </c>
      <c r="H192" s="33">
        <v>166209820</v>
      </c>
      <c r="I192" s="7">
        <v>847670</v>
      </c>
      <c r="J192" s="7">
        <v>2828248</v>
      </c>
      <c r="K192" s="7">
        <v>390298.22399999999</v>
      </c>
      <c r="L192" s="7">
        <v>4066216.2239999999</v>
      </c>
      <c r="M192" s="7">
        <v>4171869</v>
      </c>
      <c r="N192" s="34" t="s">
        <v>43</v>
      </c>
      <c r="O192" s="35">
        <v>2.532504640006672E-2</v>
      </c>
      <c r="P192" s="7">
        <v>4171869</v>
      </c>
      <c r="Q192" s="7">
        <v>105652.7759999999</v>
      </c>
      <c r="R192" s="7">
        <v>0</v>
      </c>
      <c r="S192" s="35">
        <v>1</v>
      </c>
      <c r="T192" s="35">
        <v>2.532504640006672E-2</v>
      </c>
      <c r="U192" s="7">
        <v>105652.78</v>
      </c>
      <c r="V192" s="4" t="s">
        <v>43</v>
      </c>
      <c r="W192" s="33">
        <v>17902502</v>
      </c>
      <c r="X192" s="7">
        <v>91303</v>
      </c>
      <c r="Y192" s="7">
        <v>333462</v>
      </c>
      <c r="Z192" s="7">
        <v>46017.756000000001</v>
      </c>
      <c r="AA192" s="7">
        <v>470782.75599999999</v>
      </c>
      <c r="AB192" s="7">
        <v>449344</v>
      </c>
      <c r="AC192" s="4" t="s">
        <v>44</v>
      </c>
      <c r="AD192" s="35" t="s">
        <v>45</v>
      </c>
      <c r="AE192" s="7" t="s">
        <v>45</v>
      </c>
      <c r="AF192" s="7" t="s">
        <v>45</v>
      </c>
      <c r="AG192" s="7" t="s">
        <v>45</v>
      </c>
      <c r="AH192" s="35" t="s">
        <v>45</v>
      </c>
      <c r="AI192" s="35" t="s">
        <v>45</v>
      </c>
      <c r="AJ192" s="7" t="s">
        <v>45</v>
      </c>
      <c r="AK192" s="36">
        <v>105652.78</v>
      </c>
    </row>
    <row r="193" spans="1:37" hidden="1">
      <c r="A193" s="4">
        <v>2025</v>
      </c>
      <c r="B193" s="4">
        <v>15</v>
      </c>
      <c r="C193" s="4" t="s">
        <v>208</v>
      </c>
      <c r="D193" s="4">
        <v>22800</v>
      </c>
      <c r="E193" s="4" t="s">
        <v>215</v>
      </c>
      <c r="F193" s="32">
        <v>0.13800000000000001</v>
      </c>
      <c r="G193" s="4" t="s">
        <v>43</v>
      </c>
      <c r="H193" s="33">
        <v>92429870</v>
      </c>
      <c r="I193" s="7">
        <v>733893</v>
      </c>
      <c r="J193" s="7">
        <v>1512225</v>
      </c>
      <c r="K193" s="7">
        <v>208687.05</v>
      </c>
      <c r="L193" s="7">
        <v>2454805.0499999998</v>
      </c>
      <c r="M193" s="7">
        <v>2536276</v>
      </c>
      <c r="N193" s="34" t="s">
        <v>43</v>
      </c>
      <c r="O193" s="35">
        <v>3.212227297029191E-2</v>
      </c>
      <c r="P193" s="7">
        <v>2536276</v>
      </c>
      <c r="Q193" s="7">
        <v>81470.950000000084</v>
      </c>
      <c r="R193" s="7">
        <v>0</v>
      </c>
      <c r="S193" s="35">
        <v>1</v>
      </c>
      <c r="T193" s="35">
        <v>3.212227297029191E-2</v>
      </c>
      <c r="U193" s="7">
        <v>81470.95</v>
      </c>
      <c r="V193" s="4" t="s">
        <v>43</v>
      </c>
      <c r="W193" s="33">
        <v>8442188</v>
      </c>
      <c r="X193" s="7">
        <v>67031</v>
      </c>
      <c r="Y193" s="7">
        <v>186700</v>
      </c>
      <c r="Z193" s="7">
        <v>25764.6</v>
      </c>
      <c r="AA193" s="7">
        <v>279495.59999999998</v>
      </c>
      <c r="AB193" s="7">
        <v>231654</v>
      </c>
      <c r="AC193" s="4" t="s">
        <v>44</v>
      </c>
      <c r="AD193" s="35" t="s">
        <v>45</v>
      </c>
      <c r="AE193" s="7" t="s">
        <v>45</v>
      </c>
      <c r="AF193" s="7" t="s">
        <v>45</v>
      </c>
      <c r="AG193" s="7" t="s">
        <v>45</v>
      </c>
      <c r="AH193" s="35" t="s">
        <v>45</v>
      </c>
      <c r="AI193" s="35" t="s">
        <v>45</v>
      </c>
      <c r="AJ193" s="7" t="s">
        <v>45</v>
      </c>
      <c r="AK193" s="36">
        <v>81470.95</v>
      </c>
    </row>
    <row r="194" spans="1:37" hidden="1">
      <c r="A194" s="4">
        <v>2025</v>
      </c>
      <c r="B194" s="4">
        <v>15</v>
      </c>
      <c r="C194" s="4" t="s">
        <v>208</v>
      </c>
      <c r="D194" s="4">
        <v>22910</v>
      </c>
      <c r="E194" s="4" t="s">
        <v>216</v>
      </c>
      <c r="F194" s="32">
        <v>0.13800000000000001</v>
      </c>
      <c r="G194" s="4" t="s">
        <v>43</v>
      </c>
      <c r="H194" s="33">
        <v>108751860</v>
      </c>
      <c r="I194" s="7">
        <v>500259</v>
      </c>
      <c r="J194" s="7">
        <v>1735340</v>
      </c>
      <c r="K194" s="7">
        <v>239476.92</v>
      </c>
      <c r="L194" s="7">
        <v>2475075.92</v>
      </c>
      <c r="M194" s="7">
        <v>2675298</v>
      </c>
      <c r="N194" s="34" t="s">
        <v>43</v>
      </c>
      <c r="O194" s="35">
        <v>7.4841038269381599E-2</v>
      </c>
      <c r="P194" s="7">
        <v>2675298</v>
      </c>
      <c r="Q194" s="7">
        <v>200222.07999999999</v>
      </c>
      <c r="R194" s="7">
        <v>0</v>
      </c>
      <c r="S194" s="35">
        <v>1</v>
      </c>
      <c r="T194" s="35">
        <v>7.4841038269381599E-2</v>
      </c>
      <c r="U194" s="7">
        <v>200222.07999999999</v>
      </c>
      <c r="V194" s="4" t="s">
        <v>43</v>
      </c>
      <c r="W194" s="33">
        <v>24477220</v>
      </c>
      <c r="X194" s="7">
        <v>112595</v>
      </c>
      <c r="Y194" s="7">
        <v>479970</v>
      </c>
      <c r="Z194" s="7">
        <v>66235.86</v>
      </c>
      <c r="AA194" s="7">
        <v>658800.86</v>
      </c>
      <c r="AB194" s="7">
        <v>602140</v>
      </c>
      <c r="AC194" s="4" t="s">
        <v>44</v>
      </c>
      <c r="AD194" s="35" t="s">
        <v>45</v>
      </c>
      <c r="AE194" s="7" t="s">
        <v>45</v>
      </c>
      <c r="AF194" s="7" t="s">
        <v>45</v>
      </c>
      <c r="AG194" s="7" t="s">
        <v>45</v>
      </c>
      <c r="AH194" s="35" t="s">
        <v>45</v>
      </c>
      <c r="AI194" s="35" t="s">
        <v>45</v>
      </c>
      <c r="AJ194" s="7" t="s">
        <v>45</v>
      </c>
      <c r="AK194" s="36">
        <v>200222.07999999999</v>
      </c>
    </row>
    <row r="195" spans="1:37" hidden="1">
      <c r="A195" s="4">
        <v>2025</v>
      </c>
      <c r="B195" s="4">
        <v>15</v>
      </c>
      <c r="C195" s="4" t="s">
        <v>208</v>
      </c>
      <c r="D195" s="4">
        <v>23470</v>
      </c>
      <c r="E195" s="4" t="s">
        <v>163</v>
      </c>
      <c r="F195" s="32">
        <v>0.13800000000000001</v>
      </c>
      <c r="G195" s="4" t="s">
        <v>43</v>
      </c>
      <c r="H195" s="33">
        <v>70042840</v>
      </c>
      <c r="I195" s="7">
        <v>782608</v>
      </c>
      <c r="J195" s="7">
        <v>978470</v>
      </c>
      <c r="K195" s="7">
        <v>135028.85999999999</v>
      </c>
      <c r="L195" s="7">
        <v>1896106.86</v>
      </c>
      <c r="M195" s="7">
        <v>1882282</v>
      </c>
      <c r="N195" s="34" t="s">
        <v>44</v>
      </c>
      <c r="O195" s="35" t="s">
        <v>45</v>
      </c>
      <c r="P195" s="7" t="s">
        <v>45</v>
      </c>
      <c r="Q195" s="7" t="s">
        <v>45</v>
      </c>
      <c r="R195" s="7" t="s">
        <v>45</v>
      </c>
      <c r="S195" s="35" t="s">
        <v>45</v>
      </c>
      <c r="T195" s="35" t="s">
        <v>45</v>
      </c>
      <c r="U195" s="7" t="s">
        <v>45</v>
      </c>
      <c r="V195" s="4" t="s">
        <v>43</v>
      </c>
      <c r="W195" s="33">
        <v>3888926</v>
      </c>
      <c r="X195" s="7">
        <v>43679</v>
      </c>
      <c r="Y195" s="7">
        <v>64338</v>
      </c>
      <c r="Z195" s="7">
        <v>8878.6440000000002</v>
      </c>
      <c r="AA195" s="7">
        <v>116895.644</v>
      </c>
      <c r="AB195" s="7">
        <v>104735</v>
      </c>
      <c r="AC195" s="4" t="s">
        <v>44</v>
      </c>
      <c r="AD195" s="35" t="s">
        <v>45</v>
      </c>
      <c r="AE195" s="7" t="s">
        <v>45</v>
      </c>
      <c r="AF195" s="7" t="s">
        <v>45</v>
      </c>
      <c r="AG195" s="7" t="s">
        <v>45</v>
      </c>
      <c r="AH195" s="35" t="s">
        <v>45</v>
      </c>
      <c r="AI195" s="35" t="s">
        <v>45</v>
      </c>
      <c r="AJ195" s="7" t="s">
        <v>45</v>
      </c>
      <c r="AK195" s="36" t="s">
        <v>45</v>
      </c>
    </row>
    <row r="196" spans="1:37" hidden="1">
      <c r="A196" s="4">
        <v>2025</v>
      </c>
      <c r="B196" s="4">
        <v>15</v>
      </c>
      <c r="C196" s="4" t="s">
        <v>208</v>
      </c>
      <c r="D196" s="4">
        <v>24780</v>
      </c>
      <c r="E196" s="4" t="s">
        <v>217</v>
      </c>
      <c r="F196" s="32">
        <v>0.13800000000000001</v>
      </c>
      <c r="G196" s="4" t="s">
        <v>43</v>
      </c>
      <c r="H196" s="33">
        <v>347730650</v>
      </c>
      <c r="I196" s="7">
        <v>5275167</v>
      </c>
      <c r="J196" s="7">
        <v>4818402</v>
      </c>
      <c r="K196" s="7">
        <v>664939.47600000002</v>
      </c>
      <c r="L196" s="7">
        <v>10758508.476</v>
      </c>
      <c r="M196" s="7">
        <v>11117042</v>
      </c>
      <c r="N196" s="34" t="s">
        <v>43</v>
      </c>
      <c r="O196" s="35">
        <v>3.2250802326734052E-2</v>
      </c>
      <c r="P196" s="7">
        <v>11117042</v>
      </c>
      <c r="Q196" s="7">
        <v>358533.52400000021</v>
      </c>
      <c r="R196" s="7">
        <v>0</v>
      </c>
      <c r="S196" s="35">
        <v>1</v>
      </c>
      <c r="T196" s="35">
        <v>3.2250802326734052E-2</v>
      </c>
      <c r="U196" s="7">
        <v>358533.52</v>
      </c>
      <c r="V196" s="4" t="s">
        <v>43</v>
      </c>
      <c r="W196" s="33">
        <v>95438005</v>
      </c>
      <c r="X196" s="7">
        <v>1488719</v>
      </c>
      <c r="Y196" s="7">
        <v>1484978</v>
      </c>
      <c r="Z196" s="7">
        <v>204926.96400000001</v>
      </c>
      <c r="AA196" s="7">
        <v>3178623.9640000002</v>
      </c>
      <c r="AB196" s="7">
        <v>3092094</v>
      </c>
      <c r="AC196" s="4" t="s">
        <v>44</v>
      </c>
      <c r="AD196" s="35" t="s">
        <v>45</v>
      </c>
      <c r="AE196" s="7" t="s">
        <v>45</v>
      </c>
      <c r="AF196" s="7" t="s">
        <v>45</v>
      </c>
      <c r="AG196" s="7" t="s">
        <v>45</v>
      </c>
      <c r="AH196" s="35" t="s">
        <v>45</v>
      </c>
      <c r="AI196" s="35" t="s">
        <v>45</v>
      </c>
      <c r="AJ196" s="7" t="s">
        <v>45</v>
      </c>
      <c r="AK196" s="36">
        <v>358533.52</v>
      </c>
    </row>
    <row r="197" spans="1:37" hidden="1">
      <c r="A197" s="4">
        <v>2025</v>
      </c>
      <c r="B197" s="4">
        <v>15</v>
      </c>
      <c r="C197" s="4" t="s">
        <v>208</v>
      </c>
      <c r="D197" s="4">
        <v>25020</v>
      </c>
      <c r="E197" s="4" t="s">
        <v>166</v>
      </c>
      <c r="F197" s="32">
        <v>0.13800000000000001</v>
      </c>
      <c r="G197" s="4" t="s">
        <v>43</v>
      </c>
      <c r="H197" s="33">
        <v>128327790</v>
      </c>
      <c r="I197" s="7">
        <v>564642</v>
      </c>
      <c r="J197" s="7">
        <v>1956214</v>
      </c>
      <c r="K197" s="7">
        <v>269957.53200000001</v>
      </c>
      <c r="L197" s="7">
        <v>2790813.5320000001</v>
      </c>
      <c r="M197" s="7">
        <v>2823213</v>
      </c>
      <c r="N197" s="34" t="s">
        <v>43</v>
      </c>
      <c r="O197" s="35">
        <v>1.1476097623523199E-2</v>
      </c>
      <c r="P197" s="7">
        <v>2823213</v>
      </c>
      <c r="Q197" s="7">
        <v>32399.46799999979</v>
      </c>
      <c r="R197" s="7">
        <v>0</v>
      </c>
      <c r="S197" s="35">
        <v>1</v>
      </c>
      <c r="T197" s="35">
        <v>1.1476097623523199E-2</v>
      </c>
      <c r="U197" s="7">
        <v>32399.47</v>
      </c>
      <c r="V197" s="4" t="s">
        <v>44</v>
      </c>
      <c r="W197" s="33" t="s">
        <v>45</v>
      </c>
      <c r="X197" s="7" t="s">
        <v>45</v>
      </c>
      <c r="Y197" s="7" t="s">
        <v>45</v>
      </c>
      <c r="Z197" s="7" t="s">
        <v>45</v>
      </c>
      <c r="AA197" s="7" t="s">
        <v>45</v>
      </c>
      <c r="AB197" s="7" t="s">
        <v>45</v>
      </c>
      <c r="AC197" s="4" t="s">
        <v>44</v>
      </c>
      <c r="AD197" s="35" t="s">
        <v>45</v>
      </c>
      <c r="AE197" s="7" t="s">
        <v>45</v>
      </c>
      <c r="AF197" s="7" t="s">
        <v>45</v>
      </c>
      <c r="AG197" s="7" t="s">
        <v>45</v>
      </c>
      <c r="AH197" s="35" t="s">
        <v>45</v>
      </c>
      <c r="AI197" s="35" t="s">
        <v>45</v>
      </c>
      <c r="AJ197" s="7" t="s">
        <v>45</v>
      </c>
      <c r="AK197" s="36">
        <v>32399.47</v>
      </c>
    </row>
    <row r="198" spans="1:37" hidden="1">
      <c r="A198" s="4">
        <v>2025</v>
      </c>
      <c r="B198" s="4">
        <v>15</v>
      </c>
      <c r="C198" s="4" t="s">
        <v>208</v>
      </c>
      <c r="D198" s="4">
        <v>25490</v>
      </c>
      <c r="E198" s="4" t="s">
        <v>218</v>
      </c>
      <c r="F198" s="32">
        <v>0.13800000000000001</v>
      </c>
      <c r="G198" s="4" t="s">
        <v>43</v>
      </c>
      <c r="H198" s="33">
        <v>218881140</v>
      </c>
      <c r="I198" s="7">
        <v>1105659</v>
      </c>
      <c r="J198" s="7">
        <v>3004851</v>
      </c>
      <c r="K198" s="7">
        <v>414669.43800000002</v>
      </c>
      <c r="L198" s="7">
        <v>4525179.4380000001</v>
      </c>
      <c r="M198" s="7">
        <v>4760977</v>
      </c>
      <c r="N198" s="34" t="s">
        <v>43</v>
      </c>
      <c r="O198" s="35">
        <v>4.9527137392178067E-2</v>
      </c>
      <c r="P198" s="7">
        <v>4760977</v>
      </c>
      <c r="Q198" s="7">
        <v>235797.56199999971</v>
      </c>
      <c r="R198" s="7">
        <v>0</v>
      </c>
      <c r="S198" s="35">
        <v>1</v>
      </c>
      <c r="T198" s="35">
        <v>4.9527137392178067E-2</v>
      </c>
      <c r="U198" s="7">
        <v>235797.56</v>
      </c>
      <c r="V198" s="4" t="s">
        <v>43</v>
      </c>
      <c r="W198" s="33">
        <v>21277578</v>
      </c>
      <c r="X198" s="7">
        <v>109612</v>
      </c>
      <c r="Y198" s="7">
        <v>369043</v>
      </c>
      <c r="Z198" s="7">
        <v>50927.934000000001</v>
      </c>
      <c r="AA198" s="7">
        <v>529582.93400000001</v>
      </c>
      <c r="AB198" s="7">
        <v>464926</v>
      </c>
      <c r="AC198" s="4" t="s">
        <v>44</v>
      </c>
      <c r="AD198" s="35" t="s">
        <v>45</v>
      </c>
      <c r="AE198" s="7" t="s">
        <v>45</v>
      </c>
      <c r="AF198" s="7" t="s">
        <v>45</v>
      </c>
      <c r="AG198" s="7" t="s">
        <v>45</v>
      </c>
      <c r="AH198" s="35" t="s">
        <v>45</v>
      </c>
      <c r="AI198" s="35" t="s">
        <v>45</v>
      </c>
      <c r="AJ198" s="7" t="s">
        <v>45</v>
      </c>
      <c r="AK198" s="36">
        <v>235797.56</v>
      </c>
    </row>
    <row r="199" spans="1:37" hidden="1">
      <c r="A199" s="4">
        <v>2025</v>
      </c>
      <c r="B199" s="4">
        <v>15</v>
      </c>
      <c r="C199" s="4" t="s">
        <v>208</v>
      </c>
      <c r="D199" s="4">
        <v>25810</v>
      </c>
      <c r="E199" s="4" t="s">
        <v>219</v>
      </c>
      <c r="F199" s="32">
        <v>0.13800000000000001</v>
      </c>
      <c r="G199" s="4" t="s">
        <v>43</v>
      </c>
      <c r="H199" s="33">
        <v>60708250</v>
      </c>
      <c r="I199" s="7">
        <v>318472</v>
      </c>
      <c r="J199" s="7">
        <v>872381</v>
      </c>
      <c r="K199" s="7">
        <v>120388.57799999999</v>
      </c>
      <c r="L199" s="7">
        <v>1311241.578</v>
      </c>
      <c r="M199" s="7">
        <v>1374796</v>
      </c>
      <c r="N199" s="34" t="s">
        <v>43</v>
      </c>
      <c r="O199" s="35">
        <v>4.6228256410405622E-2</v>
      </c>
      <c r="P199" s="7">
        <v>1374796</v>
      </c>
      <c r="Q199" s="7">
        <v>63554.422000000013</v>
      </c>
      <c r="R199" s="7">
        <v>0</v>
      </c>
      <c r="S199" s="35">
        <v>1</v>
      </c>
      <c r="T199" s="35">
        <v>4.6228256410405622E-2</v>
      </c>
      <c r="U199" s="7">
        <v>63554.42</v>
      </c>
      <c r="V199" s="4" t="s">
        <v>43</v>
      </c>
      <c r="W199" s="33">
        <v>6234545</v>
      </c>
      <c r="X199" s="7">
        <v>37813</v>
      </c>
      <c r="Y199" s="7">
        <v>105984</v>
      </c>
      <c r="Z199" s="7">
        <v>14625.791999999999</v>
      </c>
      <c r="AA199" s="7">
        <v>158422.79199999999</v>
      </c>
      <c r="AB199" s="7">
        <v>146259</v>
      </c>
      <c r="AC199" s="4" t="s">
        <v>44</v>
      </c>
      <c r="AD199" s="35" t="s">
        <v>45</v>
      </c>
      <c r="AE199" s="7" t="s">
        <v>45</v>
      </c>
      <c r="AF199" s="7" t="s">
        <v>45</v>
      </c>
      <c r="AG199" s="7" t="s">
        <v>45</v>
      </c>
      <c r="AH199" s="35" t="s">
        <v>45</v>
      </c>
      <c r="AI199" s="35" t="s">
        <v>45</v>
      </c>
      <c r="AJ199" s="7" t="s">
        <v>45</v>
      </c>
      <c r="AK199" s="36">
        <v>63554.42</v>
      </c>
    </row>
    <row r="200" spans="1:37" hidden="1">
      <c r="A200" s="4">
        <v>2025</v>
      </c>
      <c r="B200" s="4">
        <v>15</v>
      </c>
      <c r="C200" s="4" t="s">
        <v>208</v>
      </c>
      <c r="D200" s="4">
        <v>25820</v>
      </c>
      <c r="E200" s="4" t="s">
        <v>220</v>
      </c>
      <c r="F200" s="32">
        <v>0.13800000000000001</v>
      </c>
      <c r="G200" s="4" t="s">
        <v>43</v>
      </c>
      <c r="H200" s="33">
        <v>186575870</v>
      </c>
      <c r="I200" s="7">
        <v>858249</v>
      </c>
      <c r="J200" s="7">
        <v>2295306</v>
      </c>
      <c r="K200" s="7">
        <v>316752.228</v>
      </c>
      <c r="L200" s="7">
        <v>3470307.2280000001</v>
      </c>
      <c r="M200" s="7">
        <v>3731521</v>
      </c>
      <c r="N200" s="34" t="s">
        <v>43</v>
      </c>
      <c r="O200" s="35">
        <v>7.0001956842799418E-2</v>
      </c>
      <c r="P200" s="7">
        <v>3731521</v>
      </c>
      <c r="Q200" s="7">
        <v>261213.77199999971</v>
      </c>
      <c r="R200" s="7">
        <v>0</v>
      </c>
      <c r="S200" s="35">
        <v>1</v>
      </c>
      <c r="T200" s="35">
        <v>7.0001956842799418E-2</v>
      </c>
      <c r="U200" s="7">
        <v>261213.77</v>
      </c>
      <c r="V200" s="4" t="s">
        <v>43</v>
      </c>
      <c r="W200" s="33">
        <v>15394248</v>
      </c>
      <c r="X200" s="7">
        <v>70814</v>
      </c>
      <c r="Y200" s="7">
        <v>233081</v>
      </c>
      <c r="Z200" s="7">
        <v>32165.178</v>
      </c>
      <c r="AA200" s="7">
        <v>336060.17800000001</v>
      </c>
      <c r="AB200" s="7">
        <v>307885</v>
      </c>
      <c r="AC200" s="4" t="s">
        <v>44</v>
      </c>
      <c r="AD200" s="35" t="s">
        <v>45</v>
      </c>
      <c r="AE200" s="7" t="s">
        <v>45</v>
      </c>
      <c r="AF200" s="7" t="s">
        <v>45</v>
      </c>
      <c r="AG200" s="7" t="s">
        <v>45</v>
      </c>
      <c r="AH200" s="35" t="s">
        <v>45</v>
      </c>
      <c r="AI200" s="35" t="s">
        <v>45</v>
      </c>
      <c r="AJ200" s="7" t="s">
        <v>45</v>
      </c>
      <c r="AK200" s="36">
        <v>261213.77</v>
      </c>
    </row>
    <row r="201" spans="1:37" hidden="1">
      <c r="A201" s="4">
        <v>2025</v>
      </c>
      <c r="B201" s="4">
        <v>15</v>
      </c>
      <c r="C201" s="4" t="s">
        <v>208</v>
      </c>
      <c r="D201" s="4">
        <v>30080</v>
      </c>
      <c r="E201" s="4" t="s">
        <v>168</v>
      </c>
      <c r="F201" s="32">
        <v>0.13800000000000001</v>
      </c>
      <c r="G201" s="4" t="s">
        <v>43</v>
      </c>
      <c r="H201" s="33">
        <v>1444980930</v>
      </c>
      <c r="I201" s="7">
        <v>0</v>
      </c>
      <c r="J201" s="7">
        <v>2421984</v>
      </c>
      <c r="K201" s="7">
        <v>334233.79200000002</v>
      </c>
      <c r="L201" s="7">
        <v>2756217.7919999999</v>
      </c>
      <c r="M201" s="7">
        <v>2889962</v>
      </c>
      <c r="N201" s="34" t="s">
        <v>43</v>
      </c>
      <c r="O201" s="35">
        <v>4.6278881175600313E-2</v>
      </c>
      <c r="P201" s="7">
        <v>2889962</v>
      </c>
      <c r="Q201" s="7">
        <v>133744.20800000019</v>
      </c>
      <c r="R201" s="7">
        <v>0</v>
      </c>
      <c r="S201" s="35">
        <v>1</v>
      </c>
      <c r="T201" s="35">
        <v>4.6278881175600313E-2</v>
      </c>
      <c r="U201" s="7">
        <v>133744.21</v>
      </c>
      <c r="V201" s="4" t="s">
        <v>43</v>
      </c>
      <c r="W201" s="33">
        <v>216120236</v>
      </c>
      <c r="X201" s="7">
        <v>0</v>
      </c>
      <c r="Y201" s="7">
        <v>434433</v>
      </c>
      <c r="Z201" s="7">
        <v>59951.754000000008</v>
      </c>
      <c r="AA201" s="7">
        <v>494384.75400000002</v>
      </c>
      <c r="AB201" s="7">
        <v>432210</v>
      </c>
      <c r="AC201" s="4" t="s">
        <v>44</v>
      </c>
      <c r="AD201" s="35" t="s">
        <v>45</v>
      </c>
      <c r="AE201" s="7" t="s">
        <v>45</v>
      </c>
      <c r="AF201" s="7" t="s">
        <v>45</v>
      </c>
      <c r="AG201" s="7" t="s">
        <v>45</v>
      </c>
      <c r="AH201" s="35" t="s">
        <v>45</v>
      </c>
      <c r="AI201" s="35" t="s">
        <v>45</v>
      </c>
      <c r="AJ201" s="7" t="s">
        <v>45</v>
      </c>
      <c r="AK201" s="36">
        <v>133744.21</v>
      </c>
    </row>
    <row r="202" spans="1:37" hidden="1">
      <c r="A202" s="4">
        <v>2025</v>
      </c>
      <c r="B202" s="4">
        <v>15</v>
      </c>
      <c r="C202" s="4" t="s">
        <v>208</v>
      </c>
      <c r="D202" s="4">
        <v>30240</v>
      </c>
      <c r="E202" s="4" t="s">
        <v>221</v>
      </c>
      <c r="F202" s="32">
        <v>0.13800000000000001</v>
      </c>
      <c r="G202" s="4" t="s">
        <v>43</v>
      </c>
      <c r="H202" s="33">
        <v>186575870</v>
      </c>
      <c r="I202" s="7">
        <v>0</v>
      </c>
      <c r="J202" s="7">
        <v>298123</v>
      </c>
      <c r="K202" s="7">
        <v>41140.974000000002</v>
      </c>
      <c r="L202" s="7">
        <v>339263.97399999999</v>
      </c>
      <c r="M202" s="7">
        <v>373152</v>
      </c>
      <c r="N202" s="34" t="s">
        <v>43</v>
      </c>
      <c r="O202" s="35">
        <v>9.0815608652774271E-2</v>
      </c>
      <c r="P202" s="7">
        <v>373152</v>
      </c>
      <c r="Q202" s="7">
        <v>33888.026000000027</v>
      </c>
      <c r="R202" s="7">
        <v>0</v>
      </c>
      <c r="S202" s="35">
        <v>1</v>
      </c>
      <c r="T202" s="35">
        <v>9.0815608652774271E-2</v>
      </c>
      <c r="U202" s="7">
        <v>33888.03</v>
      </c>
      <c r="V202" s="4" t="s">
        <v>44</v>
      </c>
      <c r="W202" s="33" t="s">
        <v>45</v>
      </c>
      <c r="X202" s="7" t="s">
        <v>45</v>
      </c>
      <c r="Y202" s="7" t="s">
        <v>45</v>
      </c>
      <c r="Z202" s="7" t="s">
        <v>45</v>
      </c>
      <c r="AA202" s="7" t="s">
        <v>45</v>
      </c>
      <c r="AB202" s="7" t="s">
        <v>45</v>
      </c>
      <c r="AC202" s="4" t="s">
        <v>44</v>
      </c>
      <c r="AD202" s="35" t="s">
        <v>45</v>
      </c>
      <c r="AE202" s="7" t="s">
        <v>45</v>
      </c>
      <c r="AF202" s="7" t="s">
        <v>45</v>
      </c>
      <c r="AG202" s="7" t="s">
        <v>45</v>
      </c>
      <c r="AH202" s="35" t="s">
        <v>45</v>
      </c>
      <c r="AI202" s="35" t="s">
        <v>45</v>
      </c>
      <c r="AJ202" s="7" t="s">
        <v>45</v>
      </c>
      <c r="AK202" s="36">
        <v>33888.03</v>
      </c>
    </row>
    <row r="203" spans="1:37" hidden="1">
      <c r="A203" s="4">
        <v>2025</v>
      </c>
      <c r="B203" s="4">
        <v>15</v>
      </c>
      <c r="C203" s="4" t="s">
        <v>208</v>
      </c>
      <c r="D203" s="4">
        <v>30390</v>
      </c>
      <c r="E203" s="4" t="s">
        <v>169</v>
      </c>
      <c r="F203" s="32">
        <v>0.13800000000000001</v>
      </c>
      <c r="G203" s="4" t="s">
        <v>43</v>
      </c>
      <c r="H203" s="33">
        <v>70042840</v>
      </c>
      <c r="I203" s="7">
        <v>0</v>
      </c>
      <c r="J203" s="7">
        <v>124646</v>
      </c>
      <c r="K203" s="7">
        <v>17201.148000000001</v>
      </c>
      <c r="L203" s="7">
        <v>141847.14799999999</v>
      </c>
      <c r="M203" s="7">
        <v>140086</v>
      </c>
      <c r="N203" s="34" t="s">
        <v>44</v>
      </c>
      <c r="O203" s="35" t="s">
        <v>45</v>
      </c>
      <c r="P203" s="7" t="s">
        <v>45</v>
      </c>
      <c r="Q203" s="7" t="s">
        <v>45</v>
      </c>
      <c r="R203" s="7" t="s">
        <v>45</v>
      </c>
      <c r="S203" s="35" t="s">
        <v>45</v>
      </c>
      <c r="T203" s="35" t="s">
        <v>45</v>
      </c>
      <c r="U203" s="7" t="s">
        <v>45</v>
      </c>
      <c r="V203" s="4" t="s">
        <v>44</v>
      </c>
      <c r="W203" s="33" t="s">
        <v>45</v>
      </c>
      <c r="X203" s="7" t="s">
        <v>45</v>
      </c>
      <c r="Y203" s="7" t="s">
        <v>45</v>
      </c>
      <c r="Z203" s="7" t="s">
        <v>45</v>
      </c>
      <c r="AA203" s="7" t="s">
        <v>45</v>
      </c>
      <c r="AB203" s="7" t="s">
        <v>45</v>
      </c>
      <c r="AC203" s="4" t="s">
        <v>44</v>
      </c>
      <c r="AD203" s="35" t="s">
        <v>45</v>
      </c>
      <c r="AE203" s="7" t="s">
        <v>45</v>
      </c>
      <c r="AF203" s="7" t="s">
        <v>45</v>
      </c>
      <c r="AG203" s="7" t="s">
        <v>45</v>
      </c>
      <c r="AH203" s="35" t="s">
        <v>45</v>
      </c>
      <c r="AI203" s="35" t="s">
        <v>45</v>
      </c>
      <c r="AJ203" s="7" t="s">
        <v>45</v>
      </c>
      <c r="AK203" s="36" t="s">
        <v>45</v>
      </c>
    </row>
    <row r="204" spans="1:37">
      <c r="A204" s="4">
        <v>2024</v>
      </c>
      <c r="B204" s="4">
        <v>16</v>
      </c>
      <c r="C204" s="4" t="s">
        <v>222</v>
      </c>
      <c r="D204" s="4">
        <v>21240</v>
      </c>
      <c r="E204" s="4" t="s">
        <v>223</v>
      </c>
      <c r="F204" s="32">
        <v>0.161</v>
      </c>
      <c r="G204" s="4" t="s">
        <v>43</v>
      </c>
      <c r="H204" s="33">
        <v>152520920</v>
      </c>
      <c r="I204" s="7">
        <v>1929362</v>
      </c>
      <c r="J204" s="7">
        <v>2224144</v>
      </c>
      <c r="K204" s="7">
        <v>358087.18400000001</v>
      </c>
      <c r="L204" s="7">
        <v>4511593.1840000004</v>
      </c>
      <c r="M204" s="7">
        <v>4278190</v>
      </c>
      <c r="N204" s="34" t="s">
        <v>44</v>
      </c>
      <c r="O204" s="35" t="s">
        <v>45</v>
      </c>
      <c r="P204" s="7" t="s">
        <v>45</v>
      </c>
      <c r="Q204" s="7" t="s">
        <v>45</v>
      </c>
      <c r="R204" s="7" t="s">
        <v>45</v>
      </c>
      <c r="S204" s="35" t="s">
        <v>45</v>
      </c>
      <c r="T204" s="35" t="s">
        <v>45</v>
      </c>
      <c r="U204" s="7" t="s">
        <v>45</v>
      </c>
      <c r="V204" s="4" t="s">
        <v>44</v>
      </c>
      <c r="W204" s="33" t="s">
        <v>45</v>
      </c>
      <c r="X204" s="7" t="s">
        <v>45</v>
      </c>
      <c r="Y204" s="7" t="s">
        <v>45</v>
      </c>
      <c r="Z204" s="7" t="s">
        <v>45</v>
      </c>
      <c r="AA204" s="7" t="s">
        <v>45</v>
      </c>
      <c r="AB204" s="7" t="s">
        <v>45</v>
      </c>
      <c r="AC204" s="4" t="s">
        <v>44</v>
      </c>
      <c r="AD204" s="35" t="s">
        <v>45</v>
      </c>
      <c r="AE204" s="7" t="s">
        <v>45</v>
      </c>
      <c r="AF204" s="7" t="s">
        <v>45</v>
      </c>
      <c r="AG204" s="7" t="s">
        <v>45</v>
      </c>
      <c r="AH204" s="35" t="s">
        <v>45</v>
      </c>
      <c r="AI204" s="35" t="s">
        <v>45</v>
      </c>
      <c r="AJ204" s="7" t="s">
        <v>45</v>
      </c>
      <c r="AK204" s="36" t="s">
        <v>45</v>
      </c>
    </row>
    <row r="205" spans="1:37">
      <c r="A205" s="4">
        <v>2024</v>
      </c>
      <c r="B205" s="4">
        <v>16</v>
      </c>
      <c r="C205" s="4" t="s">
        <v>222</v>
      </c>
      <c r="D205" s="4">
        <v>21510</v>
      </c>
      <c r="E205" s="4" t="s">
        <v>224</v>
      </c>
      <c r="F205" s="32">
        <v>0.161</v>
      </c>
      <c r="G205" s="4" t="s">
        <v>44</v>
      </c>
      <c r="H205" s="33" t="s">
        <v>45</v>
      </c>
      <c r="I205" s="7" t="s">
        <v>45</v>
      </c>
      <c r="J205" s="7" t="s">
        <v>45</v>
      </c>
      <c r="K205" s="7" t="s">
        <v>45</v>
      </c>
      <c r="L205" s="7" t="s">
        <v>45</v>
      </c>
      <c r="M205" s="7" t="s">
        <v>45</v>
      </c>
      <c r="N205" s="34" t="s">
        <v>44</v>
      </c>
      <c r="O205" s="35" t="s">
        <v>45</v>
      </c>
      <c r="P205" s="7" t="s">
        <v>45</v>
      </c>
      <c r="Q205" s="7" t="s">
        <v>45</v>
      </c>
      <c r="R205" s="7" t="s">
        <v>45</v>
      </c>
      <c r="S205" s="35" t="s">
        <v>45</v>
      </c>
      <c r="T205" s="35" t="s">
        <v>45</v>
      </c>
      <c r="U205" s="7" t="s">
        <v>45</v>
      </c>
      <c r="V205" s="4" t="s">
        <v>43</v>
      </c>
      <c r="W205" s="33">
        <v>210531</v>
      </c>
      <c r="X205" s="7">
        <v>2675</v>
      </c>
      <c r="Y205" s="7">
        <v>2969</v>
      </c>
      <c r="Z205" s="7">
        <v>478.00900000000001</v>
      </c>
      <c r="AA205" s="7">
        <v>6122.009</v>
      </c>
      <c r="AB205" s="7">
        <v>5938</v>
      </c>
      <c r="AC205" s="4" t="s">
        <v>44</v>
      </c>
      <c r="AD205" s="35" t="s">
        <v>45</v>
      </c>
      <c r="AE205" s="7" t="s">
        <v>45</v>
      </c>
      <c r="AF205" s="7" t="s">
        <v>45</v>
      </c>
      <c r="AG205" s="7" t="s">
        <v>45</v>
      </c>
      <c r="AH205" s="35" t="s">
        <v>45</v>
      </c>
      <c r="AI205" s="35" t="s">
        <v>45</v>
      </c>
      <c r="AJ205" s="7" t="s">
        <v>45</v>
      </c>
      <c r="AK205" s="36" t="s">
        <v>45</v>
      </c>
    </row>
    <row r="206" spans="1:37">
      <c r="A206" s="4">
        <v>2024</v>
      </c>
      <c r="B206" s="4">
        <v>16</v>
      </c>
      <c r="C206" s="4" t="s">
        <v>222</v>
      </c>
      <c r="D206" s="4">
        <v>22020</v>
      </c>
      <c r="E206" s="4" t="s">
        <v>225</v>
      </c>
      <c r="F206" s="32">
        <v>0.161</v>
      </c>
      <c r="G206" s="4" t="s">
        <v>43</v>
      </c>
      <c r="H206" s="33">
        <v>35738010</v>
      </c>
      <c r="I206" s="7">
        <v>456646</v>
      </c>
      <c r="J206" s="7">
        <v>403212</v>
      </c>
      <c r="K206" s="7">
        <v>64917.132000000012</v>
      </c>
      <c r="L206" s="7">
        <v>924775.13199999998</v>
      </c>
      <c r="M206" s="7">
        <v>996290</v>
      </c>
      <c r="N206" s="34" t="s">
        <v>43</v>
      </c>
      <c r="O206" s="35">
        <v>7.1781176163566829E-2</v>
      </c>
      <c r="P206" s="7">
        <v>926711</v>
      </c>
      <c r="Q206" s="7">
        <v>66520.405543715184</v>
      </c>
      <c r="R206" s="7">
        <v>0</v>
      </c>
      <c r="S206" s="35">
        <v>1</v>
      </c>
      <c r="T206" s="35">
        <v>7.1781176163566829E-2</v>
      </c>
      <c r="U206" s="7">
        <v>66520.41</v>
      </c>
      <c r="V206" s="4" t="s">
        <v>44</v>
      </c>
      <c r="W206" s="33" t="s">
        <v>45</v>
      </c>
      <c r="X206" s="7" t="s">
        <v>45</v>
      </c>
      <c r="Y206" s="7" t="s">
        <v>45</v>
      </c>
      <c r="Z206" s="7" t="s">
        <v>45</v>
      </c>
      <c r="AA206" s="7" t="s">
        <v>45</v>
      </c>
      <c r="AB206" s="7" t="s">
        <v>45</v>
      </c>
      <c r="AC206" s="4" t="s">
        <v>44</v>
      </c>
      <c r="AD206" s="35" t="s">
        <v>45</v>
      </c>
      <c r="AE206" s="7" t="s">
        <v>45</v>
      </c>
      <c r="AF206" s="7" t="s">
        <v>45</v>
      </c>
      <c r="AG206" s="7" t="s">
        <v>45</v>
      </c>
      <c r="AH206" s="35" t="s">
        <v>45</v>
      </c>
      <c r="AI206" s="35" t="s">
        <v>45</v>
      </c>
      <c r="AJ206" s="7" t="s">
        <v>45</v>
      </c>
      <c r="AK206" s="36">
        <v>66520.41</v>
      </c>
    </row>
    <row r="207" spans="1:37">
      <c r="A207" s="4">
        <v>2024</v>
      </c>
      <c r="B207" s="4">
        <v>16</v>
      </c>
      <c r="C207" s="4" t="s">
        <v>222</v>
      </c>
      <c r="D207" s="4">
        <v>23640</v>
      </c>
      <c r="E207" s="4" t="s">
        <v>226</v>
      </c>
      <c r="F207" s="32">
        <v>0.161</v>
      </c>
      <c r="G207" s="4" t="s">
        <v>43</v>
      </c>
      <c r="H207" s="33">
        <v>7379480</v>
      </c>
      <c r="I207" s="7">
        <v>67891</v>
      </c>
      <c r="J207" s="7">
        <v>86484</v>
      </c>
      <c r="K207" s="7">
        <v>13923.924000000001</v>
      </c>
      <c r="L207" s="7">
        <v>168298.924</v>
      </c>
      <c r="M207" s="7">
        <v>180797</v>
      </c>
      <c r="N207" s="34" t="s">
        <v>43</v>
      </c>
      <c r="O207" s="35">
        <v>6.9127673578654569E-2</v>
      </c>
      <c r="P207" s="7">
        <v>171328</v>
      </c>
      <c r="Q207" s="7">
        <v>11843.50605888373</v>
      </c>
      <c r="R207" s="7">
        <v>0</v>
      </c>
      <c r="S207" s="35">
        <v>1</v>
      </c>
      <c r="T207" s="35">
        <v>6.9127673578654569E-2</v>
      </c>
      <c r="U207" s="7">
        <v>11843.51</v>
      </c>
      <c r="V207" s="4" t="s">
        <v>44</v>
      </c>
      <c r="W207" s="33" t="s">
        <v>45</v>
      </c>
      <c r="X207" s="7" t="s">
        <v>45</v>
      </c>
      <c r="Y207" s="7" t="s">
        <v>45</v>
      </c>
      <c r="Z207" s="7" t="s">
        <v>45</v>
      </c>
      <c r="AA207" s="7" t="s">
        <v>45</v>
      </c>
      <c r="AB207" s="7" t="s">
        <v>45</v>
      </c>
      <c r="AC207" s="4" t="s">
        <v>44</v>
      </c>
      <c r="AD207" s="35" t="s">
        <v>45</v>
      </c>
      <c r="AE207" s="7" t="s">
        <v>45</v>
      </c>
      <c r="AF207" s="7" t="s">
        <v>45</v>
      </c>
      <c r="AG207" s="7" t="s">
        <v>45</v>
      </c>
      <c r="AH207" s="35" t="s">
        <v>45</v>
      </c>
      <c r="AI207" s="35" t="s">
        <v>45</v>
      </c>
      <c r="AJ207" s="7" t="s">
        <v>45</v>
      </c>
      <c r="AK207" s="36">
        <v>11843.51</v>
      </c>
    </row>
    <row r="208" spans="1:37">
      <c r="A208" s="4">
        <v>2024</v>
      </c>
      <c r="B208" s="4">
        <v>16</v>
      </c>
      <c r="C208" s="4" t="s">
        <v>222</v>
      </c>
      <c r="D208" s="4">
        <v>24600</v>
      </c>
      <c r="E208" s="4" t="s">
        <v>227</v>
      </c>
      <c r="F208" s="32">
        <v>0.161</v>
      </c>
      <c r="G208" s="4" t="s">
        <v>43</v>
      </c>
      <c r="H208" s="33">
        <v>193379840</v>
      </c>
      <c r="I208" s="7">
        <v>908885</v>
      </c>
      <c r="J208" s="7">
        <v>2636255</v>
      </c>
      <c r="K208" s="7">
        <v>424437.05499999999</v>
      </c>
      <c r="L208" s="7">
        <v>3969577.0550000002</v>
      </c>
      <c r="M208" s="7">
        <v>4776484</v>
      </c>
      <c r="N208" s="34" t="s">
        <v>43</v>
      </c>
      <c r="O208" s="35">
        <v>0.16893324566773379</v>
      </c>
      <c r="P208" s="7">
        <v>4715369</v>
      </c>
      <c r="Q208" s="7">
        <v>796582.58969101636</v>
      </c>
      <c r="R208" s="7">
        <v>0</v>
      </c>
      <c r="S208" s="35">
        <v>1</v>
      </c>
      <c r="T208" s="35">
        <v>0.16893324566773379</v>
      </c>
      <c r="U208" s="7">
        <v>796582.59</v>
      </c>
      <c r="V208" s="4" t="s">
        <v>43</v>
      </c>
      <c r="W208" s="33">
        <v>19591512</v>
      </c>
      <c r="X208" s="7">
        <v>92080</v>
      </c>
      <c r="Y208" s="7">
        <v>331352</v>
      </c>
      <c r="Z208" s="7">
        <v>53347.671999999999</v>
      </c>
      <c r="AA208" s="7">
        <v>476779.67200000002</v>
      </c>
      <c r="AB208" s="7">
        <v>483911</v>
      </c>
      <c r="AC208" s="4" t="s">
        <v>43</v>
      </c>
      <c r="AD208" s="35">
        <v>1.473685863722873E-2</v>
      </c>
      <c r="AE208" s="7">
        <v>472307</v>
      </c>
      <c r="AF208" s="7">
        <v>6960.3214923735914</v>
      </c>
      <c r="AG208" s="7">
        <v>0</v>
      </c>
      <c r="AH208" s="35">
        <v>1</v>
      </c>
      <c r="AI208" s="35">
        <v>1.473685863722873E-2</v>
      </c>
      <c r="AJ208" s="7">
        <v>6960.32</v>
      </c>
      <c r="AK208" s="36">
        <v>803542.91</v>
      </c>
    </row>
    <row r="209" spans="1:37">
      <c r="A209" s="4">
        <v>2024</v>
      </c>
      <c r="B209" s="4">
        <v>16</v>
      </c>
      <c r="C209" s="4" t="s">
        <v>222</v>
      </c>
      <c r="D209" s="4">
        <v>24640</v>
      </c>
      <c r="E209" s="4" t="s">
        <v>228</v>
      </c>
      <c r="F209" s="32">
        <v>0.161</v>
      </c>
      <c r="G209" s="4" t="s">
        <v>43</v>
      </c>
      <c r="H209" s="33">
        <v>385837650</v>
      </c>
      <c r="I209" s="7">
        <v>1880000</v>
      </c>
      <c r="J209" s="7">
        <v>4790669</v>
      </c>
      <c r="K209" s="7">
        <v>771297.70900000003</v>
      </c>
      <c r="L209" s="7">
        <v>7441966.7089999998</v>
      </c>
      <c r="M209" s="7">
        <v>7937658</v>
      </c>
      <c r="N209" s="34" t="s">
        <v>43</v>
      </c>
      <c r="O209" s="35">
        <v>6.2448053443471603E-2</v>
      </c>
      <c r="P209" s="7">
        <v>7893278</v>
      </c>
      <c r="Q209" s="7">
        <v>492919.84638817859</v>
      </c>
      <c r="R209" s="7">
        <v>0</v>
      </c>
      <c r="S209" s="35">
        <v>1</v>
      </c>
      <c r="T209" s="35">
        <v>6.2448053443471603E-2</v>
      </c>
      <c r="U209" s="7">
        <v>492919.85</v>
      </c>
      <c r="V209" s="4" t="s">
        <v>44</v>
      </c>
      <c r="W209" s="33" t="s">
        <v>45</v>
      </c>
      <c r="X209" s="7" t="s">
        <v>45</v>
      </c>
      <c r="Y209" s="7" t="s">
        <v>45</v>
      </c>
      <c r="Z209" s="7" t="s">
        <v>45</v>
      </c>
      <c r="AA209" s="7" t="s">
        <v>45</v>
      </c>
      <c r="AB209" s="7" t="s">
        <v>45</v>
      </c>
      <c r="AC209" s="4" t="s">
        <v>44</v>
      </c>
      <c r="AD209" s="35" t="s">
        <v>45</v>
      </c>
      <c r="AE209" s="7" t="s">
        <v>45</v>
      </c>
      <c r="AF209" s="7" t="s">
        <v>45</v>
      </c>
      <c r="AG209" s="7" t="s">
        <v>45</v>
      </c>
      <c r="AH209" s="35" t="s">
        <v>45</v>
      </c>
      <c r="AI209" s="35" t="s">
        <v>45</v>
      </c>
      <c r="AJ209" s="7" t="s">
        <v>45</v>
      </c>
      <c r="AK209" s="36">
        <v>492919.85</v>
      </c>
    </row>
    <row r="210" spans="1:37">
      <c r="A210" s="4">
        <v>2024</v>
      </c>
      <c r="B210" s="4">
        <v>16</v>
      </c>
      <c r="C210" s="4" t="s">
        <v>222</v>
      </c>
      <c r="D210" s="4">
        <v>25360</v>
      </c>
      <c r="E210" s="4" t="s">
        <v>229</v>
      </c>
      <c r="F210" s="32">
        <v>0.161</v>
      </c>
      <c r="G210" s="4" t="s">
        <v>43</v>
      </c>
      <c r="H210" s="33">
        <v>14359640</v>
      </c>
      <c r="I210" s="7">
        <v>90340</v>
      </c>
      <c r="J210" s="7">
        <v>173554</v>
      </c>
      <c r="K210" s="7">
        <v>27942.194</v>
      </c>
      <c r="L210" s="7">
        <v>291836.19400000002</v>
      </c>
      <c r="M210" s="7">
        <v>313633</v>
      </c>
      <c r="N210" s="34" t="s">
        <v>43</v>
      </c>
      <c r="O210" s="35">
        <v>6.9497807947505486E-2</v>
      </c>
      <c r="P210" s="7">
        <v>312787</v>
      </c>
      <c r="Q210" s="7">
        <v>21738.010854476401</v>
      </c>
      <c r="R210" s="7">
        <v>0</v>
      </c>
      <c r="S210" s="35">
        <v>1</v>
      </c>
      <c r="T210" s="35">
        <v>6.9497807947505486E-2</v>
      </c>
      <c r="U210" s="7">
        <v>21738.01</v>
      </c>
      <c r="V210" s="4" t="s">
        <v>44</v>
      </c>
      <c r="W210" s="33" t="s">
        <v>45</v>
      </c>
      <c r="X210" s="7" t="s">
        <v>45</v>
      </c>
      <c r="Y210" s="7" t="s">
        <v>45</v>
      </c>
      <c r="Z210" s="7" t="s">
        <v>45</v>
      </c>
      <c r="AA210" s="7" t="s">
        <v>45</v>
      </c>
      <c r="AB210" s="7" t="s">
        <v>45</v>
      </c>
      <c r="AC210" s="4" t="s">
        <v>44</v>
      </c>
      <c r="AD210" s="35" t="s">
        <v>45</v>
      </c>
      <c r="AE210" s="7" t="s">
        <v>45</v>
      </c>
      <c r="AF210" s="7" t="s">
        <v>45</v>
      </c>
      <c r="AG210" s="7" t="s">
        <v>45</v>
      </c>
      <c r="AH210" s="35" t="s">
        <v>45</v>
      </c>
      <c r="AI210" s="35" t="s">
        <v>45</v>
      </c>
      <c r="AJ210" s="7" t="s">
        <v>45</v>
      </c>
      <c r="AK210" s="36">
        <v>21738.01</v>
      </c>
    </row>
    <row r="211" spans="1:37">
      <c r="A211" s="4">
        <v>2024</v>
      </c>
      <c r="B211" s="4">
        <v>16</v>
      </c>
      <c r="C211" s="4" t="s">
        <v>222</v>
      </c>
      <c r="D211" s="4">
        <v>25860</v>
      </c>
      <c r="E211" s="4" t="s">
        <v>76</v>
      </c>
      <c r="F211" s="32">
        <v>0.161</v>
      </c>
      <c r="G211" s="4" t="s">
        <v>43</v>
      </c>
      <c r="H211" s="33">
        <v>14836920</v>
      </c>
      <c r="I211" s="7">
        <v>105670</v>
      </c>
      <c r="J211" s="7">
        <v>217954</v>
      </c>
      <c r="K211" s="7">
        <v>35090.593999999997</v>
      </c>
      <c r="L211" s="7">
        <v>358714.59399999998</v>
      </c>
      <c r="M211" s="7">
        <v>378670</v>
      </c>
      <c r="N211" s="34" t="s">
        <v>43</v>
      </c>
      <c r="O211" s="35">
        <v>5.2698671666622683E-2</v>
      </c>
      <c r="P211" s="7">
        <v>366420</v>
      </c>
      <c r="Q211" s="7">
        <v>19309.84727208388</v>
      </c>
      <c r="R211" s="7">
        <v>0</v>
      </c>
      <c r="S211" s="35">
        <v>1</v>
      </c>
      <c r="T211" s="35">
        <v>5.2698671666622683E-2</v>
      </c>
      <c r="U211" s="7">
        <v>19309.849999999999</v>
      </c>
      <c r="V211" s="4" t="s">
        <v>43</v>
      </c>
      <c r="W211" s="33">
        <v>129826</v>
      </c>
      <c r="X211" s="7">
        <v>1003</v>
      </c>
      <c r="Y211" s="7">
        <v>2593</v>
      </c>
      <c r="Z211" s="7">
        <v>417.47300000000001</v>
      </c>
      <c r="AA211" s="7">
        <v>4013.473</v>
      </c>
      <c r="AB211" s="7">
        <v>3392</v>
      </c>
      <c r="AC211" s="4" t="s">
        <v>44</v>
      </c>
      <c r="AD211" s="35" t="s">
        <v>45</v>
      </c>
      <c r="AE211" s="7" t="s">
        <v>45</v>
      </c>
      <c r="AF211" s="7" t="s">
        <v>45</v>
      </c>
      <c r="AG211" s="7" t="s">
        <v>45</v>
      </c>
      <c r="AH211" s="35" t="s">
        <v>45</v>
      </c>
      <c r="AI211" s="35" t="s">
        <v>45</v>
      </c>
      <c r="AJ211" s="7" t="s">
        <v>45</v>
      </c>
      <c r="AK211" s="36">
        <v>19309.849999999999</v>
      </c>
    </row>
    <row r="212" spans="1:37">
      <c r="A212" s="4">
        <v>2024</v>
      </c>
      <c r="B212" s="4">
        <v>16</v>
      </c>
      <c r="C212" s="4" t="s">
        <v>222</v>
      </c>
      <c r="D212" s="4">
        <v>30020</v>
      </c>
      <c r="E212" s="4" t="s">
        <v>77</v>
      </c>
      <c r="F212" s="32">
        <v>0.161</v>
      </c>
      <c r="G212" s="4" t="s">
        <v>43</v>
      </c>
      <c r="H212" s="33">
        <v>14836920</v>
      </c>
      <c r="I212" s="7">
        <v>15209</v>
      </c>
      <c r="J212" s="7">
        <v>23691</v>
      </c>
      <c r="K212" s="7">
        <v>3814.2510000000002</v>
      </c>
      <c r="L212" s="7">
        <v>42714.250999999997</v>
      </c>
      <c r="M212" s="7">
        <v>44883</v>
      </c>
      <c r="N212" s="34" t="s">
        <v>43</v>
      </c>
      <c r="O212" s="35">
        <v>4.8320054363567462E-2</v>
      </c>
      <c r="P212" s="7">
        <v>43227</v>
      </c>
      <c r="Q212" s="7">
        <v>2088.7309899739298</v>
      </c>
      <c r="R212" s="7">
        <v>0</v>
      </c>
      <c r="S212" s="35">
        <v>1</v>
      </c>
      <c r="T212" s="35">
        <v>4.8320054363567462E-2</v>
      </c>
      <c r="U212" s="7">
        <v>2088.73</v>
      </c>
      <c r="V212" s="4" t="s">
        <v>44</v>
      </c>
      <c r="W212" s="33" t="s">
        <v>45</v>
      </c>
      <c r="X212" s="7" t="s">
        <v>45</v>
      </c>
      <c r="Y212" s="7" t="s">
        <v>45</v>
      </c>
      <c r="Z212" s="7" t="s">
        <v>45</v>
      </c>
      <c r="AA212" s="7" t="s">
        <v>45</v>
      </c>
      <c r="AB212" s="7" t="s">
        <v>45</v>
      </c>
      <c r="AC212" s="4" t="s">
        <v>44</v>
      </c>
      <c r="AD212" s="35" t="s">
        <v>45</v>
      </c>
      <c r="AE212" s="7" t="s">
        <v>45</v>
      </c>
      <c r="AF212" s="7" t="s">
        <v>45</v>
      </c>
      <c r="AG212" s="7" t="s">
        <v>45</v>
      </c>
      <c r="AH212" s="35" t="s">
        <v>45</v>
      </c>
      <c r="AI212" s="35" t="s">
        <v>45</v>
      </c>
      <c r="AJ212" s="7" t="s">
        <v>45</v>
      </c>
      <c r="AK212" s="36">
        <v>2088.73</v>
      </c>
    </row>
    <row r="213" spans="1:37">
      <c r="A213" s="4">
        <v>2024</v>
      </c>
      <c r="B213" s="4">
        <v>16</v>
      </c>
      <c r="C213" s="4" t="s">
        <v>222</v>
      </c>
      <c r="D213" s="4">
        <v>30050</v>
      </c>
      <c r="E213" s="4" t="s">
        <v>167</v>
      </c>
      <c r="F213" s="32">
        <v>0.161</v>
      </c>
      <c r="G213" s="4" t="s">
        <v>43</v>
      </c>
      <c r="H213" s="33">
        <v>43117490</v>
      </c>
      <c r="I213" s="7">
        <v>0</v>
      </c>
      <c r="J213" s="7">
        <v>64705</v>
      </c>
      <c r="K213" s="7">
        <v>10417.504999999999</v>
      </c>
      <c r="L213" s="7">
        <v>75122.505000000005</v>
      </c>
      <c r="M213" s="7">
        <v>86235</v>
      </c>
      <c r="N213" s="34" t="s">
        <v>43</v>
      </c>
      <c r="O213" s="35">
        <v>0.128862932683945</v>
      </c>
      <c r="P213" s="7">
        <v>85150</v>
      </c>
      <c r="Q213" s="7">
        <v>10972.67871803792</v>
      </c>
      <c r="R213" s="7">
        <v>0</v>
      </c>
      <c r="S213" s="35">
        <v>1</v>
      </c>
      <c r="T213" s="35">
        <v>0.128862932683945</v>
      </c>
      <c r="U213" s="7">
        <v>10972.68</v>
      </c>
      <c r="V213" s="4" t="s">
        <v>44</v>
      </c>
      <c r="W213" s="33" t="s">
        <v>45</v>
      </c>
      <c r="X213" s="7" t="s">
        <v>45</v>
      </c>
      <c r="Y213" s="7" t="s">
        <v>45</v>
      </c>
      <c r="Z213" s="7" t="s">
        <v>45</v>
      </c>
      <c r="AA213" s="7" t="s">
        <v>45</v>
      </c>
      <c r="AB213" s="7" t="s">
        <v>45</v>
      </c>
      <c r="AC213" s="4" t="s">
        <v>44</v>
      </c>
      <c r="AD213" s="35" t="s">
        <v>45</v>
      </c>
      <c r="AE213" s="7" t="s">
        <v>45</v>
      </c>
      <c r="AF213" s="7" t="s">
        <v>45</v>
      </c>
      <c r="AG213" s="7" t="s">
        <v>45</v>
      </c>
      <c r="AH213" s="35" t="s">
        <v>45</v>
      </c>
      <c r="AI213" s="35" t="s">
        <v>45</v>
      </c>
      <c r="AJ213" s="7" t="s">
        <v>45</v>
      </c>
      <c r="AK213" s="36">
        <v>10972.68</v>
      </c>
    </row>
    <row r="214" spans="1:37">
      <c r="A214" s="4">
        <v>2024</v>
      </c>
      <c r="B214" s="4">
        <v>16</v>
      </c>
      <c r="C214" s="4" t="s">
        <v>222</v>
      </c>
      <c r="D214" s="4">
        <v>30090</v>
      </c>
      <c r="E214" s="4" t="s">
        <v>230</v>
      </c>
      <c r="F214" s="32">
        <v>0.161</v>
      </c>
      <c r="G214" s="4" t="s">
        <v>44</v>
      </c>
      <c r="H214" s="33" t="s">
        <v>45</v>
      </c>
      <c r="I214" s="7" t="s">
        <v>45</v>
      </c>
      <c r="J214" s="7" t="s">
        <v>45</v>
      </c>
      <c r="K214" s="7" t="s">
        <v>45</v>
      </c>
      <c r="L214" s="7" t="s">
        <v>45</v>
      </c>
      <c r="M214" s="7" t="s">
        <v>45</v>
      </c>
      <c r="N214" s="34" t="s">
        <v>44</v>
      </c>
      <c r="O214" s="35" t="s">
        <v>45</v>
      </c>
      <c r="P214" s="7" t="s">
        <v>45</v>
      </c>
      <c r="Q214" s="7" t="s">
        <v>45</v>
      </c>
      <c r="R214" s="7" t="s">
        <v>45</v>
      </c>
      <c r="S214" s="35" t="s">
        <v>45</v>
      </c>
      <c r="T214" s="35" t="s">
        <v>45</v>
      </c>
      <c r="U214" s="7" t="s">
        <v>45</v>
      </c>
      <c r="V214" s="4" t="s">
        <v>44</v>
      </c>
      <c r="W214" s="33" t="s">
        <v>45</v>
      </c>
      <c r="X214" s="7" t="s">
        <v>45</v>
      </c>
      <c r="Y214" s="7" t="s">
        <v>45</v>
      </c>
      <c r="Z214" s="7" t="s">
        <v>45</v>
      </c>
      <c r="AA214" s="7" t="s">
        <v>45</v>
      </c>
      <c r="AB214" s="7" t="s">
        <v>45</v>
      </c>
      <c r="AC214" s="4" t="s">
        <v>44</v>
      </c>
      <c r="AD214" s="35" t="s">
        <v>45</v>
      </c>
      <c r="AE214" s="7" t="s">
        <v>45</v>
      </c>
      <c r="AF214" s="7" t="s">
        <v>45</v>
      </c>
      <c r="AG214" s="7" t="s">
        <v>45</v>
      </c>
      <c r="AH214" s="35" t="s">
        <v>45</v>
      </c>
      <c r="AI214" s="35" t="s">
        <v>45</v>
      </c>
      <c r="AJ214" s="7" t="s">
        <v>45</v>
      </c>
      <c r="AK214" s="36" t="s">
        <v>45</v>
      </c>
    </row>
    <row r="215" spans="1:37">
      <c r="A215" s="4">
        <v>2024</v>
      </c>
      <c r="B215" s="4">
        <v>16</v>
      </c>
      <c r="C215" s="4" t="s">
        <v>222</v>
      </c>
      <c r="D215" s="4">
        <v>30190</v>
      </c>
      <c r="E215" s="4" t="s">
        <v>231</v>
      </c>
      <c r="F215" s="32">
        <v>0.161</v>
      </c>
      <c r="G215" s="4" t="s">
        <v>44</v>
      </c>
      <c r="H215" s="33" t="s">
        <v>45</v>
      </c>
      <c r="I215" s="7" t="s">
        <v>45</v>
      </c>
      <c r="J215" s="7" t="s">
        <v>45</v>
      </c>
      <c r="K215" s="7" t="s">
        <v>45</v>
      </c>
      <c r="L215" s="7" t="s">
        <v>45</v>
      </c>
      <c r="M215" s="7" t="s">
        <v>45</v>
      </c>
      <c r="N215" s="34" t="s">
        <v>44</v>
      </c>
      <c r="O215" s="35" t="s">
        <v>45</v>
      </c>
      <c r="P215" s="7" t="s">
        <v>45</v>
      </c>
      <c r="Q215" s="7" t="s">
        <v>45</v>
      </c>
      <c r="R215" s="7" t="s">
        <v>45</v>
      </c>
      <c r="S215" s="35" t="s">
        <v>45</v>
      </c>
      <c r="T215" s="35" t="s">
        <v>45</v>
      </c>
      <c r="U215" s="7" t="s">
        <v>45</v>
      </c>
      <c r="V215" s="4" t="s">
        <v>44</v>
      </c>
      <c r="W215" s="33" t="s">
        <v>45</v>
      </c>
      <c r="X215" s="7" t="s">
        <v>45</v>
      </c>
      <c r="Y215" s="7" t="s">
        <v>45</v>
      </c>
      <c r="Z215" s="7" t="s">
        <v>45</v>
      </c>
      <c r="AA215" s="7" t="s">
        <v>45</v>
      </c>
      <c r="AB215" s="7" t="s">
        <v>45</v>
      </c>
      <c r="AC215" s="4" t="s">
        <v>44</v>
      </c>
      <c r="AD215" s="35" t="s">
        <v>45</v>
      </c>
      <c r="AE215" s="7" t="s">
        <v>45</v>
      </c>
      <c r="AF215" s="7" t="s">
        <v>45</v>
      </c>
      <c r="AG215" s="7" t="s">
        <v>45</v>
      </c>
      <c r="AH215" s="35" t="s">
        <v>45</v>
      </c>
      <c r="AI215" s="35" t="s">
        <v>45</v>
      </c>
      <c r="AJ215" s="7" t="s">
        <v>45</v>
      </c>
      <c r="AK215" s="36" t="s">
        <v>45</v>
      </c>
    </row>
    <row r="216" spans="1:37">
      <c r="A216" s="4">
        <v>2024</v>
      </c>
      <c r="B216" s="4">
        <v>16</v>
      </c>
      <c r="C216" s="4" t="s">
        <v>222</v>
      </c>
      <c r="D216" s="4">
        <v>30280</v>
      </c>
      <c r="E216" s="4" t="s">
        <v>232</v>
      </c>
      <c r="F216" s="32">
        <v>0.161</v>
      </c>
      <c r="G216" s="4" t="s">
        <v>43</v>
      </c>
      <c r="H216" s="33">
        <v>14359640</v>
      </c>
      <c r="I216" s="7">
        <v>2932</v>
      </c>
      <c r="J216" s="7">
        <v>22322</v>
      </c>
      <c r="K216" s="7">
        <v>3593.8420000000001</v>
      </c>
      <c r="L216" s="7">
        <v>28847.842000000001</v>
      </c>
      <c r="M216" s="7">
        <v>31651</v>
      </c>
      <c r="N216" s="34" t="s">
        <v>43</v>
      </c>
      <c r="O216" s="35">
        <v>8.8564595115478206E-2</v>
      </c>
      <c r="P216" s="7">
        <v>31388</v>
      </c>
      <c r="Q216" s="7">
        <v>2779.8655114846301</v>
      </c>
      <c r="R216" s="7">
        <v>0</v>
      </c>
      <c r="S216" s="35">
        <v>1</v>
      </c>
      <c r="T216" s="35">
        <v>8.8564595115478206E-2</v>
      </c>
      <c r="U216" s="7">
        <v>2779.87</v>
      </c>
      <c r="V216" s="4" t="s">
        <v>43</v>
      </c>
      <c r="W216" s="33">
        <v>9430</v>
      </c>
      <c r="X216" s="7">
        <v>3</v>
      </c>
      <c r="Y216" s="7">
        <v>55</v>
      </c>
      <c r="Z216" s="7">
        <v>8.8550000000000004</v>
      </c>
      <c r="AA216" s="7">
        <v>66.855000000000004</v>
      </c>
      <c r="AB216" s="7">
        <v>22</v>
      </c>
      <c r="AC216" s="4" t="s">
        <v>44</v>
      </c>
      <c r="AD216" s="35" t="s">
        <v>45</v>
      </c>
      <c r="AE216" s="7" t="s">
        <v>45</v>
      </c>
      <c r="AF216" s="7" t="s">
        <v>45</v>
      </c>
      <c r="AG216" s="7" t="s">
        <v>45</v>
      </c>
      <c r="AH216" s="35" t="s">
        <v>45</v>
      </c>
      <c r="AI216" s="35" t="s">
        <v>45</v>
      </c>
      <c r="AJ216" s="7" t="s">
        <v>45</v>
      </c>
      <c r="AK216" s="36">
        <v>2779.87</v>
      </c>
    </row>
    <row r="217" spans="1:37">
      <c r="A217" s="4">
        <v>2024</v>
      </c>
      <c r="B217" s="4">
        <v>17</v>
      </c>
      <c r="C217" s="4" t="s">
        <v>233</v>
      </c>
      <c r="D217" s="4">
        <v>20720</v>
      </c>
      <c r="E217" s="4" t="s">
        <v>234</v>
      </c>
      <c r="F217" s="32">
        <v>0.161</v>
      </c>
      <c r="G217" s="4" t="s">
        <v>43</v>
      </c>
      <c r="H217" s="33">
        <v>125452480</v>
      </c>
      <c r="I217" s="7">
        <v>556783</v>
      </c>
      <c r="J217" s="7">
        <v>1230993</v>
      </c>
      <c r="K217" s="7">
        <v>198189.87299999999</v>
      </c>
      <c r="L217" s="7">
        <v>1985965.8729999999</v>
      </c>
      <c r="M217" s="7">
        <v>2538935</v>
      </c>
      <c r="N217" s="34" t="s">
        <v>43</v>
      </c>
      <c r="O217" s="35">
        <v>0.2177957005594866</v>
      </c>
      <c r="P217" s="7">
        <v>2493097</v>
      </c>
      <c r="Q217" s="7">
        <v>542985.80767775443</v>
      </c>
      <c r="R217" s="7">
        <v>0</v>
      </c>
      <c r="S217" s="35">
        <v>1</v>
      </c>
      <c r="T217" s="35">
        <v>0.2177957005594866</v>
      </c>
      <c r="U217" s="7">
        <v>542985.81000000006</v>
      </c>
      <c r="V217" s="4" t="s">
        <v>44</v>
      </c>
      <c r="W217" s="33" t="s">
        <v>45</v>
      </c>
      <c r="X217" s="7" t="s">
        <v>45</v>
      </c>
      <c r="Y217" s="7" t="s">
        <v>45</v>
      </c>
      <c r="Z217" s="7" t="s">
        <v>45</v>
      </c>
      <c r="AA217" s="7" t="s">
        <v>45</v>
      </c>
      <c r="AB217" s="7" t="s">
        <v>45</v>
      </c>
      <c r="AC217" s="4" t="s">
        <v>44</v>
      </c>
      <c r="AD217" s="35" t="s">
        <v>45</v>
      </c>
      <c r="AE217" s="7" t="s">
        <v>45</v>
      </c>
      <c r="AF217" s="7" t="s">
        <v>45</v>
      </c>
      <c r="AG217" s="7" t="s">
        <v>45</v>
      </c>
      <c r="AH217" s="35" t="s">
        <v>45</v>
      </c>
      <c r="AI217" s="35" t="s">
        <v>45</v>
      </c>
      <c r="AJ217" s="7" t="s">
        <v>45</v>
      </c>
      <c r="AK217" s="36">
        <v>542985.81000000006</v>
      </c>
    </row>
    <row r="218" spans="1:37">
      <c r="A218" s="4">
        <v>2024</v>
      </c>
      <c r="B218" s="4">
        <v>17</v>
      </c>
      <c r="C218" s="4" t="s">
        <v>233</v>
      </c>
      <c r="D218" s="4">
        <v>20740</v>
      </c>
      <c r="E218" s="4" t="s">
        <v>235</v>
      </c>
      <c r="F218" s="32">
        <v>0.161</v>
      </c>
      <c r="G218" s="4" t="s">
        <v>43</v>
      </c>
      <c r="H218" s="33">
        <v>153783490</v>
      </c>
      <c r="I218" s="7">
        <v>2730366</v>
      </c>
      <c r="J218" s="7">
        <v>1858067</v>
      </c>
      <c r="K218" s="7">
        <v>299148.78700000001</v>
      </c>
      <c r="L218" s="7">
        <v>4887581.7869999995</v>
      </c>
      <c r="M218" s="7">
        <v>5267796</v>
      </c>
      <c r="N218" s="34" t="s">
        <v>43</v>
      </c>
      <c r="O218" s="35">
        <v>7.217709512669046E-2</v>
      </c>
      <c r="P218" s="7">
        <v>5169820</v>
      </c>
      <c r="Q218" s="7">
        <v>373142.58992786688</v>
      </c>
      <c r="R218" s="7">
        <v>0</v>
      </c>
      <c r="S218" s="35">
        <v>1</v>
      </c>
      <c r="T218" s="35">
        <v>7.217709512669046E-2</v>
      </c>
      <c r="U218" s="7">
        <v>373142.59</v>
      </c>
      <c r="V218" s="4" t="s">
        <v>44</v>
      </c>
      <c r="W218" s="33" t="s">
        <v>45</v>
      </c>
      <c r="X218" s="7" t="s">
        <v>45</v>
      </c>
      <c r="Y218" s="7" t="s">
        <v>45</v>
      </c>
      <c r="Z218" s="7" t="s">
        <v>45</v>
      </c>
      <c r="AA218" s="7" t="s">
        <v>45</v>
      </c>
      <c r="AB218" s="7" t="s">
        <v>45</v>
      </c>
      <c r="AC218" s="4" t="s">
        <v>44</v>
      </c>
      <c r="AD218" s="35" t="s">
        <v>45</v>
      </c>
      <c r="AE218" s="7" t="s">
        <v>45</v>
      </c>
      <c r="AF218" s="7" t="s">
        <v>45</v>
      </c>
      <c r="AG218" s="7" t="s">
        <v>45</v>
      </c>
      <c r="AH218" s="35" t="s">
        <v>45</v>
      </c>
      <c r="AI218" s="35" t="s">
        <v>45</v>
      </c>
      <c r="AJ218" s="7" t="s">
        <v>45</v>
      </c>
      <c r="AK218" s="36">
        <v>373142.59</v>
      </c>
    </row>
    <row r="219" spans="1:37">
      <c r="A219" s="4">
        <v>2024</v>
      </c>
      <c r="B219" s="4">
        <v>17</v>
      </c>
      <c r="C219" s="4" t="s">
        <v>233</v>
      </c>
      <c r="D219" s="4">
        <v>21140</v>
      </c>
      <c r="E219" s="4" t="s">
        <v>236</v>
      </c>
      <c r="F219" s="32">
        <v>0.161</v>
      </c>
      <c r="G219" s="4" t="s">
        <v>43</v>
      </c>
      <c r="H219" s="33">
        <v>197704735</v>
      </c>
      <c r="I219" s="7">
        <v>1542097</v>
      </c>
      <c r="J219" s="7">
        <v>1987393</v>
      </c>
      <c r="K219" s="7">
        <v>319970.27299999999</v>
      </c>
      <c r="L219" s="7">
        <v>3849460.273</v>
      </c>
      <c r="M219" s="7">
        <v>4606525</v>
      </c>
      <c r="N219" s="34" t="s">
        <v>43</v>
      </c>
      <c r="O219" s="35">
        <v>0.1643461670130956</v>
      </c>
      <c r="P219" s="7">
        <v>4533694</v>
      </c>
      <c r="Q219" s="7">
        <v>745095.23131026933</v>
      </c>
      <c r="R219" s="7">
        <v>0</v>
      </c>
      <c r="S219" s="35">
        <v>1</v>
      </c>
      <c r="T219" s="35">
        <v>0.1643461670130956</v>
      </c>
      <c r="U219" s="7">
        <v>745095.23</v>
      </c>
      <c r="V219" s="4" t="s">
        <v>44</v>
      </c>
      <c r="W219" s="33" t="s">
        <v>45</v>
      </c>
      <c r="X219" s="7" t="s">
        <v>45</v>
      </c>
      <c r="Y219" s="7" t="s">
        <v>45</v>
      </c>
      <c r="Z219" s="7" t="s">
        <v>45</v>
      </c>
      <c r="AA219" s="7" t="s">
        <v>45</v>
      </c>
      <c r="AB219" s="7" t="s">
        <v>45</v>
      </c>
      <c r="AC219" s="4" t="s">
        <v>44</v>
      </c>
      <c r="AD219" s="35" t="s">
        <v>45</v>
      </c>
      <c r="AE219" s="7" t="s">
        <v>45</v>
      </c>
      <c r="AF219" s="7" t="s">
        <v>45</v>
      </c>
      <c r="AG219" s="7" t="s">
        <v>45</v>
      </c>
      <c r="AH219" s="35" t="s">
        <v>45</v>
      </c>
      <c r="AI219" s="35" t="s">
        <v>45</v>
      </c>
      <c r="AJ219" s="7" t="s">
        <v>45</v>
      </c>
      <c r="AK219" s="36">
        <v>745095.23</v>
      </c>
    </row>
    <row r="220" spans="1:37">
      <c r="A220" s="4">
        <v>2024</v>
      </c>
      <c r="B220" s="4">
        <v>17</v>
      </c>
      <c r="C220" s="4" t="s">
        <v>233</v>
      </c>
      <c r="D220" s="4">
        <v>21270</v>
      </c>
      <c r="E220" s="4" t="s">
        <v>237</v>
      </c>
      <c r="F220" s="32">
        <v>0.161</v>
      </c>
      <c r="G220" s="4" t="s">
        <v>43</v>
      </c>
      <c r="H220" s="33">
        <v>75960550</v>
      </c>
      <c r="I220" s="7">
        <v>1437880</v>
      </c>
      <c r="J220" s="7">
        <v>849655</v>
      </c>
      <c r="K220" s="7">
        <v>136794.45499999999</v>
      </c>
      <c r="L220" s="7">
        <v>2424329.4550000001</v>
      </c>
      <c r="M220" s="7">
        <v>2668444</v>
      </c>
      <c r="N220" s="34" t="s">
        <v>43</v>
      </c>
      <c r="O220" s="35">
        <v>9.1481981634240706E-2</v>
      </c>
      <c r="P220" s="7">
        <v>2645202</v>
      </c>
      <c r="Q220" s="7">
        <v>241988.32078285681</v>
      </c>
      <c r="R220" s="7">
        <v>0</v>
      </c>
      <c r="S220" s="35">
        <v>1</v>
      </c>
      <c r="T220" s="35">
        <v>9.1481981634240706E-2</v>
      </c>
      <c r="U220" s="7">
        <v>241988.32</v>
      </c>
      <c r="V220" s="4" t="s">
        <v>44</v>
      </c>
      <c r="W220" s="33" t="s">
        <v>45</v>
      </c>
      <c r="X220" s="7" t="s">
        <v>45</v>
      </c>
      <c r="Y220" s="7" t="s">
        <v>45</v>
      </c>
      <c r="Z220" s="7" t="s">
        <v>45</v>
      </c>
      <c r="AA220" s="7" t="s">
        <v>45</v>
      </c>
      <c r="AB220" s="7" t="s">
        <v>45</v>
      </c>
      <c r="AC220" s="4" t="s">
        <v>44</v>
      </c>
      <c r="AD220" s="35" t="s">
        <v>45</v>
      </c>
      <c r="AE220" s="7" t="s">
        <v>45</v>
      </c>
      <c r="AF220" s="7" t="s">
        <v>45</v>
      </c>
      <c r="AG220" s="7" t="s">
        <v>45</v>
      </c>
      <c r="AH220" s="35" t="s">
        <v>45</v>
      </c>
      <c r="AI220" s="35" t="s">
        <v>45</v>
      </c>
      <c r="AJ220" s="7" t="s">
        <v>45</v>
      </c>
      <c r="AK220" s="36">
        <v>241988.32</v>
      </c>
    </row>
    <row r="221" spans="1:37">
      <c r="A221" s="4">
        <v>2024</v>
      </c>
      <c r="B221" s="4">
        <v>17</v>
      </c>
      <c r="C221" s="4" t="s">
        <v>233</v>
      </c>
      <c r="D221" s="4">
        <v>21990</v>
      </c>
      <c r="E221" s="4" t="s">
        <v>238</v>
      </c>
      <c r="F221" s="32">
        <v>0.161</v>
      </c>
      <c r="G221" s="4" t="s">
        <v>43</v>
      </c>
      <c r="H221" s="33">
        <v>219623560</v>
      </c>
      <c r="I221" s="7">
        <v>1751120</v>
      </c>
      <c r="J221" s="7">
        <v>2934740</v>
      </c>
      <c r="K221" s="7">
        <v>472493.14</v>
      </c>
      <c r="L221" s="7">
        <v>5158353.1399999997</v>
      </c>
      <c r="M221" s="7">
        <v>5287067</v>
      </c>
      <c r="N221" s="34" t="s">
        <v>43</v>
      </c>
      <c r="O221" s="35">
        <v>2.4345040454376798E-2</v>
      </c>
      <c r="P221" s="7">
        <v>5278071</v>
      </c>
      <c r="Q221" s="7">
        <v>128494.852016073</v>
      </c>
      <c r="R221" s="7">
        <v>0</v>
      </c>
      <c r="S221" s="35">
        <v>1</v>
      </c>
      <c r="T221" s="35">
        <v>2.4345040454376798E-2</v>
      </c>
      <c r="U221" s="7">
        <v>128494.85</v>
      </c>
      <c r="V221" s="4" t="s">
        <v>44</v>
      </c>
      <c r="W221" s="33" t="s">
        <v>45</v>
      </c>
      <c r="X221" s="7" t="s">
        <v>45</v>
      </c>
      <c r="Y221" s="7" t="s">
        <v>45</v>
      </c>
      <c r="Z221" s="7" t="s">
        <v>45</v>
      </c>
      <c r="AA221" s="7" t="s">
        <v>45</v>
      </c>
      <c r="AB221" s="7" t="s">
        <v>45</v>
      </c>
      <c r="AC221" s="4" t="s">
        <v>44</v>
      </c>
      <c r="AD221" s="35" t="s">
        <v>45</v>
      </c>
      <c r="AE221" s="7" t="s">
        <v>45</v>
      </c>
      <c r="AF221" s="7" t="s">
        <v>45</v>
      </c>
      <c r="AG221" s="7" t="s">
        <v>45</v>
      </c>
      <c r="AH221" s="35" t="s">
        <v>45</v>
      </c>
      <c r="AI221" s="35" t="s">
        <v>45</v>
      </c>
      <c r="AJ221" s="7" t="s">
        <v>45</v>
      </c>
      <c r="AK221" s="36">
        <v>128494.85</v>
      </c>
    </row>
    <row r="222" spans="1:37">
      <c r="A222" s="4">
        <v>2024</v>
      </c>
      <c r="B222" s="4">
        <v>17</v>
      </c>
      <c r="C222" s="4" t="s">
        <v>233</v>
      </c>
      <c r="D222" s="4">
        <v>23520</v>
      </c>
      <c r="E222" s="4" t="s">
        <v>239</v>
      </c>
      <c r="F222" s="32">
        <v>0.161</v>
      </c>
      <c r="G222" s="4" t="s">
        <v>43</v>
      </c>
      <c r="H222" s="33">
        <v>9046650</v>
      </c>
      <c r="I222" s="7">
        <v>56161</v>
      </c>
      <c r="J222" s="7">
        <v>84904</v>
      </c>
      <c r="K222" s="7">
        <v>13669.544</v>
      </c>
      <c r="L222" s="7">
        <v>154734.54399999999</v>
      </c>
      <c r="M222" s="7">
        <v>191861</v>
      </c>
      <c r="N222" s="34" t="s">
        <v>43</v>
      </c>
      <c r="O222" s="35">
        <v>0.19350704937428659</v>
      </c>
      <c r="P222" s="7">
        <v>191130</v>
      </c>
      <c r="Q222" s="7">
        <v>36985.002346907408</v>
      </c>
      <c r="R222" s="7">
        <v>0</v>
      </c>
      <c r="S222" s="35">
        <v>1</v>
      </c>
      <c r="T222" s="35">
        <v>0.19350704937428659</v>
      </c>
      <c r="U222" s="7">
        <v>36985</v>
      </c>
      <c r="V222" s="4" t="s">
        <v>44</v>
      </c>
      <c r="W222" s="33" t="s">
        <v>45</v>
      </c>
      <c r="X222" s="7" t="s">
        <v>45</v>
      </c>
      <c r="Y222" s="7" t="s">
        <v>45</v>
      </c>
      <c r="Z222" s="7" t="s">
        <v>45</v>
      </c>
      <c r="AA222" s="7" t="s">
        <v>45</v>
      </c>
      <c r="AB222" s="7" t="s">
        <v>45</v>
      </c>
      <c r="AC222" s="4" t="s">
        <v>44</v>
      </c>
      <c r="AD222" s="35" t="s">
        <v>45</v>
      </c>
      <c r="AE222" s="7" t="s">
        <v>45</v>
      </c>
      <c r="AF222" s="7" t="s">
        <v>45</v>
      </c>
      <c r="AG222" s="7" t="s">
        <v>45</v>
      </c>
      <c r="AH222" s="35" t="s">
        <v>45</v>
      </c>
      <c r="AI222" s="35" t="s">
        <v>45</v>
      </c>
      <c r="AJ222" s="7" t="s">
        <v>45</v>
      </c>
      <c r="AK222" s="36">
        <v>36985</v>
      </c>
    </row>
    <row r="223" spans="1:37">
      <c r="A223" s="4">
        <v>2024</v>
      </c>
      <c r="B223" s="4">
        <v>17</v>
      </c>
      <c r="C223" s="4" t="s">
        <v>233</v>
      </c>
      <c r="D223" s="4">
        <v>24450</v>
      </c>
      <c r="E223" s="4" t="s">
        <v>240</v>
      </c>
      <c r="F223" s="32">
        <v>0.161</v>
      </c>
      <c r="G223" s="4" t="s">
        <v>43</v>
      </c>
      <c r="H223" s="33">
        <v>3082320</v>
      </c>
      <c r="I223" s="7">
        <v>24042</v>
      </c>
      <c r="J223" s="7">
        <v>26386</v>
      </c>
      <c r="K223" s="7">
        <v>4248.1459999999997</v>
      </c>
      <c r="L223" s="7">
        <v>54676.146000000001</v>
      </c>
      <c r="M223" s="7">
        <v>72126</v>
      </c>
      <c r="N223" s="34" t="s">
        <v>43</v>
      </c>
      <c r="O223" s="35">
        <v>0.2419356958655686</v>
      </c>
      <c r="P223" s="7">
        <v>69166</v>
      </c>
      <c r="Q223" s="7">
        <v>16733.724340237921</v>
      </c>
      <c r="R223" s="7">
        <v>0</v>
      </c>
      <c r="S223" s="35">
        <v>1</v>
      </c>
      <c r="T223" s="35">
        <v>0.2419356958655686</v>
      </c>
      <c r="U223" s="7">
        <v>16733.72</v>
      </c>
      <c r="V223" s="4" t="s">
        <v>44</v>
      </c>
      <c r="W223" s="33" t="s">
        <v>45</v>
      </c>
      <c r="X223" s="7" t="s">
        <v>45</v>
      </c>
      <c r="Y223" s="7" t="s">
        <v>45</v>
      </c>
      <c r="Z223" s="7" t="s">
        <v>45</v>
      </c>
      <c r="AA223" s="7" t="s">
        <v>45</v>
      </c>
      <c r="AB223" s="7" t="s">
        <v>45</v>
      </c>
      <c r="AC223" s="4" t="s">
        <v>44</v>
      </c>
      <c r="AD223" s="35" t="s">
        <v>45</v>
      </c>
      <c r="AE223" s="7" t="s">
        <v>45</v>
      </c>
      <c r="AF223" s="7" t="s">
        <v>45</v>
      </c>
      <c r="AG223" s="7" t="s">
        <v>45</v>
      </c>
      <c r="AH223" s="35" t="s">
        <v>45</v>
      </c>
      <c r="AI223" s="35" t="s">
        <v>45</v>
      </c>
      <c r="AJ223" s="7" t="s">
        <v>45</v>
      </c>
      <c r="AK223" s="36">
        <v>16733.72</v>
      </c>
    </row>
    <row r="224" spans="1:37">
      <c r="A224" s="4">
        <v>2024</v>
      </c>
      <c r="B224" s="4">
        <v>17</v>
      </c>
      <c r="C224" s="4" t="s">
        <v>233</v>
      </c>
      <c r="D224" s="4">
        <v>24580</v>
      </c>
      <c r="E224" s="4" t="s">
        <v>241</v>
      </c>
      <c r="F224" s="32">
        <v>0.161</v>
      </c>
      <c r="G224" s="4" t="s">
        <v>43</v>
      </c>
      <c r="H224" s="33">
        <v>2189410</v>
      </c>
      <c r="I224" s="7">
        <v>19179</v>
      </c>
      <c r="J224" s="7">
        <v>18832</v>
      </c>
      <c r="K224" s="7">
        <v>3031.9520000000002</v>
      </c>
      <c r="L224" s="7">
        <v>41042.951999999997</v>
      </c>
      <c r="M224" s="7">
        <v>50926</v>
      </c>
      <c r="N224" s="34" t="s">
        <v>43</v>
      </c>
      <c r="O224" s="35">
        <v>0.19406684208459329</v>
      </c>
      <c r="P224" s="7">
        <v>49196</v>
      </c>
      <c r="Q224" s="7">
        <v>9547.3123631936542</v>
      </c>
      <c r="R224" s="7">
        <v>0</v>
      </c>
      <c r="S224" s="35">
        <v>1</v>
      </c>
      <c r="T224" s="35">
        <v>0.19406684208459329</v>
      </c>
      <c r="U224" s="7">
        <v>9547.31</v>
      </c>
      <c r="V224" s="4" t="s">
        <v>43</v>
      </c>
      <c r="W224" s="33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4" t="s">
        <v>44</v>
      </c>
      <c r="AD224" s="35" t="s">
        <v>45</v>
      </c>
      <c r="AE224" s="7" t="s">
        <v>45</v>
      </c>
      <c r="AF224" s="7" t="s">
        <v>45</v>
      </c>
      <c r="AG224" s="7" t="s">
        <v>45</v>
      </c>
      <c r="AH224" s="35" t="s">
        <v>45</v>
      </c>
      <c r="AI224" s="35" t="s">
        <v>45</v>
      </c>
      <c r="AJ224" s="7" t="s">
        <v>45</v>
      </c>
      <c r="AK224" s="36">
        <v>9547.31</v>
      </c>
    </row>
    <row r="225" spans="1:37">
      <c r="A225" s="4">
        <v>2024</v>
      </c>
      <c r="B225" s="4">
        <v>17</v>
      </c>
      <c r="C225" s="4" t="s">
        <v>233</v>
      </c>
      <c r="D225" s="4">
        <v>25510</v>
      </c>
      <c r="E225" s="4" t="s">
        <v>242</v>
      </c>
      <c r="F225" s="32">
        <v>0.161</v>
      </c>
      <c r="G225" s="4" t="s">
        <v>43</v>
      </c>
      <c r="H225" s="33">
        <v>873710</v>
      </c>
      <c r="I225" s="7">
        <v>5670</v>
      </c>
      <c r="J225" s="7">
        <v>7421</v>
      </c>
      <c r="K225" s="7">
        <v>1194.7809999999999</v>
      </c>
      <c r="L225" s="7">
        <v>14285.781000000001</v>
      </c>
      <c r="M225" s="7">
        <v>18950</v>
      </c>
      <c r="N225" s="34" t="s">
        <v>43</v>
      </c>
      <c r="O225" s="35">
        <v>0.24613292875989459</v>
      </c>
      <c r="P225" s="7">
        <v>18643</v>
      </c>
      <c r="Q225" s="7">
        <v>4588.6561908707145</v>
      </c>
      <c r="R225" s="7">
        <v>0</v>
      </c>
      <c r="S225" s="35">
        <v>1</v>
      </c>
      <c r="T225" s="35">
        <v>0.24613292875989459</v>
      </c>
      <c r="U225" s="7">
        <v>4588.66</v>
      </c>
      <c r="V225" s="4" t="s">
        <v>44</v>
      </c>
      <c r="W225" s="33" t="s">
        <v>45</v>
      </c>
      <c r="X225" s="7" t="s">
        <v>45</v>
      </c>
      <c r="Y225" s="7" t="s">
        <v>45</v>
      </c>
      <c r="Z225" s="7" t="s">
        <v>45</v>
      </c>
      <c r="AA225" s="7" t="s">
        <v>45</v>
      </c>
      <c r="AB225" s="7" t="s">
        <v>45</v>
      </c>
      <c r="AC225" s="4" t="s">
        <v>44</v>
      </c>
      <c r="AD225" s="35" t="s">
        <v>45</v>
      </c>
      <c r="AE225" s="7" t="s">
        <v>45</v>
      </c>
      <c r="AF225" s="7" t="s">
        <v>45</v>
      </c>
      <c r="AG225" s="7" t="s">
        <v>45</v>
      </c>
      <c r="AH225" s="35" t="s">
        <v>45</v>
      </c>
      <c r="AI225" s="35" t="s">
        <v>45</v>
      </c>
      <c r="AJ225" s="7" t="s">
        <v>45</v>
      </c>
      <c r="AK225" s="36">
        <v>4588.66</v>
      </c>
    </row>
    <row r="226" spans="1:37">
      <c r="A226" s="4">
        <v>2024</v>
      </c>
      <c r="B226" s="4">
        <v>17</v>
      </c>
      <c r="C226" s="4" t="s">
        <v>233</v>
      </c>
      <c r="D226" s="4">
        <v>25990</v>
      </c>
      <c r="E226" s="4" t="s">
        <v>243</v>
      </c>
      <c r="F226" s="32">
        <v>0.161</v>
      </c>
      <c r="G226" s="4" t="s">
        <v>43</v>
      </c>
      <c r="H226" s="33">
        <v>686480</v>
      </c>
      <c r="I226" s="7">
        <v>7105</v>
      </c>
      <c r="J226" s="7">
        <v>6411</v>
      </c>
      <c r="K226" s="7">
        <v>1032.171</v>
      </c>
      <c r="L226" s="7">
        <v>14548.171</v>
      </c>
      <c r="M226" s="7">
        <v>17677</v>
      </c>
      <c r="N226" s="34" t="s">
        <v>43</v>
      </c>
      <c r="O226" s="35">
        <v>0.17699999999999991</v>
      </c>
      <c r="P226" s="7">
        <v>17677</v>
      </c>
      <c r="Q226" s="7">
        <v>3128.8289999999988</v>
      </c>
      <c r="R226" s="7">
        <v>0</v>
      </c>
      <c r="S226" s="35">
        <v>1</v>
      </c>
      <c r="T226" s="35">
        <v>0.17699999999999991</v>
      </c>
      <c r="U226" s="7">
        <v>3128.83</v>
      </c>
      <c r="V226" s="4" t="s">
        <v>44</v>
      </c>
      <c r="W226" s="33" t="s">
        <v>45</v>
      </c>
      <c r="X226" s="7" t="s">
        <v>45</v>
      </c>
      <c r="Y226" s="7" t="s">
        <v>45</v>
      </c>
      <c r="Z226" s="7" t="s">
        <v>45</v>
      </c>
      <c r="AA226" s="7" t="s">
        <v>45</v>
      </c>
      <c r="AB226" s="7" t="s">
        <v>45</v>
      </c>
      <c r="AC226" s="4" t="s">
        <v>44</v>
      </c>
      <c r="AD226" s="35" t="s">
        <v>45</v>
      </c>
      <c r="AE226" s="7" t="s">
        <v>45</v>
      </c>
      <c r="AF226" s="7" t="s">
        <v>45</v>
      </c>
      <c r="AG226" s="7" t="s">
        <v>45</v>
      </c>
      <c r="AH226" s="35" t="s">
        <v>45</v>
      </c>
      <c r="AI226" s="35" t="s">
        <v>45</v>
      </c>
      <c r="AJ226" s="7" t="s">
        <v>45</v>
      </c>
      <c r="AK226" s="36">
        <v>3128.83</v>
      </c>
    </row>
    <row r="227" spans="1:37">
      <c r="A227" s="4">
        <v>2024</v>
      </c>
      <c r="B227" s="4">
        <v>17</v>
      </c>
      <c r="C227" s="4" t="s">
        <v>233</v>
      </c>
      <c r="D227" s="4">
        <v>26090</v>
      </c>
      <c r="E227" s="4" t="s">
        <v>244</v>
      </c>
      <c r="F227" s="32">
        <v>0.161</v>
      </c>
      <c r="G227" s="4" t="s">
        <v>43</v>
      </c>
      <c r="H227" s="33">
        <v>189277627</v>
      </c>
      <c r="I227" s="7">
        <v>2031963</v>
      </c>
      <c r="J227" s="7">
        <v>1912414</v>
      </c>
      <c r="K227" s="7">
        <v>307898.65399999998</v>
      </c>
      <c r="L227" s="7">
        <v>4252275.6540000001</v>
      </c>
      <c r="M227" s="7">
        <v>4757567</v>
      </c>
      <c r="N227" s="34" t="s">
        <v>43</v>
      </c>
      <c r="O227" s="35">
        <v>0.10620793065026719</v>
      </c>
      <c r="P227" s="7">
        <v>4678461</v>
      </c>
      <c r="Q227" s="7">
        <v>496889.6614379799</v>
      </c>
      <c r="R227" s="7">
        <v>0</v>
      </c>
      <c r="S227" s="35">
        <v>1</v>
      </c>
      <c r="T227" s="35">
        <v>0.10620793065026719</v>
      </c>
      <c r="U227" s="7">
        <v>496889.66</v>
      </c>
      <c r="V227" s="4" t="s">
        <v>44</v>
      </c>
      <c r="W227" s="33" t="s">
        <v>45</v>
      </c>
      <c r="X227" s="7" t="s">
        <v>45</v>
      </c>
      <c r="Y227" s="7" t="s">
        <v>45</v>
      </c>
      <c r="Z227" s="7" t="s">
        <v>45</v>
      </c>
      <c r="AA227" s="7" t="s">
        <v>45</v>
      </c>
      <c r="AB227" s="7" t="s">
        <v>45</v>
      </c>
      <c r="AC227" s="4" t="s">
        <v>44</v>
      </c>
      <c r="AD227" s="35" t="s">
        <v>45</v>
      </c>
      <c r="AE227" s="7" t="s">
        <v>45</v>
      </c>
      <c r="AF227" s="7" t="s">
        <v>45</v>
      </c>
      <c r="AG227" s="7" t="s">
        <v>45</v>
      </c>
      <c r="AH227" s="35" t="s">
        <v>45</v>
      </c>
      <c r="AI227" s="35" t="s">
        <v>45</v>
      </c>
      <c r="AJ227" s="7" t="s">
        <v>45</v>
      </c>
      <c r="AK227" s="36">
        <v>496889.66</v>
      </c>
    </row>
    <row r="228" spans="1:37">
      <c r="A228" s="4">
        <v>2024</v>
      </c>
      <c r="B228" s="4">
        <v>17</v>
      </c>
      <c r="C228" s="4" t="s">
        <v>233</v>
      </c>
      <c r="D228" s="4">
        <v>30330</v>
      </c>
      <c r="E228" s="4" t="s">
        <v>80</v>
      </c>
      <c r="F228" s="32">
        <v>0.161</v>
      </c>
      <c r="G228" s="4" t="s">
        <v>43</v>
      </c>
      <c r="H228" s="33">
        <v>965571242</v>
      </c>
      <c r="I228" s="7">
        <v>0</v>
      </c>
      <c r="J228" s="7">
        <v>1324774</v>
      </c>
      <c r="K228" s="7">
        <v>213288.614</v>
      </c>
      <c r="L228" s="7">
        <v>1538062.6140000001</v>
      </c>
      <c r="M228" s="7">
        <v>1931143</v>
      </c>
      <c r="N228" s="34" t="s">
        <v>43</v>
      </c>
      <c r="O228" s="35">
        <v>0.20354804693386239</v>
      </c>
      <c r="P228" s="7">
        <v>1918270</v>
      </c>
      <c r="Q228" s="7">
        <v>390460.11199182027</v>
      </c>
      <c r="R228" s="7">
        <v>0</v>
      </c>
      <c r="S228" s="35">
        <v>1</v>
      </c>
      <c r="T228" s="35">
        <v>0.20354804693386239</v>
      </c>
      <c r="U228" s="7">
        <v>390460.11</v>
      </c>
      <c r="V228" s="4" t="s">
        <v>44</v>
      </c>
      <c r="W228" s="33" t="s">
        <v>45</v>
      </c>
      <c r="X228" s="7" t="s">
        <v>45</v>
      </c>
      <c r="Y228" s="7" t="s">
        <v>45</v>
      </c>
      <c r="Z228" s="7" t="s">
        <v>45</v>
      </c>
      <c r="AA228" s="7" t="s">
        <v>45</v>
      </c>
      <c r="AB228" s="7" t="s">
        <v>45</v>
      </c>
      <c r="AC228" s="4" t="s">
        <v>44</v>
      </c>
      <c r="AD228" s="35" t="s">
        <v>45</v>
      </c>
      <c r="AE228" s="7" t="s">
        <v>45</v>
      </c>
      <c r="AF228" s="7" t="s">
        <v>45</v>
      </c>
      <c r="AG228" s="7" t="s">
        <v>45</v>
      </c>
      <c r="AH228" s="35" t="s">
        <v>45</v>
      </c>
      <c r="AI228" s="35" t="s">
        <v>45</v>
      </c>
      <c r="AJ228" s="7" t="s">
        <v>45</v>
      </c>
      <c r="AK228" s="36">
        <v>390460.11</v>
      </c>
    </row>
    <row r="229" spans="1:37">
      <c r="A229" s="4">
        <v>2024</v>
      </c>
      <c r="B229" s="4">
        <v>17</v>
      </c>
      <c r="C229" s="4" t="s">
        <v>233</v>
      </c>
      <c r="D229" s="4">
        <v>30410</v>
      </c>
      <c r="E229" s="4" t="s">
        <v>245</v>
      </c>
      <c r="F229" s="32">
        <v>0.161</v>
      </c>
      <c r="G229" s="4" t="s">
        <v>43</v>
      </c>
      <c r="H229" s="33">
        <v>2189410</v>
      </c>
      <c r="I229" s="7">
        <v>0</v>
      </c>
      <c r="J229" s="7">
        <v>2598</v>
      </c>
      <c r="K229" s="7">
        <v>418.27800000000002</v>
      </c>
      <c r="L229" s="7">
        <v>3016.2779999999998</v>
      </c>
      <c r="M229" s="7">
        <v>4379</v>
      </c>
      <c r="N229" s="34" t="s">
        <v>43</v>
      </c>
      <c r="O229" s="35">
        <v>0.31119479333181088</v>
      </c>
      <c r="P229" s="7">
        <v>4379</v>
      </c>
      <c r="Q229" s="7">
        <v>1362.722</v>
      </c>
      <c r="R229" s="7">
        <v>0</v>
      </c>
      <c r="S229" s="35">
        <v>1</v>
      </c>
      <c r="T229" s="35">
        <v>0.31119479333181088</v>
      </c>
      <c r="U229" s="7">
        <v>1362.72</v>
      </c>
      <c r="V229" s="4" t="s">
        <v>44</v>
      </c>
      <c r="W229" s="33" t="s">
        <v>45</v>
      </c>
      <c r="X229" s="7" t="s">
        <v>45</v>
      </c>
      <c r="Y229" s="7" t="s">
        <v>45</v>
      </c>
      <c r="Z229" s="7" t="s">
        <v>45</v>
      </c>
      <c r="AA229" s="7" t="s">
        <v>45</v>
      </c>
      <c r="AB229" s="7" t="s">
        <v>45</v>
      </c>
      <c r="AC229" s="4" t="s">
        <v>44</v>
      </c>
      <c r="AD229" s="35" t="s">
        <v>45</v>
      </c>
      <c r="AE229" s="7" t="s">
        <v>45</v>
      </c>
      <c r="AF229" s="7" t="s">
        <v>45</v>
      </c>
      <c r="AG229" s="7" t="s">
        <v>45</v>
      </c>
      <c r="AH229" s="35" t="s">
        <v>45</v>
      </c>
      <c r="AI229" s="35" t="s">
        <v>45</v>
      </c>
      <c r="AJ229" s="7" t="s">
        <v>45</v>
      </c>
      <c r="AK229" s="36">
        <v>1362.72</v>
      </c>
    </row>
    <row r="230" spans="1:37">
      <c r="A230" s="4">
        <v>2024</v>
      </c>
      <c r="B230" s="4">
        <v>17</v>
      </c>
      <c r="C230" s="4" t="s">
        <v>233</v>
      </c>
      <c r="D230" s="4">
        <v>30450</v>
      </c>
      <c r="E230" s="4" t="s">
        <v>246</v>
      </c>
      <c r="F230" s="32">
        <v>0.161</v>
      </c>
      <c r="G230" s="4" t="s">
        <v>43</v>
      </c>
      <c r="H230" s="33">
        <v>9920360</v>
      </c>
      <c r="I230" s="7">
        <v>0</v>
      </c>
      <c r="J230" s="7">
        <v>9837</v>
      </c>
      <c r="K230" s="7">
        <v>1583.7570000000001</v>
      </c>
      <c r="L230" s="7">
        <v>11420.757</v>
      </c>
      <c r="M230" s="7">
        <v>15873</v>
      </c>
      <c r="N230" s="34" t="s">
        <v>43</v>
      </c>
      <c r="O230" s="35">
        <v>0.28049158949158948</v>
      </c>
      <c r="P230" s="7">
        <v>15835</v>
      </c>
      <c r="Q230" s="7">
        <v>4441.5843195993193</v>
      </c>
      <c r="R230" s="7">
        <v>0</v>
      </c>
      <c r="S230" s="35">
        <v>1</v>
      </c>
      <c r="T230" s="35">
        <v>0.28049158949158948</v>
      </c>
      <c r="U230" s="7">
        <v>4441.58</v>
      </c>
      <c r="V230" s="4" t="s">
        <v>43</v>
      </c>
      <c r="W230" s="33">
        <v>15900</v>
      </c>
      <c r="X230" s="7">
        <v>0</v>
      </c>
      <c r="Y230" s="7">
        <v>20</v>
      </c>
      <c r="Z230" s="7">
        <v>3.22</v>
      </c>
      <c r="AA230" s="7">
        <v>23.22</v>
      </c>
      <c r="AB230" s="7">
        <v>25</v>
      </c>
      <c r="AC230" s="4" t="s">
        <v>43</v>
      </c>
      <c r="AD230" s="35">
        <v>7.1200000000000041E-2</v>
      </c>
      <c r="AE230" s="7">
        <v>26</v>
      </c>
      <c r="AF230" s="7">
        <v>1.8512000000000011</v>
      </c>
      <c r="AG230" s="7">
        <v>0</v>
      </c>
      <c r="AH230" s="35">
        <v>1</v>
      </c>
      <c r="AI230" s="35">
        <v>7.1200000000000041E-2</v>
      </c>
      <c r="AJ230" s="7">
        <v>1.85</v>
      </c>
      <c r="AK230" s="36">
        <v>4443.43</v>
      </c>
    </row>
    <row r="231" spans="1:37">
      <c r="A231" s="4">
        <v>2024</v>
      </c>
      <c r="B231" s="4">
        <v>18</v>
      </c>
      <c r="C231" s="4" t="s">
        <v>247</v>
      </c>
      <c r="D231" s="4">
        <v>20290</v>
      </c>
      <c r="E231" s="4" t="s">
        <v>248</v>
      </c>
      <c r="F231" s="32">
        <v>0.161</v>
      </c>
      <c r="G231" s="4" t="s">
        <v>44</v>
      </c>
      <c r="H231" s="33" t="s">
        <v>45</v>
      </c>
      <c r="I231" s="7" t="s">
        <v>45</v>
      </c>
      <c r="J231" s="7" t="s">
        <v>45</v>
      </c>
      <c r="K231" s="7" t="s">
        <v>45</v>
      </c>
      <c r="L231" s="7" t="s">
        <v>45</v>
      </c>
      <c r="M231" s="7" t="s">
        <v>45</v>
      </c>
      <c r="N231" s="34" t="s">
        <v>44</v>
      </c>
      <c r="O231" s="35" t="s">
        <v>45</v>
      </c>
      <c r="P231" s="7" t="s">
        <v>45</v>
      </c>
      <c r="Q231" s="7" t="s">
        <v>45</v>
      </c>
      <c r="R231" s="7" t="s">
        <v>45</v>
      </c>
      <c r="S231" s="35" t="s">
        <v>45</v>
      </c>
      <c r="T231" s="35" t="s">
        <v>45</v>
      </c>
      <c r="U231" s="7" t="s">
        <v>45</v>
      </c>
      <c r="V231" s="4" t="s">
        <v>44</v>
      </c>
      <c r="W231" s="33" t="s">
        <v>45</v>
      </c>
      <c r="X231" s="7" t="s">
        <v>45</v>
      </c>
      <c r="Y231" s="7" t="s">
        <v>45</v>
      </c>
      <c r="Z231" s="7" t="s">
        <v>45</v>
      </c>
      <c r="AA231" s="7" t="s">
        <v>45</v>
      </c>
      <c r="AB231" s="7" t="s">
        <v>45</v>
      </c>
      <c r="AC231" s="4" t="s">
        <v>44</v>
      </c>
      <c r="AD231" s="35" t="s">
        <v>45</v>
      </c>
      <c r="AE231" s="7" t="s">
        <v>45</v>
      </c>
      <c r="AF231" s="7" t="s">
        <v>45</v>
      </c>
      <c r="AG231" s="7" t="s">
        <v>45</v>
      </c>
      <c r="AH231" s="35" t="s">
        <v>45</v>
      </c>
      <c r="AI231" s="35" t="s">
        <v>45</v>
      </c>
      <c r="AJ231" s="7" t="s">
        <v>45</v>
      </c>
      <c r="AK231" s="36" t="s">
        <v>45</v>
      </c>
    </row>
    <row r="232" spans="1:37">
      <c r="A232" s="4">
        <v>2024</v>
      </c>
      <c r="B232" s="4">
        <v>18</v>
      </c>
      <c r="C232" s="4" t="s">
        <v>247</v>
      </c>
      <c r="D232" s="4">
        <v>20300</v>
      </c>
      <c r="E232" s="4" t="s">
        <v>249</v>
      </c>
      <c r="F232" s="32">
        <v>0.161</v>
      </c>
      <c r="G232" s="4" t="s">
        <v>44</v>
      </c>
      <c r="H232" s="33" t="s">
        <v>45</v>
      </c>
      <c r="I232" s="7" t="s">
        <v>45</v>
      </c>
      <c r="J232" s="7" t="s">
        <v>45</v>
      </c>
      <c r="K232" s="7" t="s">
        <v>45</v>
      </c>
      <c r="L232" s="7" t="s">
        <v>45</v>
      </c>
      <c r="M232" s="7" t="s">
        <v>45</v>
      </c>
      <c r="N232" s="34" t="s">
        <v>44</v>
      </c>
      <c r="O232" s="35" t="s">
        <v>45</v>
      </c>
      <c r="P232" s="7" t="s">
        <v>45</v>
      </c>
      <c r="Q232" s="7" t="s">
        <v>45</v>
      </c>
      <c r="R232" s="7" t="s">
        <v>45</v>
      </c>
      <c r="S232" s="35" t="s">
        <v>45</v>
      </c>
      <c r="T232" s="35" t="s">
        <v>45</v>
      </c>
      <c r="U232" s="7" t="s">
        <v>45</v>
      </c>
      <c r="V232" s="4" t="s">
        <v>44</v>
      </c>
      <c r="W232" s="33" t="s">
        <v>45</v>
      </c>
      <c r="X232" s="7" t="s">
        <v>45</v>
      </c>
      <c r="Y232" s="7" t="s">
        <v>45</v>
      </c>
      <c r="Z232" s="7" t="s">
        <v>45</v>
      </c>
      <c r="AA232" s="7" t="s">
        <v>45</v>
      </c>
      <c r="AB232" s="7" t="s">
        <v>45</v>
      </c>
      <c r="AC232" s="4" t="s">
        <v>44</v>
      </c>
      <c r="AD232" s="35" t="s">
        <v>45</v>
      </c>
      <c r="AE232" s="7" t="s">
        <v>45</v>
      </c>
      <c r="AF232" s="7" t="s">
        <v>45</v>
      </c>
      <c r="AG232" s="7" t="s">
        <v>45</v>
      </c>
      <c r="AH232" s="35" t="s">
        <v>45</v>
      </c>
      <c r="AI232" s="35" t="s">
        <v>45</v>
      </c>
      <c r="AJ232" s="7" t="s">
        <v>45</v>
      </c>
      <c r="AK232" s="36" t="s">
        <v>45</v>
      </c>
    </row>
    <row r="233" spans="1:37">
      <c r="A233" s="4">
        <v>2024</v>
      </c>
      <c r="B233" s="4">
        <v>18</v>
      </c>
      <c r="C233" s="4" t="s">
        <v>247</v>
      </c>
      <c r="D233" s="4">
        <v>20330</v>
      </c>
      <c r="E233" s="4" t="s">
        <v>250</v>
      </c>
      <c r="F233" s="32">
        <v>0.161</v>
      </c>
      <c r="G233" s="4" t="s">
        <v>44</v>
      </c>
      <c r="H233" s="33" t="s">
        <v>45</v>
      </c>
      <c r="I233" s="7" t="s">
        <v>45</v>
      </c>
      <c r="J233" s="7" t="s">
        <v>45</v>
      </c>
      <c r="K233" s="7" t="s">
        <v>45</v>
      </c>
      <c r="L233" s="7" t="s">
        <v>45</v>
      </c>
      <c r="M233" s="7" t="s">
        <v>45</v>
      </c>
      <c r="N233" s="34" t="s">
        <v>44</v>
      </c>
      <c r="O233" s="35" t="s">
        <v>45</v>
      </c>
      <c r="P233" s="7" t="s">
        <v>45</v>
      </c>
      <c r="Q233" s="7" t="s">
        <v>45</v>
      </c>
      <c r="R233" s="7" t="s">
        <v>45</v>
      </c>
      <c r="S233" s="35" t="s">
        <v>45</v>
      </c>
      <c r="T233" s="35" t="s">
        <v>45</v>
      </c>
      <c r="U233" s="7" t="s">
        <v>45</v>
      </c>
      <c r="V233" s="4" t="s">
        <v>44</v>
      </c>
      <c r="W233" s="33" t="s">
        <v>45</v>
      </c>
      <c r="X233" s="7" t="s">
        <v>45</v>
      </c>
      <c r="Y233" s="7" t="s">
        <v>45</v>
      </c>
      <c r="Z233" s="7" t="s">
        <v>45</v>
      </c>
      <c r="AA233" s="7" t="s">
        <v>45</v>
      </c>
      <c r="AB233" s="7" t="s">
        <v>45</v>
      </c>
      <c r="AC233" s="4" t="s">
        <v>44</v>
      </c>
      <c r="AD233" s="35" t="s">
        <v>45</v>
      </c>
      <c r="AE233" s="7" t="s">
        <v>45</v>
      </c>
      <c r="AF233" s="7" t="s">
        <v>45</v>
      </c>
      <c r="AG233" s="7" t="s">
        <v>45</v>
      </c>
      <c r="AH233" s="35" t="s">
        <v>45</v>
      </c>
      <c r="AI233" s="35" t="s">
        <v>45</v>
      </c>
      <c r="AJ233" s="7" t="s">
        <v>45</v>
      </c>
      <c r="AK233" s="36" t="s">
        <v>45</v>
      </c>
    </row>
    <row r="234" spans="1:37">
      <c r="A234" s="4">
        <v>2024</v>
      </c>
      <c r="B234" s="4">
        <v>18</v>
      </c>
      <c r="C234" s="4" t="s">
        <v>247</v>
      </c>
      <c r="D234" s="4">
        <v>20400</v>
      </c>
      <c r="E234" s="4" t="s">
        <v>251</v>
      </c>
      <c r="F234" s="32">
        <v>0.161</v>
      </c>
      <c r="G234" s="4" t="s">
        <v>44</v>
      </c>
      <c r="H234" s="33" t="s">
        <v>45</v>
      </c>
      <c r="I234" s="7" t="s">
        <v>45</v>
      </c>
      <c r="J234" s="7" t="s">
        <v>45</v>
      </c>
      <c r="K234" s="7" t="s">
        <v>45</v>
      </c>
      <c r="L234" s="7" t="s">
        <v>45</v>
      </c>
      <c r="M234" s="7" t="s">
        <v>45</v>
      </c>
      <c r="N234" s="34" t="s">
        <v>44</v>
      </c>
      <c r="O234" s="35" t="s">
        <v>45</v>
      </c>
      <c r="P234" s="7" t="s">
        <v>45</v>
      </c>
      <c r="Q234" s="7" t="s">
        <v>45</v>
      </c>
      <c r="R234" s="7" t="s">
        <v>45</v>
      </c>
      <c r="S234" s="35" t="s">
        <v>45</v>
      </c>
      <c r="T234" s="35" t="s">
        <v>45</v>
      </c>
      <c r="U234" s="7" t="s">
        <v>45</v>
      </c>
      <c r="V234" s="4" t="s">
        <v>44</v>
      </c>
      <c r="W234" s="33" t="s">
        <v>45</v>
      </c>
      <c r="X234" s="7" t="s">
        <v>45</v>
      </c>
      <c r="Y234" s="7" t="s">
        <v>45</v>
      </c>
      <c r="Z234" s="7" t="s">
        <v>45</v>
      </c>
      <c r="AA234" s="7" t="s">
        <v>45</v>
      </c>
      <c r="AB234" s="7" t="s">
        <v>45</v>
      </c>
      <c r="AC234" s="4" t="s">
        <v>44</v>
      </c>
      <c r="AD234" s="35" t="s">
        <v>45</v>
      </c>
      <c r="AE234" s="7" t="s">
        <v>45</v>
      </c>
      <c r="AF234" s="7" t="s">
        <v>45</v>
      </c>
      <c r="AG234" s="7" t="s">
        <v>45</v>
      </c>
      <c r="AH234" s="35" t="s">
        <v>45</v>
      </c>
      <c r="AI234" s="35" t="s">
        <v>45</v>
      </c>
      <c r="AJ234" s="7" t="s">
        <v>45</v>
      </c>
      <c r="AK234" s="36" t="s">
        <v>45</v>
      </c>
    </row>
    <row r="235" spans="1:37">
      <c r="A235" s="4">
        <v>2024</v>
      </c>
      <c r="B235" s="4">
        <v>18</v>
      </c>
      <c r="C235" s="4" t="s">
        <v>247</v>
      </c>
      <c r="D235" s="4">
        <v>20590</v>
      </c>
      <c r="E235" s="4" t="s">
        <v>252</v>
      </c>
      <c r="F235" s="32">
        <v>0.161</v>
      </c>
      <c r="G235" s="4" t="s">
        <v>44</v>
      </c>
      <c r="H235" s="33" t="s">
        <v>45</v>
      </c>
      <c r="I235" s="7" t="s">
        <v>45</v>
      </c>
      <c r="J235" s="7" t="s">
        <v>45</v>
      </c>
      <c r="K235" s="7" t="s">
        <v>45</v>
      </c>
      <c r="L235" s="7" t="s">
        <v>45</v>
      </c>
      <c r="M235" s="7" t="s">
        <v>45</v>
      </c>
      <c r="N235" s="34" t="s">
        <v>44</v>
      </c>
      <c r="O235" s="35" t="s">
        <v>45</v>
      </c>
      <c r="P235" s="7" t="s">
        <v>45</v>
      </c>
      <c r="Q235" s="7" t="s">
        <v>45</v>
      </c>
      <c r="R235" s="7" t="s">
        <v>45</v>
      </c>
      <c r="S235" s="35" t="s">
        <v>45</v>
      </c>
      <c r="T235" s="35" t="s">
        <v>45</v>
      </c>
      <c r="U235" s="7" t="s">
        <v>45</v>
      </c>
      <c r="V235" s="4" t="s">
        <v>44</v>
      </c>
      <c r="W235" s="33" t="s">
        <v>45</v>
      </c>
      <c r="X235" s="7" t="s">
        <v>45</v>
      </c>
      <c r="Y235" s="7" t="s">
        <v>45</v>
      </c>
      <c r="Z235" s="7" t="s">
        <v>45</v>
      </c>
      <c r="AA235" s="7" t="s">
        <v>45</v>
      </c>
      <c r="AB235" s="7" t="s">
        <v>45</v>
      </c>
      <c r="AC235" s="4" t="s">
        <v>44</v>
      </c>
      <c r="AD235" s="35" t="s">
        <v>45</v>
      </c>
      <c r="AE235" s="7" t="s">
        <v>45</v>
      </c>
      <c r="AF235" s="7" t="s">
        <v>45</v>
      </c>
      <c r="AG235" s="7" t="s">
        <v>45</v>
      </c>
      <c r="AH235" s="35" t="s">
        <v>45</v>
      </c>
      <c r="AI235" s="35" t="s">
        <v>45</v>
      </c>
      <c r="AJ235" s="7" t="s">
        <v>45</v>
      </c>
      <c r="AK235" s="36" t="s">
        <v>45</v>
      </c>
    </row>
    <row r="236" spans="1:37">
      <c r="A236" s="4">
        <v>2024</v>
      </c>
      <c r="B236" s="4">
        <v>18</v>
      </c>
      <c r="C236" s="4" t="s">
        <v>247</v>
      </c>
      <c r="D236" s="4">
        <v>20640</v>
      </c>
      <c r="E236" s="4" t="s">
        <v>253</v>
      </c>
      <c r="F236" s="32">
        <v>0.161</v>
      </c>
      <c r="G236" s="4" t="s">
        <v>43</v>
      </c>
      <c r="H236" s="33">
        <v>214762270</v>
      </c>
      <c r="I236" s="7">
        <v>6799373</v>
      </c>
      <c r="J236" s="7">
        <v>3103748</v>
      </c>
      <c r="K236" s="7">
        <v>499703.42800000001</v>
      </c>
      <c r="L236" s="7">
        <v>10402824.427999999</v>
      </c>
      <c r="M236" s="7">
        <v>10106715</v>
      </c>
      <c r="N236" s="34" t="s">
        <v>44</v>
      </c>
      <c r="O236" s="35" t="s">
        <v>45</v>
      </c>
      <c r="P236" s="7" t="s">
        <v>45</v>
      </c>
      <c r="Q236" s="7" t="s">
        <v>45</v>
      </c>
      <c r="R236" s="7" t="s">
        <v>45</v>
      </c>
      <c r="S236" s="35" t="s">
        <v>45</v>
      </c>
      <c r="T236" s="35" t="s">
        <v>45</v>
      </c>
      <c r="U236" s="7" t="s">
        <v>45</v>
      </c>
      <c r="V236" s="4" t="s">
        <v>44</v>
      </c>
      <c r="W236" s="33" t="s">
        <v>45</v>
      </c>
      <c r="X236" s="7" t="s">
        <v>45</v>
      </c>
      <c r="Y236" s="7" t="s">
        <v>45</v>
      </c>
      <c r="Z236" s="7" t="s">
        <v>45</v>
      </c>
      <c r="AA236" s="7" t="s">
        <v>45</v>
      </c>
      <c r="AB236" s="7" t="s">
        <v>45</v>
      </c>
      <c r="AC236" s="4" t="s">
        <v>44</v>
      </c>
      <c r="AD236" s="35" t="s">
        <v>45</v>
      </c>
      <c r="AE236" s="7" t="s">
        <v>45</v>
      </c>
      <c r="AF236" s="7" t="s">
        <v>45</v>
      </c>
      <c r="AG236" s="7" t="s">
        <v>45</v>
      </c>
      <c r="AH236" s="35" t="s">
        <v>45</v>
      </c>
      <c r="AI236" s="35" t="s">
        <v>45</v>
      </c>
      <c r="AJ236" s="7" t="s">
        <v>45</v>
      </c>
      <c r="AK236" s="36" t="s">
        <v>45</v>
      </c>
    </row>
    <row r="237" spans="1:37">
      <c r="A237" s="4">
        <v>2024</v>
      </c>
      <c r="B237" s="4">
        <v>18</v>
      </c>
      <c r="C237" s="4" t="s">
        <v>247</v>
      </c>
      <c r="D237" s="4">
        <v>20930</v>
      </c>
      <c r="E237" s="4" t="s">
        <v>254</v>
      </c>
      <c r="F237" s="32">
        <v>0.161</v>
      </c>
      <c r="G237" s="4" t="s">
        <v>44</v>
      </c>
      <c r="H237" s="33" t="s">
        <v>45</v>
      </c>
      <c r="I237" s="7" t="s">
        <v>45</v>
      </c>
      <c r="J237" s="7" t="s">
        <v>45</v>
      </c>
      <c r="K237" s="7" t="s">
        <v>45</v>
      </c>
      <c r="L237" s="7" t="s">
        <v>45</v>
      </c>
      <c r="M237" s="7" t="s">
        <v>45</v>
      </c>
      <c r="N237" s="34" t="s">
        <v>44</v>
      </c>
      <c r="O237" s="35" t="s">
        <v>45</v>
      </c>
      <c r="P237" s="7" t="s">
        <v>45</v>
      </c>
      <c r="Q237" s="7" t="s">
        <v>45</v>
      </c>
      <c r="R237" s="7" t="s">
        <v>45</v>
      </c>
      <c r="S237" s="35" t="s">
        <v>45</v>
      </c>
      <c r="T237" s="35" t="s">
        <v>45</v>
      </c>
      <c r="U237" s="7" t="s">
        <v>45</v>
      </c>
      <c r="V237" s="4" t="s">
        <v>44</v>
      </c>
      <c r="W237" s="33" t="s">
        <v>45</v>
      </c>
      <c r="X237" s="7" t="s">
        <v>45</v>
      </c>
      <c r="Y237" s="7" t="s">
        <v>45</v>
      </c>
      <c r="Z237" s="7" t="s">
        <v>45</v>
      </c>
      <c r="AA237" s="7" t="s">
        <v>45</v>
      </c>
      <c r="AB237" s="7" t="s">
        <v>45</v>
      </c>
      <c r="AC237" s="4" t="s">
        <v>44</v>
      </c>
      <c r="AD237" s="35" t="s">
        <v>45</v>
      </c>
      <c r="AE237" s="7" t="s">
        <v>45</v>
      </c>
      <c r="AF237" s="7" t="s">
        <v>45</v>
      </c>
      <c r="AG237" s="7" t="s">
        <v>45</v>
      </c>
      <c r="AH237" s="35" t="s">
        <v>45</v>
      </c>
      <c r="AI237" s="35" t="s">
        <v>45</v>
      </c>
      <c r="AJ237" s="7" t="s">
        <v>45</v>
      </c>
      <c r="AK237" s="36" t="s">
        <v>45</v>
      </c>
    </row>
    <row r="238" spans="1:37">
      <c r="A238" s="4">
        <v>2024</v>
      </c>
      <c r="B238" s="4">
        <v>18</v>
      </c>
      <c r="C238" s="4" t="s">
        <v>247</v>
      </c>
      <c r="D238" s="4">
        <v>21070</v>
      </c>
      <c r="E238" s="4" t="s">
        <v>255</v>
      </c>
      <c r="F238" s="32">
        <v>0.161</v>
      </c>
      <c r="G238" s="4" t="s">
        <v>44</v>
      </c>
      <c r="H238" s="33" t="s">
        <v>45</v>
      </c>
      <c r="I238" s="7" t="s">
        <v>45</v>
      </c>
      <c r="J238" s="7" t="s">
        <v>45</v>
      </c>
      <c r="K238" s="7" t="s">
        <v>45</v>
      </c>
      <c r="L238" s="7" t="s">
        <v>45</v>
      </c>
      <c r="M238" s="7" t="s">
        <v>45</v>
      </c>
      <c r="N238" s="34" t="s">
        <v>44</v>
      </c>
      <c r="O238" s="35" t="s">
        <v>45</v>
      </c>
      <c r="P238" s="7" t="s">
        <v>45</v>
      </c>
      <c r="Q238" s="7" t="s">
        <v>45</v>
      </c>
      <c r="R238" s="7" t="s">
        <v>45</v>
      </c>
      <c r="S238" s="35" t="s">
        <v>45</v>
      </c>
      <c r="T238" s="35" t="s">
        <v>45</v>
      </c>
      <c r="U238" s="7" t="s">
        <v>45</v>
      </c>
      <c r="V238" s="4" t="s">
        <v>44</v>
      </c>
      <c r="W238" s="33" t="s">
        <v>45</v>
      </c>
      <c r="X238" s="7" t="s">
        <v>45</v>
      </c>
      <c r="Y238" s="7" t="s">
        <v>45</v>
      </c>
      <c r="Z238" s="7" t="s">
        <v>45</v>
      </c>
      <c r="AA238" s="7" t="s">
        <v>45</v>
      </c>
      <c r="AB238" s="7" t="s">
        <v>45</v>
      </c>
      <c r="AC238" s="4" t="s">
        <v>44</v>
      </c>
      <c r="AD238" s="35" t="s">
        <v>45</v>
      </c>
      <c r="AE238" s="7" t="s">
        <v>45</v>
      </c>
      <c r="AF238" s="7" t="s">
        <v>45</v>
      </c>
      <c r="AG238" s="7" t="s">
        <v>45</v>
      </c>
      <c r="AH238" s="35" t="s">
        <v>45</v>
      </c>
      <c r="AI238" s="35" t="s">
        <v>45</v>
      </c>
      <c r="AJ238" s="7" t="s">
        <v>45</v>
      </c>
      <c r="AK238" s="36" t="s">
        <v>45</v>
      </c>
    </row>
    <row r="239" spans="1:37">
      <c r="A239" s="4">
        <v>2024</v>
      </c>
      <c r="B239" s="4">
        <v>18</v>
      </c>
      <c r="C239" s="4" t="s">
        <v>247</v>
      </c>
      <c r="D239" s="4">
        <v>21080</v>
      </c>
      <c r="E239" s="4" t="s">
        <v>256</v>
      </c>
      <c r="F239" s="32">
        <v>0.161</v>
      </c>
      <c r="G239" s="4" t="s">
        <v>44</v>
      </c>
      <c r="H239" s="33" t="s">
        <v>45</v>
      </c>
      <c r="I239" s="7" t="s">
        <v>45</v>
      </c>
      <c r="J239" s="7" t="s">
        <v>45</v>
      </c>
      <c r="K239" s="7" t="s">
        <v>45</v>
      </c>
      <c r="L239" s="7" t="s">
        <v>45</v>
      </c>
      <c r="M239" s="7" t="s">
        <v>45</v>
      </c>
      <c r="N239" s="34" t="s">
        <v>44</v>
      </c>
      <c r="O239" s="35" t="s">
        <v>45</v>
      </c>
      <c r="P239" s="7" t="s">
        <v>45</v>
      </c>
      <c r="Q239" s="7" t="s">
        <v>45</v>
      </c>
      <c r="R239" s="7" t="s">
        <v>45</v>
      </c>
      <c r="S239" s="35" t="s">
        <v>45</v>
      </c>
      <c r="T239" s="35" t="s">
        <v>45</v>
      </c>
      <c r="U239" s="7" t="s">
        <v>45</v>
      </c>
      <c r="V239" s="4" t="s">
        <v>44</v>
      </c>
      <c r="W239" s="33" t="s">
        <v>45</v>
      </c>
      <c r="X239" s="7" t="s">
        <v>45</v>
      </c>
      <c r="Y239" s="7" t="s">
        <v>45</v>
      </c>
      <c r="Z239" s="7" t="s">
        <v>45</v>
      </c>
      <c r="AA239" s="7" t="s">
        <v>45</v>
      </c>
      <c r="AB239" s="7" t="s">
        <v>45</v>
      </c>
      <c r="AC239" s="4" t="s">
        <v>44</v>
      </c>
      <c r="AD239" s="35" t="s">
        <v>45</v>
      </c>
      <c r="AE239" s="7" t="s">
        <v>45</v>
      </c>
      <c r="AF239" s="7" t="s">
        <v>45</v>
      </c>
      <c r="AG239" s="7" t="s">
        <v>45</v>
      </c>
      <c r="AH239" s="35" t="s">
        <v>45</v>
      </c>
      <c r="AI239" s="35" t="s">
        <v>45</v>
      </c>
      <c r="AJ239" s="7" t="s">
        <v>45</v>
      </c>
      <c r="AK239" s="36" t="s">
        <v>45</v>
      </c>
    </row>
    <row r="240" spans="1:37">
      <c r="A240" s="4">
        <v>2024</v>
      </c>
      <c r="B240" s="4">
        <v>18</v>
      </c>
      <c r="C240" s="4" t="s">
        <v>247</v>
      </c>
      <c r="D240" s="4">
        <v>21340</v>
      </c>
      <c r="E240" s="4" t="s">
        <v>257</v>
      </c>
      <c r="F240" s="32">
        <v>0.161</v>
      </c>
      <c r="G240" s="4" t="s">
        <v>44</v>
      </c>
      <c r="H240" s="33" t="s">
        <v>45</v>
      </c>
      <c r="I240" s="7" t="s">
        <v>45</v>
      </c>
      <c r="J240" s="7" t="s">
        <v>45</v>
      </c>
      <c r="K240" s="7" t="s">
        <v>45</v>
      </c>
      <c r="L240" s="7" t="s">
        <v>45</v>
      </c>
      <c r="M240" s="7" t="s">
        <v>45</v>
      </c>
      <c r="N240" s="34" t="s">
        <v>44</v>
      </c>
      <c r="O240" s="35" t="s">
        <v>45</v>
      </c>
      <c r="P240" s="7" t="s">
        <v>45</v>
      </c>
      <c r="Q240" s="7" t="s">
        <v>45</v>
      </c>
      <c r="R240" s="7" t="s">
        <v>45</v>
      </c>
      <c r="S240" s="35" t="s">
        <v>45</v>
      </c>
      <c r="T240" s="35" t="s">
        <v>45</v>
      </c>
      <c r="U240" s="7" t="s">
        <v>45</v>
      </c>
      <c r="V240" s="4" t="s">
        <v>44</v>
      </c>
      <c r="W240" s="33" t="s">
        <v>45</v>
      </c>
      <c r="X240" s="7" t="s">
        <v>45</v>
      </c>
      <c r="Y240" s="7" t="s">
        <v>45</v>
      </c>
      <c r="Z240" s="7" t="s">
        <v>45</v>
      </c>
      <c r="AA240" s="7" t="s">
        <v>45</v>
      </c>
      <c r="AB240" s="7" t="s">
        <v>45</v>
      </c>
      <c r="AC240" s="4" t="s">
        <v>44</v>
      </c>
      <c r="AD240" s="35" t="s">
        <v>45</v>
      </c>
      <c r="AE240" s="7" t="s">
        <v>45</v>
      </c>
      <c r="AF240" s="7" t="s">
        <v>45</v>
      </c>
      <c r="AG240" s="7" t="s">
        <v>45</v>
      </c>
      <c r="AH240" s="35" t="s">
        <v>45</v>
      </c>
      <c r="AI240" s="35" t="s">
        <v>45</v>
      </c>
      <c r="AJ240" s="7" t="s">
        <v>45</v>
      </c>
      <c r="AK240" s="36" t="s">
        <v>45</v>
      </c>
    </row>
    <row r="241" spans="1:37">
      <c r="A241" s="4">
        <v>2024</v>
      </c>
      <c r="B241" s="4">
        <v>18</v>
      </c>
      <c r="C241" s="4" t="s">
        <v>247</v>
      </c>
      <c r="D241" s="4">
        <v>21470</v>
      </c>
      <c r="E241" s="4" t="s">
        <v>258</v>
      </c>
      <c r="F241" s="32">
        <v>0.161</v>
      </c>
      <c r="G241" s="4" t="s">
        <v>44</v>
      </c>
      <c r="H241" s="33" t="s">
        <v>45</v>
      </c>
      <c r="I241" s="7" t="s">
        <v>45</v>
      </c>
      <c r="J241" s="7" t="s">
        <v>45</v>
      </c>
      <c r="K241" s="7" t="s">
        <v>45</v>
      </c>
      <c r="L241" s="7" t="s">
        <v>45</v>
      </c>
      <c r="M241" s="7" t="s">
        <v>45</v>
      </c>
      <c r="N241" s="34" t="s">
        <v>44</v>
      </c>
      <c r="O241" s="35" t="s">
        <v>45</v>
      </c>
      <c r="P241" s="7" t="s">
        <v>45</v>
      </c>
      <c r="Q241" s="7" t="s">
        <v>45</v>
      </c>
      <c r="R241" s="7" t="s">
        <v>45</v>
      </c>
      <c r="S241" s="35" t="s">
        <v>45</v>
      </c>
      <c r="T241" s="35" t="s">
        <v>45</v>
      </c>
      <c r="U241" s="7" t="s">
        <v>45</v>
      </c>
      <c r="V241" s="4" t="s">
        <v>44</v>
      </c>
      <c r="W241" s="33" t="s">
        <v>45</v>
      </c>
      <c r="X241" s="7" t="s">
        <v>45</v>
      </c>
      <c r="Y241" s="7" t="s">
        <v>45</v>
      </c>
      <c r="Z241" s="7" t="s">
        <v>45</v>
      </c>
      <c r="AA241" s="7" t="s">
        <v>45</v>
      </c>
      <c r="AB241" s="7" t="s">
        <v>45</v>
      </c>
      <c r="AC241" s="4" t="s">
        <v>44</v>
      </c>
      <c r="AD241" s="35" t="s">
        <v>45</v>
      </c>
      <c r="AE241" s="7" t="s">
        <v>45</v>
      </c>
      <c r="AF241" s="7" t="s">
        <v>45</v>
      </c>
      <c r="AG241" s="7" t="s">
        <v>45</v>
      </c>
      <c r="AH241" s="35" t="s">
        <v>45</v>
      </c>
      <c r="AI241" s="35" t="s">
        <v>45</v>
      </c>
      <c r="AJ241" s="7" t="s">
        <v>45</v>
      </c>
      <c r="AK241" s="36" t="s">
        <v>45</v>
      </c>
    </row>
    <row r="242" spans="1:37">
      <c r="A242" s="4">
        <v>2024</v>
      </c>
      <c r="B242" s="4">
        <v>18</v>
      </c>
      <c r="C242" s="4" t="s">
        <v>247</v>
      </c>
      <c r="D242" s="4">
        <v>21680</v>
      </c>
      <c r="E242" s="4" t="s">
        <v>259</v>
      </c>
      <c r="F242" s="32">
        <v>0.161</v>
      </c>
      <c r="G242" s="4" t="s">
        <v>44</v>
      </c>
      <c r="H242" s="33" t="s">
        <v>45</v>
      </c>
      <c r="I242" s="7" t="s">
        <v>45</v>
      </c>
      <c r="J242" s="7" t="s">
        <v>45</v>
      </c>
      <c r="K242" s="7" t="s">
        <v>45</v>
      </c>
      <c r="L242" s="7" t="s">
        <v>45</v>
      </c>
      <c r="M242" s="7" t="s">
        <v>45</v>
      </c>
      <c r="N242" s="34" t="s">
        <v>44</v>
      </c>
      <c r="O242" s="35" t="s">
        <v>45</v>
      </c>
      <c r="P242" s="7" t="s">
        <v>45</v>
      </c>
      <c r="Q242" s="7" t="s">
        <v>45</v>
      </c>
      <c r="R242" s="7" t="s">
        <v>45</v>
      </c>
      <c r="S242" s="35" t="s">
        <v>45</v>
      </c>
      <c r="T242" s="35" t="s">
        <v>45</v>
      </c>
      <c r="U242" s="7" t="s">
        <v>45</v>
      </c>
      <c r="V242" s="4" t="s">
        <v>44</v>
      </c>
      <c r="W242" s="33" t="s">
        <v>45</v>
      </c>
      <c r="X242" s="7" t="s">
        <v>45</v>
      </c>
      <c r="Y242" s="7" t="s">
        <v>45</v>
      </c>
      <c r="Z242" s="7" t="s">
        <v>45</v>
      </c>
      <c r="AA242" s="7" t="s">
        <v>45</v>
      </c>
      <c r="AB242" s="7" t="s">
        <v>45</v>
      </c>
      <c r="AC242" s="4" t="s">
        <v>44</v>
      </c>
      <c r="AD242" s="35" t="s">
        <v>45</v>
      </c>
      <c r="AE242" s="7" t="s">
        <v>45</v>
      </c>
      <c r="AF242" s="7" t="s">
        <v>45</v>
      </c>
      <c r="AG242" s="7" t="s">
        <v>45</v>
      </c>
      <c r="AH242" s="35" t="s">
        <v>45</v>
      </c>
      <c r="AI242" s="35" t="s">
        <v>45</v>
      </c>
      <c r="AJ242" s="7" t="s">
        <v>45</v>
      </c>
      <c r="AK242" s="36" t="s">
        <v>45</v>
      </c>
    </row>
    <row r="243" spans="1:37">
      <c r="A243" s="4">
        <v>2024</v>
      </c>
      <c r="B243" s="4">
        <v>18</v>
      </c>
      <c r="C243" s="4" t="s">
        <v>247</v>
      </c>
      <c r="D243" s="4">
        <v>21790</v>
      </c>
      <c r="E243" s="4" t="s">
        <v>260</v>
      </c>
      <c r="F243" s="32">
        <v>0.161</v>
      </c>
      <c r="G243" s="4" t="s">
        <v>44</v>
      </c>
      <c r="H243" s="33" t="s">
        <v>45</v>
      </c>
      <c r="I243" s="7" t="s">
        <v>45</v>
      </c>
      <c r="J243" s="7" t="s">
        <v>45</v>
      </c>
      <c r="K243" s="7" t="s">
        <v>45</v>
      </c>
      <c r="L243" s="7" t="s">
        <v>45</v>
      </c>
      <c r="M243" s="7" t="s">
        <v>45</v>
      </c>
      <c r="N243" s="34" t="s">
        <v>44</v>
      </c>
      <c r="O243" s="35" t="s">
        <v>45</v>
      </c>
      <c r="P243" s="7" t="s">
        <v>45</v>
      </c>
      <c r="Q243" s="7" t="s">
        <v>45</v>
      </c>
      <c r="R243" s="7" t="s">
        <v>45</v>
      </c>
      <c r="S243" s="35" t="s">
        <v>45</v>
      </c>
      <c r="T243" s="35" t="s">
        <v>45</v>
      </c>
      <c r="U243" s="7" t="s">
        <v>45</v>
      </c>
      <c r="V243" s="4" t="s">
        <v>44</v>
      </c>
      <c r="W243" s="33" t="s">
        <v>45</v>
      </c>
      <c r="X243" s="7" t="s">
        <v>45</v>
      </c>
      <c r="Y243" s="7" t="s">
        <v>45</v>
      </c>
      <c r="Z243" s="7" t="s">
        <v>45</v>
      </c>
      <c r="AA243" s="7" t="s">
        <v>45</v>
      </c>
      <c r="AB243" s="7" t="s">
        <v>45</v>
      </c>
      <c r="AC243" s="4" t="s">
        <v>44</v>
      </c>
      <c r="AD243" s="35" t="s">
        <v>45</v>
      </c>
      <c r="AE243" s="7" t="s">
        <v>45</v>
      </c>
      <c r="AF243" s="7" t="s">
        <v>45</v>
      </c>
      <c r="AG243" s="7" t="s">
        <v>45</v>
      </c>
      <c r="AH243" s="35" t="s">
        <v>45</v>
      </c>
      <c r="AI243" s="35" t="s">
        <v>45</v>
      </c>
      <c r="AJ243" s="7" t="s">
        <v>45</v>
      </c>
      <c r="AK243" s="36" t="s">
        <v>45</v>
      </c>
    </row>
    <row r="244" spans="1:37">
      <c r="A244" s="4">
        <v>2024</v>
      </c>
      <c r="B244" s="4">
        <v>18</v>
      </c>
      <c r="C244" s="4" t="s">
        <v>247</v>
      </c>
      <c r="D244" s="4">
        <v>22030</v>
      </c>
      <c r="E244" s="4" t="s">
        <v>261</v>
      </c>
      <c r="F244" s="32">
        <v>0.161</v>
      </c>
      <c r="G244" s="4" t="s">
        <v>43</v>
      </c>
      <c r="H244" s="33">
        <v>417983820</v>
      </c>
      <c r="I244" s="7">
        <v>17351076</v>
      </c>
      <c r="J244" s="7">
        <v>5372850</v>
      </c>
      <c r="K244" s="7">
        <v>865028.85</v>
      </c>
      <c r="L244" s="7">
        <v>23588954.850000001</v>
      </c>
      <c r="M244" s="7">
        <v>23679357</v>
      </c>
      <c r="N244" s="34" t="s">
        <v>43</v>
      </c>
      <c r="O244" s="35">
        <v>3.8177620279130631E-3</v>
      </c>
      <c r="P244" s="7">
        <v>16197821</v>
      </c>
      <c r="Q244" s="7">
        <v>61839.425948732802</v>
      </c>
      <c r="R244" s="7">
        <v>0</v>
      </c>
      <c r="S244" s="35">
        <v>1</v>
      </c>
      <c r="T244" s="35">
        <v>3.8177620279130631E-3</v>
      </c>
      <c r="U244" s="7">
        <v>61839.43</v>
      </c>
      <c r="V244" s="4" t="s">
        <v>43</v>
      </c>
      <c r="W244" s="33">
        <v>67250000</v>
      </c>
      <c r="X244" s="7">
        <v>2817711</v>
      </c>
      <c r="Y244" s="7">
        <v>1128464</v>
      </c>
      <c r="Z244" s="7">
        <v>181682.704</v>
      </c>
      <c r="AA244" s="7">
        <v>4127857.7039999999</v>
      </c>
      <c r="AB244" s="7">
        <v>3835877</v>
      </c>
      <c r="AC244" s="4" t="s">
        <v>44</v>
      </c>
      <c r="AD244" s="35" t="s">
        <v>45</v>
      </c>
      <c r="AE244" s="7" t="s">
        <v>45</v>
      </c>
      <c r="AF244" s="7" t="s">
        <v>45</v>
      </c>
      <c r="AG244" s="7" t="s">
        <v>45</v>
      </c>
      <c r="AH244" s="35" t="s">
        <v>45</v>
      </c>
      <c r="AI244" s="35" t="s">
        <v>45</v>
      </c>
      <c r="AJ244" s="7" t="s">
        <v>45</v>
      </c>
      <c r="AK244" s="36">
        <v>61839.43</v>
      </c>
    </row>
    <row r="245" spans="1:37">
      <c r="A245" s="4">
        <v>2024</v>
      </c>
      <c r="B245" s="4">
        <v>18</v>
      </c>
      <c r="C245" s="4" t="s">
        <v>247</v>
      </c>
      <c r="D245" s="4">
        <v>22420</v>
      </c>
      <c r="E245" s="4" t="s">
        <v>262</v>
      </c>
      <c r="F245" s="32">
        <v>0.161</v>
      </c>
      <c r="G245" s="4" t="s">
        <v>43</v>
      </c>
      <c r="H245" s="33">
        <v>373381320</v>
      </c>
      <c r="I245" s="7">
        <v>6703628</v>
      </c>
      <c r="J245" s="7">
        <v>4342305</v>
      </c>
      <c r="K245" s="7">
        <v>699111.10499999998</v>
      </c>
      <c r="L245" s="7">
        <v>11745044.105</v>
      </c>
      <c r="M245" s="7">
        <v>11893634</v>
      </c>
      <c r="N245" s="34" t="s">
        <v>43</v>
      </c>
      <c r="O245" s="35">
        <v>1.249322915098949E-2</v>
      </c>
      <c r="P245" s="7">
        <v>11162964</v>
      </c>
      <c r="Q245" s="7">
        <v>139461.46725624631</v>
      </c>
      <c r="R245" s="7">
        <v>0</v>
      </c>
      <c r="S245" s="35">
        <v>1</v>
      </c>
      <c r="T245" s="35">
        <v>1.249322915098949E-2</v>
      </c>
      <c r="U245" s="7">
        <v>139461.47</v>
      </c>
      <c r="V245" s="4" t="s">
        <v>44</v>
      </c>
      <c r="W245" s="33" t="s">
        <v>45</v>
      </c>
      <c r="X245" s="7" t="s">
        <v>45</v>
      </c>
      <c r="Y245" s="7" t="s">
        <v>45</v>
      </c>
      <c r="Z245" s="7" t="s">
        <v>45</v>
      </c>
      <c r="AA245" s="7" t="s">
        <v>45</v>
      </c>
      <c r="AB245" s="7" t="s">
        <v>45</v>
      </c>
      <c r="AC245" s="4" t="s">
        <v>44</v>
      </c>
      <c r="AD245" s="35" t="s">
        <v>45</v>
      </c>
      <c r="AE245" s="7" t="s">
        <v>45</v>
      </c>
      <c r="AF245" s="7" t="s">
        <v>45</v>
      </c>
      <c r="AG245" s="7" t="s">
        <v>45</v>
      </c>
      <c r="AH245" s="35" t="s">
        <v>45</v>
      </c>
      <c r="AI245" s="35" t="s">
        <v>45</v>
      </c>
      <c r="AJ245" s="7" t="s">
        <v>45</v>
      </c>
      <c r="AK245" s="36">
        <v>139461.47</v>
      </c>
    </row>
    <row r="246" spans="1:37">
      <c r="A246" s="4">
        <v>2024</v>
      </c>
      <c r="B246" s="4">
        <v>18</v>
      </c>
      <c r="C246" s="4" t="s">
        <v>247</v>
      </c>
      <c r="D246" s="4">
        <v>22730</v>
      </c>
      <c r="E246" s="4" t="s">
        <v>263</v>
      </c>
      <c r="F246" s="32">
        <v>0.161</v>
      </c>
      <c r="G246" s="4" t="s">
        <v>44</v>
      </c>
      <c r="H246" s="33" t="s">
        <v>45</v>
      </c>
      <c r="I246" s="7" t="s">
        <v>45</v>
      </c>
      <c r="J246" s="7" t="s">
        <v>45</v>
      </c>
      <c r="K246" s="7" t="s">
        <v>45</v>
      </c>
      <c r="L246" s="7" t="s">
        <v>45</v>
      </c>
      <c r="M246" s="7" t="s">
        <v>45</v>
      </c>
      <c r="N246" s="34" t="s">
        <v>44</v>
      </c>
      <c r="O246" s="35" t="s">
        <v>45</v>
      </c>
      <c r="P246" s="7" t="s">
        <v>45</v>
      </c>
      <c r="Q246" s="7" t="s">
        <v>45</v>
      </c>
      <c r="R246" s="7" t="s">
        <v>45</v>
      </c>
      <c r="S246" s="35" t="s">
        <v>45</v>
      </c>
      <c r="T246" s="35" t="s">
        <v>45</v>
      </c>
      <c r="U246" s="7" t="s">
        <v>45</v>
      </c>
      <c r="V246" s="4" t="s">
        <v>44</v>
      </c>
      <c r="W246" s="33" t="s">
        <v>45</v>
      </c>
      <c r="X246" s="7" t="s">
        <v>45</v>
      </c>
      <c r="Y246" s="7" t="s">
        <v>45</v>
      </c>
      <c r="Z246" s="7" t="s">
        <v>45</v>
      </c>
      <c r="AA246" s="7" t="s">
        <v>45</v>
      </c>
      <c r="AB246" s="7" t="s">
        <v>45</v>
      </c>
      <c r="AC246" s="4" t="s">
        <v>44</v>
      </c>
      <c r="AD246" s="35" t="s">
        <v>45</v>
      </c>
      <c r="AE246" s="7" t="s">
        <v>45</v>
      </c>
      <c r="AF246" s="7" t="s">
        <v>45</v>
      </c>
      <c r="AG246" s="7" t="s">
        <v>45</v>
      </c>
      <c r="AH246" s="35" t="s">
        <v>45</v>
      </c>
      <c r="AI246" s="35" t="s">
        <v>45</v>
      </c>
      <c r="AJ246" s="7" t="s">
        <v>45</v>
      </c>
      <c r="AK246" s="36" t="s">
        <v>45</v>
      </c>
    </row>
    <row r="247" spans="1:37">
      <c r="A247" s="4">
        <v>2024</v>
      </c>
      <c r="B247" s="4">
        <v>18</v>
      </c>
      <c r="C247" s="4" t="s">
        <v>247</v>
      </c>
      <c r="D247" s="4">
        <v>23160</v>
      </c>
      <c r="E247" s="4" t="s">
        <v>264</v>
      </c>
      <c r="F247" s="32">
        <v>0.161</v>
      </c>
      <c r="G247" s="4" t="s">
        <v>43</v>
      </c>
      <c r="H247" s="33">
        <v>371894440</v>
      </c>
      <c r="I247" s="7">
        <v>15021573</v>
      </c>
      <c r="J247" s="7">
        <v>4720423</v>
      </c>
      <c r="K247" s="7">
        <v>759988.103</v>
      </c>
      <c r="L247" s="7">
        <v>20501984.103</v>
      </c>
      <c r="M247" s="7">
        <v>20488431</v>
      </c>
      <c r="N247" s="34" t="s">
        <v>44</v>
      </c>
      <c r="O247" s="35" t="s">
        <v>45</v>
      </c>
      <c r="P247" s="7" t="s">
        <v>45</v>
      </c>
      <c r="Q247" s="7" t="s">
        <v>45</v>
      </c>
      <c r="R247" s="7" t="s">
        <v>45</v>
      </c>
      <c r="S247" s="35" t="s">
        <v>45</v>
      </c>
      <c r="T247" s="35" t="s">
        <v>45</v>
      </c>
      <c r="U247" s="7" t="s">
        <v>45</v>
      </c>
      <c r="V247" s="4" t="s">
        <v>44</v>
      </c>
      <c r="W247" s="33" t="s">
        <v>45</v>
      </c>
      <c r="X247" s="7" t="s">
        <v>45</v>
      </c>
      <c r="Y247" s="7" t="s">
        <v>45</v>
      </c>
      <c r="Z247" s="7" t="s">
        <v>45</v>
      </c>
      <c r="AA247" s="7" t="s">
        <v>45</v>
      </c>
      <c r="AB247" s="7" t="s">
        <v>45</v>
      </c>
      <c r="AC247" s="4" t="s">
        <v>44</v>
      </c>
      <c r="AD247" s="35" t="s">
        <v>45</v>
      </c>
      <c r="AE247" s="7" t="s">
        <v>45</v>
      </c>
      <c r="AF247" s="7" t="s">
        <v>45</v>
      </c>
      <c r="AG247" s="7" t="s">
        <v>45</v>
      </c>
      <c r="AH247" s="35" t="s">
        <v>45</v>
      </c>
      <c r="AI247" s="35" t="s">
        <v>45</v>
      </c>
      <c r="AJ247" s="7" t="s">
        <v>45</v>
      </c>
      <c r="AK247" s="36" t="s">
        <v>45</v>
      </c>
    </row>
    <row r="248" spans="1:37">
      <c r="A248" s="4">
        <v>2024</v>
      </c>
      <c r="B248" s="4">
        <v>18</v>
      </c>
      <c r="C248" s="4" t="s">
        <v>247</v>
      </c>
      <c r="D248" s="4">
        <v>23300</v>
      </c>
      <c r="E248" s="4" t="s">
        <v>265</v>
      </c>
      <c r="F248" s="32">
        <v>0.161</v>
      </c>
      <c r="G248" s="4" t="s">
        <v>44</v>
      </c>
      <c r="H248" s="33" t="s">
        <v>45</v>
      </c>
      <c r="I248" s="7" t="s">
        <v>45</v>
      </c>
      <c r="J248" s="7" t="s">
        <v>45</v>
      </c>
      <c r="K248" s="7" t="s">
        <v>45</v>
      </c>
      <c r="L248" s="7" t="s">
        <v>45</v>
      </c>
      <c r="M248" s="7" t="s">
        <v>45</v>
      </c>
      <c r="N248" s="34" t="s">
        <v>44</v>
      </c>
      <c r="O248" s="35" t="s">
        <v>45</v>
      </c>
      <c r="P248" s="7" t="s">
        <v>45</v>
      </c>
      <c r="Q248" s="7" t="s">
        <v>45</v>
      </c>
      <c r="R248" s="7" t="s">
        <v>45</v>
      </c>
      <c r="S248" s="35" t="s">
        <v>45</v>
      </c>
      <c r="T248" s="35" t="s">
        <v>45</v>
      </c>
      <c r="U248" s="7" t="s">
        <v>45</v>
      </c>
      <c r="V248" s="4" t="s">
        <v>44</v>
      </c>
      <c r="W248" s="33" t="s">
        <v>45</v>
      </c>
      <c r="X248" s="7" t="s">
        <v>45</v>
      </c>
      <c r="Y248" s="7" t="s">
        <v>45</v>
      </c>
      <c r="Z248" s="7" t="s">
        <v>45</v>
      </c>
      <c r="AA248" s="7" t="s">
        <v>45</v>
      </c>
      <c r="AB248" s="7" t="s">
        <v>45</v>
      </c>
      <c r="AC248" s="4" t="s">
        <v>44</v>
      </c>
      <c r="AD248" s="35" t="s">
        <v>45</v>
      </c>
      <c r="AE248" s="7" t="s">
        <v>45</v>
      </c>
      <c r="AF248" s="7" t="s">
        <v>45</v>
      </c>
      <c r="AG248" s="7" t="s">
        <v>45</v>
      </c>
      <c r="AH248" s="35" t="s">
        <v>45</v>
      </c>
      <c r="AI248" s="35" t="s">
        <v>45</v>
      </c>
      <c r="AJ248" s="7" t="s">
        <v>45</v>
      </c>
      <c r="AK248" s="36" t="s">
        <v>45</v>
      </c>
    </row>
    <row r="249" spans="1:37">
      <c r="A249" s="4">
        <v>2024</v>
      </c>
      <c r="B249" s="4">
        <v>18</v>
      </c>
      <c r="C249" s="4" t="s">
        <v>247</v>
      </c>
      <c r="D249" s="4">
        <v>23870</v>
      </c>
      <c r="E249" s="4" t="s">
        <v>266</v>
      </c>
      <c r="F249" s="32">
        <v>0.161</v>
      </c>
      <c r="G249" s="4" t="s">
        <v>44</v>
      </c>
      <c r="H249" s="33" t="s">
        <v>45</v>
      </c>
      <c r="I249" s="7" t="s">
        <v>45</v>
      </c>
      <c r="J249" s="7" t="s">
        <v>45</v>
      </c>
      <c r="K249" s="7" t="s">
        <v>45</v>
      </c>
      <c r="L249" s="7" t="s">
        <v>45</v>
      </c>
      <c r="M249" s="7" t="s">
        <v>45</v>
      </c>
      <c r="N249" s="34" t="s">
        <v>44</v>
      </c>
      <c r="O249" s="35" t="s">
        <v>45</v>
      </c>
      <c r="P249" s="7" t="s">
        <v>45</v>
      </c>
      <c r="Q249" s="7" t="s">
        <v>45</v>
      </c>
      <c r="R249" s="7" t="s">
        <v>45</v>
      </c>
      <c r="S249" s="35" t="s">
        <v>45</v>
      </c>
      <c r="T249" s="35" t="s">
        <v>45</v>
      </c>
      <c r="U249" s="7" t="s">
        <v>45</v>
      </c>
      <c r="V249" s="4" t="s">
        <v>44</v>
      </c>
      <c r="W249" s="33" t="s">
        <v>45</v>
      </c>
      <c r="X249" s="7" t="s">
        <v>45</v>
      </c>
      <c r="Y249" s="7" t="s">
        <v>45</v>
      </c>
      <c r="Z249" s="7" t="s">
        <v>45</v>
      </c>
      <c r="AA249" s="7" t="s">
        <v>45</v>
      </c>
      <c r="AB249" s="7" t="s">
        <v>45</v>
      </c>
      <c r="AC249" s="4" t="s">
        <v>44</v>
      </c>
      <c r="AD249" s="35" t="s">
        <v>45</v>
      </c>
      <c r="AE249" s="7" t="s">
        <v>45</v>
      </c>
      <c r="AF249" s="7" t="s">
        <v>45</v>
      </c>
      <c r="AG249" s="7" t="s">
        <v>45</v>
      </c>
      <c r="AH249" s="35" t="s">
        <v>45</v>
      </c>
      <c r="AI249" s="35" t="s">
        <v>45</v>
      </c>
      <c r="AJ249" s="7" t="s">
        <v>45</v>
      </c>
      <c r="AK249" s="36" t="s">
        <v>45</v>
      </c>
    </row>
    <row r="250" spans="1:37">
      <c r="A250" s="4">
        <v>2024</v>
      </c>
      <c r="B250" s="4">
        <v>18</v>
      </c>
      <c r="C250" s="4" t="s">
        <v>247</v>
      </c>
      <c r="D250" s="4">
        <v>23890</v>
      </c>
      <c r="E250" s="4" t="s">
        <v>267</v>
      </c>
      <c r="F250" s="32">
        <v>0.161</v>
      </c>
      <c r="G250" s="4" t="s">
        <v>43</v>
      </c>
      <c r="H250" s="33">
        <v>1472028430</v>
      </c>
      <c r="I250" s="7">
        <v>35946275</v>
      </c>
      <c r="J250" s="7">
        <v>17548554</v>
      </c>
      <c r="K250" s="7">
        <v>2825317.1940000001</v>
      </c>
      <c r="L250" s="7">
        <v>56320146.193999998</v>
      </c>
      <c r="M250" s="7">
        <v>58026716</v>
      </c>
      <c r="N250" s="34" t="s">
        <v>43</v>
      </c>
      <c r="O250" s="35">
        <v>2.9410070457890462E-2</v>
      </c>
      <c r="P250" s="7">
        <v>52423452</v>
      </c>
      <c r="Q250" s="7">
        <v>1541777.416965839</v>
      </c>
      <c r="R250" s="7">
        <v>0</v>
      </c>
      <c r="S250" s="35">
        <v>1</v>
      </c>
      <c r="T250" s="35">
        <v>2.9410070457890462E-2</v>
      </c>
      <c r="U250" s="7">
        <v>1541777.42</v>
      </c>
      <c r="V250" s="4" t="s">
        <v>43</v>
      </c>
      <c r="W250" s="33">
        <v>148340820</v>
      </c>
      <c r="X250" s="7">
        <v>3630800</v>
      </c>
      <c r="Y250" s="7">
        <v>1972906</v>
      </c>
      <c r="Z250" s="7">
        <v>317637.86599999998</v>
      </c>
      <c r="AA250" s="7">
        <v>5921343.8660000004</v>
      </c>
      <c r="AB250" s="7">
        <v>5855913</v>
      </c>
      <c r="AC250" s="4" t="s">
        <v>44</v>
      </c>
      <c r="AD250" s="35" t="s">
        <v>45</v>
      </c>
      <c r="AE250" s="7" t="s">
        <v>45</v>
      </c>
      <c r="AF250" s="7" t="s">
        <v>45</v>
      </c>
      <c r="AG250" s="7" t="s">
        <v>45</v>
      </c>
      <c r="AH250" s="35" t="s">
        <v>45</v>
      </c>
      <c r="AI250" s="35" t="s">
        <v>45</v>
      </c>
      <c r="AJ250" s="7" t="s">
        <v>45</v>
      </c>
      <c r="AK250" s="36">
        <v>1541777.42</v>
      </c>
    </row>
    <row r="251" spans="1:37">
      <c r="A251" s="4">
        <v>2024</v>
      </c>
      <c r="B251" s="4">
        <v>18</v>
      </c>
      <c r="C251" s="4" t="s">
        <v>247</v>
      </c>
      <c r="D251" s="4">
        <v>24150</v>
      </c>
      <c r="E251" s="4" t="s">
        <v>268</v>
      </c>
      <c r="F251" s="32">
        <v>0.161</v>
      </c>
      <c r="G251" s="4" t="s">
        <v>44</v>
      </c>
      <c r="H251" s="33" t="s">
        <v>45</v>
      </c>
      <c r="I251" s="7" t="s">
        <v>45</v>
      </c>
      <c r="J251" s="7" t="s">
        <v>45</v>
      </c>
      <c r="K251" s="7" t="s">
        <v>45</v>
      </c>
      <c r="L251" s="7" t="s">
        <v>45</v>
      </c>
      <c r="M251" s="7" t="s">
        <v>45</v>
      </c>
      <c r="N251" s="34" t="s">
        <v>44</v>
      </c>
      <c r="O251" s="35" t="s">
        <v>45</v>
      </c>
      <c r="P251" s="7" t="s">
        <v>45</v>
      </c>
      <c r="Q251" s="7" t="s">
        <v>45</v>
      </c>
      <c r="R251" s="7" t="s">
        <v>45</v>
      </c>
      <c r="S251" s="35" t="s">
        <v>45</v>
      </c>
      <c r="T251" s="35" t="s">
        <v>45</v>
      </c>
      <c r="U251" s="7" t="s">
        <v>45</v>
      </c>
      <c r="V251" s="4" t="s">
        <v>44</v>
      </c>
      <c r="W251" s="33" t="s">
        <v>45</v>
      </c>
      <c r="X251" s="7" t="s">
        <v>45</v>
      </c>
      <c r="Y251" s="7" t="s">
        <v>45</v>
      </c>
      <c r="Z251" s="7" t="s">
        <v>45</v>
      </c>
      <c r="AA251" s="7" t="s">
        <v>45</v>
      </c>
      <c r="AB251" s="7" t="s">
        <v>45</v>
      </c>
      <c r="AC251" s="4" t="s">
        <v>44</v>
      </c>
      <c r="AD251" s="35" t="s">
        <v>45</v>
      </c>
      <c r="AE251" s="7" t="s">
        <v>45</v>
      </c>
      <c r="AF251" s="7" t="s">
        <v>45</v>
      </c>
      <c r="AG251" s="7" t="s">
        <v>45</v>
      </c>
      <c r="AH251" s="35" t="s">
        <v>45</v>
      </c>
      <c r="AI251" s="35" t="s">
        <v>45</v>
      </c>
      <c r="AJ251" s="7" t="s">
        <v>45</v>
      </c>
      <c r="AK251" s="36" t="s">
        <v>45</v>
      </c>
    </row>
    <row r="252" spans="1:37">
      <c r="A252" s="4">
        <v>2024</v>
      </c>
      <c r="B252" s="4">
        <v>18</v>
      </c>
      <c r="C252" s="4" t="s">
        <v>247</v>
      </c>
      <c r="D252" s="4">
        <v>24170</v>
      </c>
      <c r="E252" s="4" t="s">
        <v>269</v>
      </c>
      <c r="F252" s="32">
        <v>0.161</v>
      </c>
      <c r="G252" s="4" t="s">
        <v>44</v>
      </c>
      <c r="H252" s="33" t="s">
        <v>45</v>
      </c>
      <c r="I252" s="7" t="s">
        <v>45</v>
      </c>
      <c r="J252" s="7" t="s">
        <v>45</v>
      </c>
      <c r="K252" s="7" t="s">
        <v>45</v>
      </c>
      <c r="L252" s="7" t="s">
        <v>45</v>
      </c>
      <c r="M252" s="7" t="s">
        <v>45</v>
      </c>
      <c r="N252" s="34" t="s">
        <v>44</v>
      </c>
      <c r="O252" s="35" t="s">
        <v>45</v>
      </c>
      <c r="P252" s="7" t="s">
        <v>45</v>
      </c>
      <c r="Q252" s="7" t="s">
        <v>45</v>
      </c>
      <c r="R252" s="7" t="s">
        <v>45</v>
      </c>
      <c r="S252" s="35" t="s">
        <v>45</v>
      </c>
      <c r="T252" s="35" t="s">
        <v>45</v>
      </c>
      <c r="U252" s="7" t="s">
        <v>45</v>
      </c>
      <c r="V252" s="4" t="s">
        <v>44</v>
      </c>
      <c r="W252" s="33" t="s">
        <v>45</v>
      </c>
      <c r="X252" s="7" t="s">
        <v>45</v>
      </c>
      <c r="Y252" s="7" t="s">
        <v>45</v>
      </c>
      <c r="Z252" s="7" t="s">
        <v>45</v>
      </c>
      <c r="AA252" s="7" t="s">
        <v>45</v>
      </c>
      <c r="AB252" s="7" t="s">
        <v>45</v>
      </c>
      <c r="AC252" s="4" t="s">
        <v>44</v>
      </c>
      <c r="AD252" s="35" t="s">
        <v>45</v>
      </c>
      <c r="AE252" s="7" t="s">
        <v>45</v>
      </c>
      <c r="AF252" s="7" t="s">
        <v>45</v>
      </c>
      <c r="AG252" s="7" t="s">
        <v>45</v>
      </c>
      <c r="AH252" s="35" t="s">
        <v>45</v>
      </c>
      <c r="AI252" s="35" t="s">
        <v>45</v>
      </c>
      <c r="AJ252" s="7" t="s">
        <v>45</v>
      </c>
      <c r="AK252" s="36" t="s">
        <v>45</v>
      </c>
    </row>
    <row r="253" spans="1:37">
      <c r="A253" s="4">
        <v>2024</v>
      </c>
      <c r="B253" s="4">
        <v>18</v>
      </c>
      <c r="C253" s="4" t="s">
        <v>247</v>
      </c>
      <c r="D253" s="4">
        <v>24300</v>
      </c>
      <c r="E253" s="4" t="s">
        <v>270</v>
      </c>
      <c r="F253" s="32">
        <v>0.161</v>
      </c>
      <c r="G253" s="4" t="s">
        <v>43</v>
      </c>
      <c r="H253" s="33">
        <v>2792238750</v>
      </c>
      <c r="I253" s="7">
        <v>65269335</v>
      </c>
      <c r="J253" s="7">
        <v>40979780</v>
      </c>
      <c r="K253" s="7">
        <v>6597744.5800000001</v>
      </c>
      <c r="L253" s="7">
        <v>112846859.58</v>
      </c>
      <c r="M253" s="7">
        <v>106873765</v>
      </c>
      <c r="N253" s="34" t="s">
        <v>44</v>
      </c>
      <c r="O253" s="35" t="s">
        <v>45</v>
      </c>
      <c r="P253" s="7" t="s">
        <v>45</v>
      </c>
      <c r="Q253" s="7" t="s">
        <v>45</v>
      </c>
      <c r="R253" s="7" t="s">
        <v>45</v>
      </c>
      <c r="S253" s="35" t="s">
        <v>45</v>
      </c>
      <c r="T253" s="35" t="s">
        <v>45</v>
      </c>
      <c r="U253" s="7" t="s">
        <v>45</v>
      </c>
      <c r="V253" s="4" t="s">
        <v>44</v>
      </c>
      <c r="W253" s="33" t="s">
        <v>45</v>
      </c>
      <c r="X253" s="7" t="s">
        <v>45</v>
      </c>
      <c r="Y253" s="7" t="s">
        <v>45</v>
      </c>
      <c r="Z253" s="7" t="s">
        <v>45</v>
      </c>
      <c r="AA253" s="7" t="s">
        <v>45</v>
      </c>
      <c r="AB253" s="7" t="s">
        <v>45</v>
      </c>
      <c r="AC253" s="4" t="s">
        <v>44</v>
      </c>
      <c r="AD253" s="35" t="s">
        <v>45</v>
      </c>
      <c r="AE253" s="7" t="s">
        <v>45</v>
      </c>
      <c r="AF253" s="7" t="s">
        <v>45</v>
      </c>
      <c r="AG253" s="7" t="s">
        <v>45</v>
      </c>
      <c r="AH253" s="35" t="s">
        <v>45</v>
      </c>
      <c r="AI253" s="35" t="s">
        <v>45</v>
      </c>
      <c r="AJ253" s="7" t="s">
        <v>45</v>
      </c>
      <c r="AK253" s="36" t="s">
        <v>45</v>
      </c>
    </row>
    <row r="254" spans="1:37">
      <c r="A254" s="4">
        <v>2024</v>
      </c>
      <c r="B254" s="4">
        <v>18</v>
      </c>
      <c r="C254" s="4" t="s">
        <v>247</v>
      </c>
      <c r="D254" s="4">
        <v>24570</v>
      </c>
      <c r="E254" s="4" t="s">
        <v>271</v>
      </c>
      <c r="F254" s="32">
        <v>0.161</v>
      </c>
      <c r="G254" s="4" t="s">
        <v>44</v>
      </c>
      <c r="H254" s="33" t="s">
        <v>45</v>
      </c>
      <c r="I254" s="7" t="s">
        <v>45</v>
      </c>
      <c r="J254" s="7" t="s">
        <v>45</v>
      </c>
      <c r="K254" s="7" t="s">
        <v>45</v>
      </c>
      <c r="L254" s="7" t="s">
        <v>45</v>
      </c>
      <c r="M254" s="7" t="s">
        <v>45</v>
      </c>
      <c r="N254" s="34" t="s">
        <v>44</v>
      </c>
      <c r="O254" s="35" t="s">
        <v>45</v>
      </c>
      <c r="P254" s="7" t="s">
        <v>45</v>
      </c>
      <c r="Q254" s="7" t="s">
        <v>45</v>
      </c>
      <c r="R254" s="7" t="s">
        <v>45</v>
      </c>
      <c r="S254" s="35" t="s">
        <v>45</v>
      </c>
      <c r="T254" s="35" t="s">
        <v>45</v>
      </c>
      <c r="U254" s="7" t="s">
        <v>45</v>
      </c>
      <c r="V254" s="4" t="s">
        <v>44</v>
      </c>
      <c r="W254" s="33" t="s">
        <v>45</v>
      </c>
      <c r="X254" s="7" t="s">
        <v>45</v>
      </c>
      <c r="Y254" s="7" t="s">
        <v>45</v>
      </c>
      <c r="Z254" s="7" t="s">
        <v>45</v>
      </c>
      <c r="AA254" s="7" t="s">
        <v>45</v>
      </c>
      <c r="AB254" s="7" t="s">
        <v>45</v>
      </c>
      <c r="AC254" s="4" t="s">
        <v>44</v>
      </c>
      <c r="AD254" s="35" t="s">
        <v>45</v>
      </c>
      <c r="AE254" s="7" t="s">
        <v>45</v>
      </c>
      <c r="AF254" s="7" t="s">
        <v>45</v>
      </c>
      <c r="AG254" s="7" t="s">
        <v>45</v>
      </c>
      <c r="AH254" s="35" t="s">
        <v>45</v>
      </c>
      <c r="AI254" s="35" t="s">
        <v>45</v>
      </c>
      <c r="AJ254" s="7" t="s">
        <v>45</v>
      </c>
      <c r="AK254" s="36" t="s">
        <v>45</v>
      </c>
    </row>
    <row r="255" spans="1:37">
      <c r="A255" s="4">
        <v>2024</v>
      </c>
      <c r="B255" s="4">
        <v>18</v>
      </c>
      <c r="C255" s="4" t="s">
        <v>247</v>
      </c>
      <c r="D255" s="4">
        <v>24680</v>
      </c>
      <c r="E255" s="4" t="s">
        <v>272</v>
      </c>
      <c r="F255" s="32">
        <v>0.161</v>
      </c>
      <c r="G255" s="4" t="s">
        <v>44</v>
      </c>
      <c r="H255" s="33" t="s">
        <v>45</v>
      </c>
      <c r="I255" s="7" t="s">
        <v>45</v>
      </c>
      <c r="J255" s="7" t="s">
        <v>45</v>
      </c>
      <c r="K255" s="7" t="s">
        <v>45</v>
      </c>
      <c r="L255" s="7" t="s">
        <v>45</v>
      </c>
      <c r="M255" s="7" t="s">
        <v>45</v>
      </c>
      <c r="N255" s="34" t="s">
        <v>44</v>
      </c>
      <c r="O255" s="35" t="s">
        <v>45</v>
      </c>
      <c r="P255" s="7" t="s">
        <v>45</v>
      </c>
      <c r="Q255" s="7" t="s">
        <v>45</v>
      </c>
      <c r="R255" s="7" t="s">
        <v>45</v>
      </c>
      <c r="S255" s="35" t="s">
        <v>45</v>
      </c>
      <c r="T255" s="35" t="s">
        <v>45</v>
      </c>
      <c r="U255" s="7" t="s">
        <v>45</v>
      </c>
      <c r="V255" s="4" t="s">
        <v>44</v>
      </c>
      <c r="W255" s="33" t="s">
        <v>45</v>
      </c>
      <c r="X255" s="7" t="s">
        <v>45</v>
      </c>
      <c r="Y255" s="7" t="s">
        <v>45</v>
      </c>
      <c r="Z255" s="7" t="s">
        <v>45</v>
      </c>
      <c r="AA255" s="7" t="s">
        <v>45</v>
      </c>
      <c r="AB255" s="7" t="s">
        <v>45</v>
      </c>
      <c r="AC255" s="4" t="s">
        <v>44</v>
      </c>
      <c r="AD255" s="35" t="s">
        <v>45</v>
      </c>
      <c r="AE255" s="7" t="s">
        <v>45</v>
      </c>
      <c r="AF255" s="7" t="s">
        <v>45</v>
      </c>
      <c r="AG255" s="7" t="s">
        <v>45</v>
      </c>
      <c r="AH255" s="35" t="s">
        <v>45</v>
      </c>
      <c r="AI255" s="35" t="s">
        <v>45</v>
      </c>
      <c r="AJ255" s="7" t="s">
        <v>45</v>
      </c>
      <c r="AK255" s="36" t="s">
        <v>45</v>
      </c>
    </row>
    <row r="256" spans="1:37">
      <c r="A256" s="4">
        <v>2024</v>
      </c>
      <c r="B256" s="4">
        <v>18</v>
      </c>
      <c r="C256" s="4" t="s">
        <v>247</v>
      </c>
      <c r="D256" s="4">
        <v>24870</v>
      </c>
      <c r="E256" s="4" t="s">
        <v>273</v>
      </c>
      <c r="F256" s="32">
        <v>0.161</v>
      </c>
      <c r="G256" s="4" t="s">
        <v>44</v>
      </c>
      <c r="H256" s="33" t="s">
        <v>45</v>
      </c>
      <c r="I256" s="7" t="s">
        <v>45</v>
      </c>
      <c r="J256" s="7" t="s">
        <v>45</v>
      </c>
      <c r="K256" s="7" t="s">
        <v>45</v>
      </c>
      <c r="L256" s="7" t="s">
        <v>45</v>
      </c>
      <c r="M256" s="7" t="s">
        <v>45</v>
      </c>
      <c r="N256" s="34" t="s">
        <v>44</v>
      </c>
      <c r="O256" s="35" t="s">
        <v>45</v>
      </c>
      <c r="P256" s="7" t="s">
        <v>45</v>
      </c>
      <c r="Q256" s="7" t="s">
        <v>45</v>
      </c>
      <c r="R256" s="7" t="s">
        <v>45</v>
      </c>
      <c r="S256" s="35" t="s">
        <v>45</v>
      </c>
      <c r="T256" s="35" t="s">
        <v>45</v>
      </c>
      <c r="U256" s="7" t="s">
        <v>45</v>
      </c>
      <c r="V256" s="4" t="s">
        <v>44</v>
      </c>
      <c r="W256" s="33" t="s">
        <v>45</v>
      </c>
      <c r="X256" s="7" t="s">
        <v>45</v>
      </c>
      <c r="Y256" s="7" t="s">
        <v>45</v>
      </c>
      <c r="Z256" s="7" t="s">
        <v>45</v>
      </c>
      <c r="AA256" s="7" t="s">
        <v>45</v>
      </c>
      <c r="AB256" s="7" t="s">
        <v>45</v>
      </c>
      <c r="AC256" s="4" t="s">
        <v>44</v>
      </c>
      <c r="AD256" s="35" t="s">
        <v>45</v>
      </c>
      <c r="AE256" s="7" t="s">
        <v>45</v>
      </c>
      <c r="AF256" s="7" t="s">
        <v>45</v>
      </c>
      <c r="AG256" s="7" t="s">
        <v>45</v>
      </c>
      <c r="AH256" s="35" t="s">
        <v>45</v>
      </c>
      <c r="AI256" s="35" t="s">
        <v>45</v>
      </c>
      <c r="AJ256" s="7" t="s">
        <v>45</v>
      </c>
      <c r="AK256" s="36" t="s">
        <v>45</v>
      </c>
    </row>
    <row r="257" spans="1:37">
      <c r="A257" s="4">
        <v>2024</v>
      </c>
      <c r="B257" s="4">
        <v>18</v>
      </c>
      <c r="C257" s="4" t="s">
        <v>247</v>
      </c>
      <c r="D257" s="4">
        <v>24920</v>
      </c>
      <c r="E257" s="4" t="s">
        <v>274</v>
      </c>
      <c r="F257" s="32">
        <v>0.161</v>
      </c>
      <c r="G257" s="4" t="s">
        <v>44</v>
      </c>
      <c r="H257" s="33" t="s">
        <v>45</v>
      </c>
      <c r="I257" s="7" t="s">
        <v>45</v>
      </c>
      <c r="J257" s="7" t="s">
        <v>45</v>
      </c>
      <c r="K257" s="7" t="s">
        <v>45</v>
      </c>
      <c r="L257" s="7" t="s">
        <v>45</v>
      </c>
      <c r="M257" s="7" t="s">
        <v>45</v>
      </c>
      <c r="N257" s="34" t="s">
        <v>44</v>
      </c>
      <c r="O257" s="35" t="s">
        <v>45</v>
      </c>
      <c r="P257" s="7" t="s">
        <v>45</v>
      </c>
      <c r="Q257" s="7" t="s">
        <v>45</v>
      </c>
      <c r="R257" s="7" t="s">
        <v>45</v>
      </c>
      <c r="S257" s="35" t="s">
        <v>45</v>
      </c>
      <c r="T257" s="35" t="s">
        <v>45</v>
      </c>
      <c r="U257" s="7" t="s">
        <v>45</v>
      </c>
      <c r="V257" s="4" t="s">
        <v>44</v>
      </c>
      <c r="W257" s="33" t="s">
        <v>45</v>
      </c>
      <c r="X257" s="7" t="s">
        <v>45</v>
      </c>
      <c r="Y257" s="7" t="s">
        <v>45</v>
      </c>
      <c r="Z257" s="7" t="s">
        <v>45</v>
      </c>
      <c r="AA257" s="7" t="s">
        <v>45</v>
      </c>
      <c r="AB257" s="7" t="s">
        <v>45</v>
      </c>
      <c r="AC257" s="4" t="s">
        <v>44</v>
      </c>
      <c r="AD257" s="35" t="s">
        <v>45</v>
      </c>
      <c r="AE257" s="7" t="s">
        <v>45</v>
      </c>
      <c r="AF257" s="7" t="s">
        <v>45</v>
      </c>
      <c r="AG257" s="7" t="s">
        <v>45</v>
      </c>
      <c r="AH257" s="35" t="s">
        <v>45</v>
      </c>
      <c r="AI257" s="35" t="s">
        <v>45</v>
      </c>
      <c r="AJ257" s="7" t="s">
        <v>45</v>
      </c>
      <c r="AK257" s="36" t="s">
        <v>45</v>
      </c>
    </row>
    <row r="258" spans="1:37">
      <c r="A258" s="4">
        <v>2024</v>
      </c>
      <c r="B258" s="4">
        <v>18</v>
      </c>
      <c r="C258" s="4" t="s">
        <v>247</v>
      </c>
      <c r="D258" s="4">
        <v>24950</v>
      </c>
      <c r="E258" s="4" t="s">
        <v>275</v>
      </c>
      <c r="F258" s="32">
        <v>0.161</v>
      </c>
      <c r="G258" s="4" t="s">
        <v>44</v>
      </c>
      <c r="H258" s="33" t="s">
        <v>45</v>
      </c>
      <c r="I258" s="7" t="s">
        <v>45</v>
      </c>
      <c r="J258" s="7" t="s">
        <v>45</v>
      </c>
      <c r="K258" s="7" t="s">
        <v>45</v>
      </c>
      <c r="L258" s="7" t="s">
        <v>45</v>
      </c>
      <c r="M258" s="7" t="s">
        <v>45</v>
      </c>
      <c r="N258" s="34" t="s">
        <v>44</v>
      </c>
      <c r="O258" s="35" t="s">
        <v>45</v>
      </c>
      <c r="P258" s="7" t="s">
        <v>45</v>
      </c>
      <c r="Q258" s="7" t="s">
        <v>45</v>
      </c>
      <c r="R258" s="7" t="s">
        <v>45</v>
      </c>
      <c r="S258" s="35" t="s">
        <v>45</v>
      </c>
      <c r="T258" s="35" t="s">
        <v>45</v>
      </c>
      <c r="U258" s="7" t="s">
        <v>45</v>
      </c>
      <c r="V258" s="4" t="s">
        <v>44</v>
      </c>
      <c r="W258" s="33" t="s">
        <v>45</v>
      </c>
      <c r="X258" s="7" t="s">
        <v>45</v>
      </c>
      <c r="Y258" s="7" t="s">
        <v>45</v>
      </c>
      <c r="Z258" s="7" t="s">
        <v>45</v>
      </c>
      <c r="AA258" s="7" t="s">
        <v>45</v>
      </c>
      <c r="AB258" s="7" t="s">
        <v>45</v>
      </c>
      <c r="AC258" s="4" t="s">
        <v>44</v>
      </c>
      <c r="AD258" s="35" t="s">
        <v>45</v>
      </c>
      <c r="AE258" s="7" t="s">
        <v>45</v>
      </c>
      <c r="AF258" s="7" t="s">
        <v>45</v>
      </c>
      <c r="AG258" s="7" t="s">
        <v>45</v>
      </c>
      <c r="AH258" s="35" t="s">
        <v>45</v>
      </c>
      <c r="AI258" s="35" t="s">
        <v>45</v>
      </c>
      <c r="AJ258" s="7" t="s">
        <v>45</v>
      </c>
      <c r="AK258" s="36" t="s">
        <v>45</v>
      </c>
    </row>
    <row r="259" spans="1:37">
      <c r="A259" s="4">
        <v>2024</v>
      </c>
      <c r="B259" s="4">
        <v>18</v>
      </c>
      <c r="C259" s="4" t="s">
        <v>247</v>
      </c>
      <c r="D259" s="4">
        <v>25190</v>
      </c>
      <c r="E259" s="4" t="s">
        <v>276</v>
      </c>
      <c r="F259" s="32">
        <v>0.161</v>
      </c>
      <c r="G259" s="4" t="s">
        <v>44</v>
      </c>
      <c r="H259" s="33" t="s">
        <v>45</v>
      </c>
      <c r="I259" s="7" t="s">
        <v>45</v>
      </c>
      <c r="J259" s="7" t="s">
        <v>45</v>
      </c>
      <c r="K259" s="7" t="s">
        <v>45</v>
      </c>
      <c r="L259" s="7" t="s">
        <v>45</v>
      </c>
      <c r="M259" s="7" t="s">
        <v>45</v>
      </c>
      <c r="N259" s="34" t="s">
        <v>44</v>
      </c>
      <c r="O259" s="35" t="s">
        <v>45</v>
      </c>
      <c r="P259" s="7" t="s">
        <v>45</v>
      </c>
      <c r="Q259" s="7" t="s">
        <v>45</v>
      </c>
      <c r="R259" s="7" t="s">
        <v>45</v>
      </c>
      <c r="S259" s="35" t="s">
        <v>45</v>
      </c>
      <c r="T259" s="35" t="s">
        <v>45</v>
      </c>
      <c r="U259" s="7" t="s">
        <v>45</v>
      </c>
      <c r="V259" s="4" t="s">
        <v>44</v>
      </c>
      <c r="W259" s="33" t="s">
        <v>45</v>
      </c>
      <c r="X259" s="7" t="s">
        <v>45</v>
      </c>
      <c r="Y259" s="7" t="s">
        <v>45</v>
      </c>
      <c r="Z259" s="7" t="s">
        <v>45</v>
      </c>
      <c r="AA259" s="7" t="s">
        <v>45</v>
      </c>
      <c r="AB259" s="7" t="s">
        <v>45</v>
      </c>
      <c r="AC259" s="4" t="s">
        <v>44</v>
      </c>
      <c r="AD259" s="35" t="s">
        <v>45</v>
      </c>
      <c r="AE259" s="7" t="s">
        <v>45</v>
      </c>
      <c r="AF259" s="7" t="s">
        <v>45</v>
      </c>
      <c r="AG259" s="7" t="s">
        <v>45</v>
      </c>
      <c r="AH259" s="35" t="s">
        <v>45</v>
      </c>
      <c r="AI259" s="35" t="s">
        <v>45</v>
      </c>
      <c r="AJ259" s="7" t="s">
        <v>45</v>
      </c>
      <c r="AK259" s="36" t="s">
        <v>45</v>
      </c>
    </row>
    <row r="260" spans="1:37">
      <c r="A260" s="4">
        <v>2024</v>
      </c>
      <c r="B260" s="4">
        <v>18</v>
      </c>
      <c r="C260" s="4" t="s">
        <v>247</v>
      </c>
      <c r="D260" s="4">
        <v>25680</v>
      </c>
      <c r="E260" s="4" t="s">
        <v>277</v>
      </c>
      <c r="F260" s="32">
        <v>0.161</v>
      </c>
      <c r="G260" s="4" t="s">
        <v>44</v>
      </c>
      <c r="H260" s="33" t="s">
        <v>45</v>
      </c>
      <c r="I260" s="7" t="s">
        <v>45</v>
      </c>
      <c r="J260" s="7" t="s">
        <v>45</v>
      </c>
      <c r="K260" s="7" t="s">
        <v>45</v>
      </c>
      <c r="L260" s="7" t="s">
        <v>45</v>
      </c>
      <c r="M260" s="7" t="s">
        <v>45</v>
      </c>
      <c r="N260" s="34" t="s">
        <v>44</v>
      </c>
      <c r="O260" s="35" t="s">
        <v>45</v>
      </c>
      <c r="P260" s="7" t="s">
        <v>45</v>
      </c>
      <c r="Q260" s="7" t="s">
        <v>45</v>
      </c>
      <c r="R260" s="7" t="s">
        <v>45</v>
      </c>
      <c r="S260" s="35" t="s">
        <v>45</v>
      </c>
      <c r="T260" s="35" t="s">
        <v>45</v>
      </c>
      <c r="U260" s="7" t="s">
        <v>45</v>
      </c>
      <c r="V260" s="4" t="s">
        <v>44</v>
      </c>
      <c r="W260" s="33" t="s">
        <v>45</v>
      </c>
      <c r="X260" s="7" t="s">
        <v>45</v>
      </c>
      <c r="Y260" s="7" t="s">
        <v>45</v>
      </c>
      <c r="Z260" s="7" t="s">
        <v>45</v>
      </c>
      <c r="AA260" s="7" t="s">
        <v>45</v>
      </c>
      <c r="AB260" s="7" t="s">
        <v>45</v>
      </c>
      <c r="AC260" s="4" t="s">
        <v>44</v>
      </c>
      <c r="AD260" s="35" t="s">
        <v>45</v>
      </c>
      <c r="AE260" s="7" t="s">
        <v>45</v>
      </c>
      <c r="AF260" s="7" t="s">
        <v>45</v>
      </c>
      <c r="AG260" s="7" t="s">
        <v>45</v>
      </c>
      <c r="AH260" s="35" t="s">
        <v>45</v>
      </c>
      <c r="AI260" s="35" t="s">
        <v>45</v>
      </c>
      <c r="AJ260" s="7" t="s">
        <v>45</v>
      </c>
      <c r="AK260" s="36" t="s">
        <v>45</v>
      </c>
    </row>
    <row r="261" spans="1:37">
      <c r="A261" s="4">
        <v>2024</v>
      </c>
      <c r="B261" s="4">
        <v>18</v>
      </c>
      <c r="C261" s="4" t="s">
        <v>247</v>
      </c>
      <c r="D261" s="4">
        <v>25950</v>
      </c>
      <c r="E261" s="4" t="s">
        <v>278</v>
      </c>
      <c r="F261" s="32">
        <v>0.161</v>
      </c>
      <c r="G261" s="4" t="s">
        <v>44</v>
      </c>
      <c r="H261" s="33" t="s">
        <v>45</v>
      </c>
      <c r="I261" s="7" t="s">
        <v>45</v>
      </c>
      <c r="J261" s="7" t="s">
        <v>45</v>
      </c>
      <c r="K261" s="7" t="s">
        <v>45</v>
      </c>
      <c r="L261" s="7" t="s">
        <v>45</v>
      </c>
      <c r="M261" s="7" t="s">
        <v>45</v>
      </c>
      <c r="N261" s="34" t="s">
        <v>44</v>
      </c>
      <c r="O261" s="35" t="s">
        <v>45</v>
      </c>
      <c r="P261" s="7" t="s">
        <v>45</v>
      </c>
      <c r="Q261" s="7" t="s">
        <v>45</v>
      </c>
      <c r="R261" s="7" t="s">
        <v>45</v>
      </c>
      <c r="S261" s="35" t="s">
        <v>45</v>
      </c>
      <c r="T261" s="35" t="s">
        <v>45</v>
      </c>
      <c r="U261" s="7" t="s">
        <v>45</v>
      </c>
      <c r="V261" s="4" t="s">
        <v>44</v>
      </c>
      <c r="W261" s="33" t="s">
        <v>45</v>
      </c>
      <c r="X261" s="7" t="s">
        <v>45</v>
      </c>
      <c r="Y261" s="7" t="s">
        <v>45</v>
      </c>
      <c r="Z261" s="7" t="s">
        <v>45</v>
      </c>
      <c r="AA261" s="7" t="s">
        <v>45</v>
      </c>
      <c r="AB261" s="7" t="s">
        <v>45</v>
      </c>
      <c r="AC261" s="4" t="s">
        <v>44</v>
      </c>
      <c r="AD261" s="35" t="s">
        <v>45</v>
      </c>
      <c r="AE261" s="7" t="s">
        <v>45</v>
      </c>
      <c r="AF261" s="7" t="s">
        <v>45</v>
      </c>
      <c r="AG261" s="7" t="s">
        <v>45</v>
      </c>
      <c r="AH261" s="35" t="s">
        <v>45</v>
      </c>
      <c r="AI261" s="35" t="s">
        <v>45</v>
      </c>
      <c r="AJ261" s="7" t="s">
        <v>45</v>
      </c>
      <c r="AK261" s="36" t="s">
        <v>45</v>
      </c>
    </row>
    <row r="262" spans="1:37">
      <c r="A262" s="4">
        <v>2024</v>
      </c>
      <c r="B262" s="4">
        <v>18</v>
      </c>
      <c r="C262" s="4" t="s">
        <v>247</v>
      </c>
      <c r="D262" s="4">
        <v>30100</v>
      </c>
      <c r="E262" s="4" t="s">
        <v>279</v>
      </c>
      <c r="F262" s="32">
        <v>0.161</v>
      </c>
      <c r="G262" s="4" t="s">
        <v>43</v>
      </c>
      <c r="H262" s="33">
        <v>3734307070</v>
      </c>
      <c r="I262" s="7">
        <v>0</v>
      </c>
      <c r="J262" s="7">
        <v>5895088</v>
      </c>
      <c r="K262" s="7">
        <v>949109.16800000006</v>
      </c>
      <c r="L262" s="7">
        <v>6844197.1679999996</v>
      </c>
      <c r="M262" s="7">
        <v>7468614</v>
      </c>
      <c r="N262" s="34" t="s">
        <v>43</v>
      </c>
      <c r="O262" s="35">
        <v>8.3605449685845379E-2</v>
      </c>
      <c r="P262" s="7">
        <v>7462091</v>
      </c>
      <c r="Q262" s="7">
        <v>623871.47365169961</v>
      </c>
      <c r="R262" s="7">
        <v>0</v>
      </c>
      <c r="S262" s="35">
        <v>1</v>
      </c>
      <c r="T262" s="35">
        <v>8.3605449685845379E-2</v>
      </c>
      <c r="U262" s="7">
        <v>623871.47</v>
      </c>
      <c r="V262" s="4" t="s">
        <v>43</v>
      </c>
      <c r="W262" s="33">
        <v>747883600</v>
      </c>
      <c r="X262" s="7">
        <v>0</v>
      </c>
      <c r="Y262" s="7">
        <v>1292883</v>
      </c>
      <c r="Z262" s="7">
        <v>208154.163</v>
      </c>
      <c r="AA262" s="7">
        <v>1501037.1629999999</v>
      </c>
      <c r="AB262" s="7">
        <v>1495767</v>
      </c>
      <c r="AC262" s="4" t="s">
        <v>44</v>
      </c>
      <c r="AD262" s="35" t="s">
        <v>45</v>
      </c>
      <c r="AE262" s="7" t="s">
        <v>45</v>
      </c>
      <c r="AF262" s="7" t="s">
        <v>45</v>
      </c>
      <c r="AG262" s="7" t="s">
        <v>45</v>
      </c>
      <c r="AH262" s="35" t="s">
        <v>45</v>
      </c>
      <c r="AI262" s="35" t="s">
        <v>45</v>
      </c>
      <c r="AJ262" s="7" t="s">
        <v>45</v>
      </c>
      <c r="AK262" s="36">
        <v>623871.47</v>
      </c>
    </row>
    <row r="263" spans="1:37">
      <c r="A263" s="4">
        <v>2024</v>
      </c>
      <c r="B263" s="4">
        <v>18</v>
      </c>
      <c r="C263" s="4" t="s">
        <v>247</v>
      </c>
      <c r="D263" s="4">
        <v>30340</v>
      </c>
      <c r="E263" s="4" t="s">
        <v>280</v>
      </c>
      <c r="F263" s="32">
        <v>0.161</v>
      </c>
      <c r="G263" s="4" t="s">
        <v>43</v>
      </c>
      <c r="H263" s="33">
        <v>5650895770</v>
      </c>
      <c r="I263" s="7">
        <v>2326615</v>
      </c>
      <c r="J263" s="7">
        <v>8821829</v>
      </c>
      <c r="K263" s="7">
        <v>1420314.469</v>
      </c>
      <c r="L263" s="7">
        <v>12568758.469000001</v>
      </c>
      <c r="M263" s="7">
        <v>13628401</v>
      </c>
      <c r="N263" s="34" t="s">
        <v>43</v>
      </c>
      <c r="O263" s="35">
        <v>7.7752520710243189E-2</v>
      </c>
      <c r="P263" s="7">
        <v>13624088</v>
      </c>
      <c r="Q263" s="7">
        <v>1059307.184378176</v>
      </c>
      <c r="R263" s="7">
        <v>0</v>
      </c>
      <c r="S263" s="35">
        <v>1</v>
      </c>
      <c r="T263" s="35">
        <v>7.7752520710243189E-2</v>
      </c>
      <c r="U263" s="7">
        <v>1059307.18</v>
      </c>
      <c r="V263" s="4" t="s">
        <v>44</v>
      </c>
      <c r="W263" s="33" t="s">
        <v>45</v>
      </c>
      <c r="X263" s="7" t="s">
        <v>45</v>
      </c>
      <c r="Y263" s="7" t="s">
        <v>45</v>
      </c>
      <c r="Z263" s="7" t="s">
        <v>45</v>
      </c>
      <c r="AA263" s="7" t="s">
        <v>45</v>
      </c>
      <c r="AB263" s="7" t="s">
        <v>45</v>
      </c>
      <c r="AC263" s="4" t="s">
        <v>44</v>
      </c>
      <c r="AD263" s="35" t="s">
        <v>45</v>
      </c>
      <c r="AE263" s="7" t="s">
        <v>45</v>
      </c>
      <c r="AF263" s="7" t="s">
        <v>45</v>
      </c>
      <c r="AG263" s="7" t="s">
        <v>45</v>
      </c>
      <c r="AH263" s="35" t="s">
        <v>45</v>
      </c>
      <c r="AI263" s="35" t="s">
        <v>45</v>
      </c>
      <c r="AJ263" s="7" t="s">
        <v>45</v>
      </c>
      <c r="AK263" s="36">
        <v>1059307.18</v>
      </c>
    </row>
    <row r="264" spans="1:37">
      <c r="A264" s="4">
        <v>2023</v>
      </c>
      <c r="B264" s="4">
        <v>19</v>
      </c>
      <c r="C264" s="4" t="s">
        <v>281</v>
      </c>
      <c r="D264" s="4">
        <v>20100</v>
      </c>
      <c r="E264" s="4" t="s">
        <v>282</v>
      </c>
      <c r="F264" s="32">
        <v>0.13500000000000001</v>
      </c>
      <c r="G264" s="4" t="s">
        <v>43</v>
      </c>
      <c r="H264" s="33">
        <v>106333280</v>
      </c>
      <c r="I264" s="7">
        <v>658942</v>
      </c>
      <c r="J264" s="7">
        <v>1335372</v>
      </c>
      <c r="K264" s="7">
        <v>180275.22</v>
      </c>
      <c r="L264" s="7">
        <v>2174589.2200000002</v>
      </c>
      <c r="M264" s="7">
        <v>2275209</v>
      </c>
      <c r="N264" s="34" t="s">
        <v>43</v>
      </c>
      <c r="O264" s="35">
        <v>4.4224411911169437E-2</v>
      </c>
      <c r="P264" s="7">
        <v>2300946</v>
      </c>
      <c r="Q264" s="7">
        <v>101757.9836893577</v>
      </c>
      <c r="R264" s="7">
        <v>0</v>
      </c>
      <c r="S264" s="35">
        <v>1</v>
      </c>
      <c r="T264" s="35">
        <v>4.4224411911169437E-2</v>
      </c>
      <c r="U264" s="7">
        <v>101757.98</v>
      </c>
      <c r="V264" s="4" t="s">
        <v>43</v>
      </c>
      <c r="W264" s="33">
        <v>5345800</v>
      </c>
      <c r="X264" s="7">
        <v>34498</v>
      </c>
      <c r="Y264" s="7">
        <v>68819</v>
      </c>
      <c r="Z264" s="7">
        <v>9290.5650000000005</v>
      </c>
      <c r="AA264" s="7">
        <v>112607.565</v>
      </c>
      <c r="AB264" s="7">
        <v>115754</v>
      </c>
      <c r="AC264" s="4" t="s">
        <v>43</v>
      </c>
      <c r="AD264" s="35">
        <v>2.7182084420408811E-2</v>
      </c>
      <c r="AE264" s="7">
        <v>115585</v>
      </c>
      <c r="AF264" s="7">
        <v>3141.841227732953</v>
      </c>
      <c r="AG264" s="7">
        <v>0</v>
      </c>
      <c r="AH264" s="35">
        <v>1</v>
      </c>
      <c r="AI264" s="35">
        <v>2.7182084420408811E-2</v>
      </c>
      <c r="AJ264" s="7">
        <v>3141.84</v>
      </c>
      <c r="AK264" s="36">
        <v>104899.82</v>
      </c>
    </row>
    <row r="265" spans="1:37">
      <c r="A265" s="4">
        <v>2023</v>
      </c>
      <c r="B265" s="4">
        <v>19</v>
      </c>
      <c r="C265" s="4" t="s">
        <v>281</v>
      </c>
      <c r="D265" s="4">
        <v>20140</v>
      </c>
      <c r="E265" s="4" t="s">
        <v>283</v>
      </c>
      <c r="F265" s="32">
        <v>0.13500000000000001</v>
      </c>
      <c r="G265" s="4" t="s">
        <v>43</v>
      </c>
      <c r="H265" s="33">
        <v>178336960</v>
      </c>
      <c r="I265" s="7">
        <v>1690473</v>
      </c>
      <c r="J265" s="7">
        <v>2031391</v>
      </c>
      <c r="K265" s="7">
        <v>274237.78499999997</v>
      </c>
      <c r="L265" s="7">
        <v>3996101.7850000001</v>
      </c>
      <c r="M265" s="7">
        <v>4383363</v>
      </c>
      <c r="N265" s="34" t="s">
        <v>43</v>
      </c>
      <c r="O265" s="35">
        <v>8.8347968215272132E-2</v>
      </c>
      <c r="P265" s="7">
        <v>4395060</v>
      </c>
      <c r="Q265" s="7">
        <v>388294.62118421402</v>
      </c>
      <c r="R265" s="7">
        <v>0</v>
      </c>
      <c r="S265" s="35">
        <v>1</v>
      </c>
      <c r="T265" s="35">
        <v>8.8347968215272132E-2</v>
      </c>
      <c r="U265" s="7">
        <v>388294.62</v>
      </c>
      <c r="V265" s="4" t="s">
        <v>43</v>
      </c>
      <c r="W265" s="33">
        <v>5343000</v>
      </c>
      <c r="X265" s="7">
        <v>51360</v>
      </c>
      <c r="Y265" s="7">
        <v>75558</v>
      </c>
      <c r="Z265" s="7">
        <v>10200.33</v>
      </c>
      <c r="AA265" s="7">
        <v>137118.32999999999</v>
      </c>
      <c r="AB265" s="7">
        <v>132039</v>
      </c>
      <c r="AC265" s="4" t="s">
        <v>44</v>
      </c>
      <c r="AD265" s="35" t="s">
        <v>45</v>
      </c>
      <c r="AE265" s="7" t="s">
        <v>45</v>
      </c>
      <c r="AF265" s="7" t="s">
        <v>45</v>
      </c>
      <c r="AG265" s="7" t="s">
        <v>45</v>
      </c>
      <c r="AH265" s="35" t="s">
        <v>45</v>
      </c>
      <c r="AI265" s="35" t="s">
        <v>45</v>
      </c>
      <c r="AJ265" s="7" t="s">
        <v>45</v>
      </c>
      <c r="AK265" s="36">
        <v>388294.62</v>
      </c>
    </row>
    <row r="266" spans="1:37">
      <c r="A266" s="4">
        <v>2023</v>
      </c>
      <c r="B266" s="4">
        <v>19</v>
      </c>
      <c r="C266" s="4" t="s">
        <v>281</v>
      </c>
      <c r="D266" s="4">
        <v>20580</v>
      </c>
      <c r="E266" s="4" t="s">
        <v>284</v>
      </c>
      <c r="F266" s="32">
        <v>0.13500000000000001</v>
      </c>
      <c r="G266" s="4" t="s">
        <v>43</v>
      </c>
      <c r="H266" s="33">
        <v>32388080</v>
      </c>
      <c r="I266" s="7">
        <v>222506</v>
      </c>
      <c r="J266" s="7">
        <v>361144</v>
      </c>
      <c r="K266" s="7">
        <v>48754.44</v>
      </c>
      <c r="L266" s="7">
        <v>632404.43999999994</v>
      </c>
      <c r="M266" s="7">
        <v>692134</v>
      </c>
      <c r="N266" s="34" t="s">
        <v>43</v>
      </c>
      <c r="O266" s="35">
        <v>8.6297682240722207E-2</v>
      </c>
      <c r="P266" s="7">
        <v>668188</v>
      </c>
      <c r="Q266" s="7">
        <v>57663.075701063688</v>
      </c>
      <c r="R266" s="7">
        <v>0</v>
      </c>
      <c r="S266" s="35">
        <v>1</v>
      </c>
      <c r="T266" s="35">
        <v>8.6297682240722207E-2</v>
      </c>
      <c r="U266" s="7">
        <v>57663.08</v>
      </c>
      <c r="V266" s="4" t="s">
        <v>43</v>
      </c>
      <c r="W266" s="33">
        <v>2182150</v>
      </c>
      <c r="X266" s="7">
        <v>14991</v>
      </c>
      <c r="Y266" s="7">
        <v>26747</v>
      </c>
      <c r="Z266" s="7">
        <v>3610.8449999999998</v>
      </c>
      <c r="AA266" s="7">
        <v>45348.845000000001</v>
      </c>
      <c r="AB266" s="7">
        <v>46633</v>
      </c>
      <c r="AC266" s="4" t="s">
        <v>43</v>
      </c>
      <c r="AD266" s="35">
        <v>2.7537473462998289E-2</v>
      </c>
      <c r="AE266" s="7">
        <v>45193</v>
      </c>
      <c r="AF266" s="7">
        <v>1244.5010382132821</v>
      </c>
      <c r="AG266" s="7">
        <v>0</v>
      </c>
      <c r="AH266" s="35">
        <v>1</v>
      </c>
      <c r="AI266" s="35">
        <v>2.7537473462998289E-2</v>
      </c>
      <c r="AJ266" s="7">
        <v>1244.5</v>
      </c>
      <c r="AK266" s="36">
        <v>58907.58</v>
      </c>
    </row>
    <row r="267" spans="1:37">
      <c r="A267" s="4">
        <v>2023</v>
      </c>
      <c r="B267" s="4">
        <v>19</v>
      </c>
      <c r="C267" s="4" t="s">
        <v>281</v>
      </c>
      <c r="D267" s="4">
        <v>20750</v>
      </c>
      <c r="E267" s="4" t="s">
        <v>285</v>
      </c>
      <c r="F267" s="32">
        <v>0.13500000000000001</v>
      </c>
      <c r="G267" s="4" t="s">
        <v>43</v>
      </c>
      <c r="H267" s="33">
        <v>1516560</v>
      </c>
      <c r="I267" s="7">
        <v>7279</v>
      </c>
      <c r="J267" s="7">
        <v>16926</v>
      </c>
      <c r="K267" s="7">
        <v>2285.0100000000002</v>
      </c>
      <c r="L267" s="7">
        <v>26490.01</v>
      </c>
      <c r="M267" s="7">
        <v>30028</v>
      </c>
      <c r="N267" s="34" t="s">
        <v>43</v>
      </c>
      <c r="O267" s="35">
        <v>0.1178230318369521</v>
      </c>
      <c r="P267" s="7">
        <v>30069</v>
      </c>
      <c r="Q267" s="7">
        <v>3542.820744305312</v>
      </c>
      <c r="R267" s="7">
        <v>0</v>
      </c>
      <c r="S267" s="35">
        <v>1</v>
      </c>
      <c r="T267" s="35">
        <v>0.1178230318369521</v>
      </c>
      <c r="U267" s="7">
        <v>3542.82</v>
      </c>
      <c r="V267" s="4" t="s">
        <v>43</v>
      </c>
      <c r="W267" s="33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4" t="s">
        <v>44</v>
      </c>
      <c r="AD267" s="35" t="s">
        <v>45</v>
      </c>
      <c r="AE267" s="7" t="s">
        <v>45</v>
      </c>
      <c r="AF267" s="7" t="s">
        <v>45</v>
      </c>
      <c r="AG267" s="7" t="s">
        <v>45</v>
      </c>
      <c r="AH267" s="35" t="s">
        <v>45</v>
      </c>
      <c r="AI267" s="35" t="s">
        <v>45</v>
      </c>
      <c r="AJ267" s="7" t="s">
        <v>45</v>
      </c>
      <c r="AK267" s="36">
        <v>3542.82</v>
      </c>
    </row>
    <row r="268" spans="1:37">
      <c r="A268" s="4">
        <v>2023</v>
      </c>
      <c r="B268" s="4">
        <v>19</v>
      </c>
      <c r="C268" s="4" t="s">
        <v>281</v>
      </c>
      <c r="D268" s="4">
        <v>21900</v>
      </c>
      <c r="E268" s="4" t="s">
        <v>286</v>
      </c>
      <c r="F268" s="32">
        <v>0.13500000000000001</v>
      </c>
      <c r="G268" s="4" t="s">
        <v>43</v>
      </c>
      <c r="H268" s="33">
        <v>874380</v>
      </c>
      <c r="I268" s="7">
        <v>8312</v>
      </c>
      <c r="J268" s="7">
        <v>11096</v>
      </c>
      <c r="K268" s="7">
        <v>1497.96</v>
      </c>
      <c r="L268" s="7">
        <v>20905.96</v>
      </c>
      <c r="M268" s="7">
        <v>20903</v>
      </c>
      <c r="N268" s="34" t="s">
        <v>44</v>
      </c>
      <c r="O268" s="35" t="s">
        <v>45</v>
      </c>
      <c r="P268" s="7" t="s">
        <v>45</v>
      </c>
      <c r="Q268" s="7" t="s">
        <v>45</v>
      </c>
      <c r="R268" s="7" t="s">
        <v>45</v>
      </c>
      <c r="S268" s="35" t="s">
        <v>45</v>
      </c>
      <c r="T268" s="35" t="s">
        <v>45</v>
      </c>
      <c r="U268" s="7" t="s">
        <v>45</v>
      </c>
      <c r="V268" s="4" t="s">
        <v>44</v>
      </c>
      <c r="W268" s="33" t="s">
        <v>45</v>
      </c>
      <c r="X268" s="7" t="s">
        <v>45</v>
      </c>
      <c r="Y268" s="7" t="s">
        <v>45</v>
      </c>
      <c r="Z268" s="7" t="s">
        <v>45</v>
      </c>
      <c r="AA268" s="7" t="s">
        <v>45</v>
      </c>
      <c r="AB268" s="7" t="s">
        <v>45</v>
      </c>
      <c r="AC268" s="4" t="s">
        <v>44</v>
      </c>
      <c r="AD268" s="35" t="s">
        <v>45</v>
      </c>
      <c r="AE268" s="7" t="s">
        <v>45</v>
      </c>
      <c r="AF268" s="7" t="s">
        <v>45</v>
      </c>
      <c r="AG268" s="7" t="s">
        <v>45</v>
      </c>
      <c r="AH268" s="35" t="s">
        <v>45</v>
      </c>
      <c r="AI268" s="35" t="s">
        <v>45</v>
      </c>
      <c r="AJ268" s="7" t="s">
        <v>45</v>
      </c>
      <c r="AK268" s="36" t="s">
        <v>45</v>
      </c>
    </row>
    <row r="269" spans="1:37">
      <c r="A269" s="4">
        <v>2023</v>
      </c>
      <c r="B269" s="4">
        <v>19</v>
      </c>
      <c r="C269" s="4" t="s">
        <v>281</v>
      </c>
      <c r="D269" s="4">
        <v>21950</v>
      </c>
      <c r="E269" s="4" t="s">
        <v>287</v>
      </c>
      <c r="F269" s="32">
        <v>0.13500000000000001</v>
      </c>
      <c r="G269" s="4" t="s">
        <v>43</v>
      </c>
      <c r="H269" s="33">
        <v>120110360</v>
      </c>
      <c r="I269" s="7">
        <v>1008566</v>
      </c>
      <c r="J269" s="7">
        <v>1465069</v>
      </c>
      <c r="K269" s="7">
        <v>197784.315</v>
      </c>
      <c r="L269" s="7">
        <v>2671419.3149999999</v>
      </c>
      <c r="M269" s="7">
        <v>2822232</v>
      </c>
      <c r="N269" s="34" t="s">
        <v>43</v>
      </c>
      <c r="O269" s="35">
        <v>5.3437380413800202E-2</v>
      </c>
      <c r="P269" s="7">
        <v>2863970</v>
      </c>
      <c r="Q269" s="7">
        <v>153043.05438371131</v>
      </c>
      <c r="R269" s="7">
        <v>0</v>
      </c>
      <c r="S269" s="35">
        <v>1</v>
      </c>
      <c r="T269" s="35">
        <v>5.3437380413800202E-2</v>
      </c>
      <c r="U269" s="7">
        <v>153043.04999999999</v>
      </c>
      <c r="V269" s="4" t="s">
        <v>44</v>
      </c>
      <c r="W269" s="33" t="s">
        <v>45</v>
      </c>
      <c r="X269" s="7" t="s">
        <v>45</v>
      </c>
      <c r="Y269" s="7" t="s">
        <v>45</v>
      </c>
      <c r="Z269" s="7" t="s">
        <v>45</v>
      </c>
      <c r="AA269" s="7" t="s">
        <v>45</v>
      </c>
      <c r="AB269" s="7" t="s">
        <v>45</v>
      </c>
      <c r="AC269" s="4" t="s">
        <v>44</v>
      </c>
      <c r="AD269" s="35" t="s">
        <v>45</v>
      </c>
      <c r="AE269" s="7" t="s">
        <v>45</v>
      </c>
      <c r="AF269" s="7" t="s">
        <v>45</v>
      </c>
      <c r="AG269" s="7" t="s">
        <v>45</v>
      </c>
      <c r="AH269" s="35" t="s">
        <v>45</v>
      </c>
      <c r="AI269" s="35" t="s">
        <v>45</v>
      </c>
      <c r="AJ269" s="7" t="s">
        <v>45</v>
      </c>
      <c r="AK269" s="36">
        <v>153043.04999999999</v>
      </c>
    </row>
    <row r="270" spans="1:37">
      <c r="A270" s="4">
        <v>2023</v>
      </c>
      <c r="B270" s="4">
        <v>19</v>
      </c>
      <c r="C270" s="4" t="s">
        <v>281</v>
      </c>
      <c r="D270" s="4">
        <v>22210</v>
      </c>
      <c r="E270" s="4" t="s">
        <v>288</v>
      </c>
      <c r="F270" s="32">
        <v>0.13500000000000001</v>
      </c>
      <c r="G270" s="4" t="s">
        <v>43</v>
      </c>
      <c r="H270" s="33">
        <v>519124690</v>
      </c>
      <c r="I270" s="7">
        <v>5303669</v>
      </c>
      <c r="J270" s="7">
        <v>6445681</v>
      </c>
      <c r="K270" s="7">
        <v>870166.93500000006</v>
      </c>
      <c r="L270" s="7">
        <v>12619516.935000001</v>
      </c>
      <c r="M270" s="7">
        <v>13765410</v>
      </c>
      <c r="N270" s="34" t="s">
        <v>43</v>
      </c>
      <c r="O270" s="35">
        <v>8.3244383203987304E-2</v>
      </c>
      <c r="P270" s="7">
        <v>13845401</v>
      </c>
      <c r="Q270" s="7">
        <v>1152551.8664568691</v>
      </c>
      <c r="R270" s="7">
        <v>0</v>
      </c>
      <c r="S270" s="35">
        <v>1</v>
      </c>
      <c r="T270" s="35">
        <v>8.3244383203987304E-2</v>
      </c>
      <c r="U270" s="7">
        <v>1152551.8700000001</v>
      </c>
      <c r="V270" s="4" t="s">
        <v>44</v>
      </c>
      <c r="W270" s="33" t="s">
        <v>45</v>
      </c>
      <c r="X270" s="7" t="s">
        <v>45</v>
      </c>
      <c r="Y270" s="7" t="s">
        <v>45</v>
      </c>
      <c r="Z270" s="7" t="s">
        <v>45</v>
      </c>
      <c r="AA270" s="7" t="s">
        <v>45</v>
      </c>
      <c r="AB270" s="7" t="s">
        <v>45</v>
      </c>
      <c r="AC270" s="4" t="s">
        <v>44</v>
      </c>
      <c r="AD270" s="35" t="s">
        <v>45</v>
      </c>
      <c r="AE270" s="7" t="s">
        <v>45</v>
      </c>
      <c r="AF270" s="7" t="s">
        <v>45</v>
      </c>
      <c r="AG270" s="7" t="s">
        <v>45</v>
      </c>
      <c r="AH270" s="35" t="s">
        <v>45</v>
      </c>
      <c r="AI270" s="35" t="s">
        <v>45</v>
      </c>
      <c r="AJ270" s="7" t="s">
        <v>45</v>
      </c>
      <c r="AK270" s="36">
        <v>1152551.8700000001</v>
      </c>
    </row>
    <row r="271" spans="1:37">
      <c r="A271" s="4">
        <v>2023</v>
      </c>
      <c r="B271" s="4">
        <v>19</v>
      </c>
      <c r="C271" s="4" t="s">
        <v>281</v>
      </c>
      <c r="D271" s="4">
        <v>23230</v>
      </c>
      <c r="E271" s="4" t="s">
        <v>104</v>
      </c>
      <c r="F271" s="32">
        <v>0.13500000000000001</v>
      </c>
      <c r="G271" s="4" t="s">
        <v>43</v>
      </c>
      <c r="H271" s="33">
        <v>20045760</v>
      </c>
      <c r="I271" s="7">
        <v>297146</v>
      </c>
      <c r="J271" s="7">
        <v>245962</v>
      </c>
      <c r="K271" s="7">
        <v>33204.870000000003</v>
      </c>
      <c r="L271" s="7">
        <v>576312.87</v>
      </c>
      <c r="M271" s="7">
        <v>607856</v>
      </c>
      <c r="N271" s="34" t="s">
        <v>43</v>
      </c>
      <c r="O271" s="35">
        <v>5.1892438340659597E-2</v>
      </c>
      <c r="P271" s="7">
        <v>596945</v>
      </c>
      <c r="Q271" s="7">
        <v>30976.931605265039</v>
      </c>
      <c r="R271" s="7">
        <v>0</v>
      </c>
      <c r="S271" s="35">
        <v>1</v>
      </c>
      <c r="T271" s="35">
        <v>5.1892438340659597E-2</v>
      </c>
      <c r="U271" s="7">
        <v>30976.93</v>
      </c>
      <c r="V271" s="4" t="s">
        <v>43</v>
      </c>
      <c r="W271" s="33">
        <v>4087690</v>
      </c>
      <c r="X271" s="7">
        <v>62198</v>
      </c>
      <c r="Y271" s="7">
        <v>51957</v>
      </c>
      <c r="Z271" s="7">
        <v>7014.1950000000006</v>
      </c>
      <c r="AA271" s="7">
        <v>121169.19500000001</v>
      </c>
      <c r="AB271" s="7">
        <v>125558</v>
      </c>
      <c r="AC271" s="4" t="s">
        <v>43</v>
      </c>
      <c r="AD271" s="35">
        <v>3.4954403542585832E-2</v>
      </c>
      <c r="AE271" s="7">
        <v>122337</v>
      </c>
      <c r="AF271" s="7">
        <v>4276.2168661893229</v>
      </c>
      <c r="AG271" s="7">
        <v>0</v>
      </c>
      <c r="AH271" s="35">
        <v>1</v>
      </c>
      <c r="AI271" s="35">
        <v>3.4954403542585832E-2</v>
      </c>
      <c r="AJ271" s="7">
        <v>4276.22</v>
      </c>
      <c r="AK271" s="36">
        <v>35253.15</v>
      </c>
    </row>
    <row r="272" spans="1:37">
      <c r="A272" s="4">
        <v>2023</v>
      </c>
      <c r="B272" s="4">
        <v>19</v>
      </c>
      <c r="C272" s="4" t="s">
        <v>281</v>
      </c>
      <c r="D272" s="4">
        <v>23490</v>
      </c>
      <c r="E272" s="4" t="s">
        <v>105</v>
      </c>
      <c r="F272" s="32">
        <v>0.13500000000000001</v>
      </c>
      <c r="G272" s="4" t="s">
        <v>43</v>
      </c>
      <c r="H272" s="33">
        <v>4669460</v>
      </c>
      <c r="I272" s="7">
        <v>43414</v>
      </c>
      <c r="J272" s="7">
        <v>52928</v>
      </c>
      <c r="K272" s="7">
        <v>7145.2800000000007</v>
      </c>
      <c r="L272" s="7">
        <v>103487.28</v>
      </c>
      <c r="M272" s="7">
        <v>116724</v>
      </c>
      <c r="N272" s="34" t="s">
        <v>43</v>
      </c>
      <c r="O272" s="35">
        <v>0.1134018710804976</v>
      </c>
      <c r="P272" s="7">
        <v>116936</v>
      </c>
      <c r="Q272" s="7">
        <v>13260.761196669069</v>
      </c>
      <c r="R272" s="7">
        <v>0</v>
      </c>
      <c r="S272" s="35">
        <v>1</v>
      </c>
      <c r="T272" s="35">
        <v>0.1134018710804976</v>
      </c>
      <c r="U272" s="7">
        <v>13260.76</v>
      </c>
      <c r="V272" s="4" t="s">
        <v>44</v>
      </c>
      <c r="W272" s="33" t="s">
        <v>45</v>
      </c>
      <c r="X272" s="7" t="s">
        <v>45</v>
      </c>
      <c r="Y272" s="7" t="s">
        <v>45</v>
      </c>
      <c r="Z272" s="7" t="s">
        <v>45</v>
      </c>
      <c r="AA272" s="7" t="s">
        <v>45</v>
      </c>
      <c r="AB272" s="7" t="s">
        <v>45</v>
      </c>
      <c r="AC272" s="4" t="s">
        <v>44</v>
      </c>
      <c r="AD272" s="35" t="s">
        <v>45</v>
      </c>
      <c r="AE272" s="7" t="s">
        <v>45</v>
      </c>
      <c r="AF272" s="7" t="s">
        <v>45</v>
      </c>
      <c r="AG272" s="7" t="s">
        <v>45</v>
      </c>
      <c r="AH272" s="35" t="s">
        <v>45</v>
      </c>
      <c r="AI272" s="35" t="s">
        <v>45</v>
      </c>
      <c r="AJ272" s="7" t="s">
        <v>45</v>
      </c>
      <c r="AK272" s="36">
        <v>13260.76</v>
      </c>
    </row>
    <row r="273" spans="1:37">
      <c r="A273" s="4">
        <v>2023</v>
      </c>
      <c r="B273" s="4">
        <v>19</v>
      </c>
      <c r="C273" s="4" t="s">
        <v>281</v>
      </c>
      <c r="D273" s="4">
        <v>23500</v>
      </c>
      <c r="E273" s="4" t="s">
        <v>289</v>
      </c>
      <c r="F273" s="32">
        <v>0.13500000000000001</v>
      </c>
      <c r="G273" s="4" t="s">
        <v>43</v>
      </c>
      <c r="H273" s="33">
        <v>113107980</v>
      </c>
      <c r="I273" s="7">
        <v>698630</v>
      </c>
      <c r="J273" s="7">
        <v>1478557</v>
      </c>
      <c r="K273" s="7">
        <v>199605.19500000001</v>
      </c>
      <c r="L273" s="7">
        <v>2376792.1949999998</v>
      </c>
      <c r="M273" s="7">
        <v>2417874</v>
      </c>
      <c r="N273" s="34" t="s">
        <v>43</v>
      </c>
      <c r="O273" s="35">
        <v>1.699087917732689E-2</v>
      </c>
      <c r="P273" s="7">
        <v>2425759</v>
      </c>
      <c r="Q273" s="7">
        <v>41215.7780823133</v>
      </c>
      <c r="R273" s="7">
        <v>0</v>
      </c>
      <c r="S273" s="35">
        <v>1</v>
      </c>
      <c r="T273" s="35">
        <v>1.699087917732689E-2</v>
      </c>
      <c r="U273" s="7">
        <v>41215.78</v>
      </c>
      <c r="V273" s="4" t="s">
        <v>43</v>
      </c>
      <c r="W273" s="33">
        <v>5362700</v>
      </c>
      <c r="X273" s="7">
        <v>34973</v>
      </c>
      <c r="Y273" s="7">
        <v>79073</v>
      </c>
      <c r="Z273" s="7">
        <v>10674.855</v>
      </c>
      <c r="AA273" s="7">
        <v>124720.855</v>
      </c>
      <c r="AB273" s="7">
        <v>116499</v>
      </c>
      <c r="AC273" s="4" t="s">
        <v>44</v>
      </c>
      <c r="AD273" s="35" t="s">
        <v>45</v>
      </c>
      <c r="AE273" s="7" t="s">
        <v>45</v>
      </c>
      <c r="AF273" s="7" t="s">
        <v>45</v>
      </c>
      <c r="AG273" s="7" t="s">
        <v>45</v>
      </c>
      <c r="AH273" s="35" t="s">
        <v>45</v>
      </c>
      <c r="AI273" s="35" t="s">
        <v>45</v>
      </c>
      <c r="AJ273" s="7" t="s">
        <v>45</v>
      </c>
      <c r="AK273" s="36">
        <v>41215.78</v>
      </c>
    </row>
    <row r="274" spans="1:37">
      <c r="A274" s="4">
        <v>2023</v>
      </c>
      <c r="B274" s="4">
        <v>19</v>
      </c>
      <c r="C274" s="4" t="s">
        <v>281</v>
      </c>
      <c r="D274" s="4">
        <v>23760</v>
      </c>
      <c r="E274" s="4" t="s">
        <v>290</v>
      </c>
      <c r="F274" s="32">
        <v>0.13500000000000001</v>
      </c>
      <c r="G274" s="4" t="s">
        <v>43</v>
      </c>
      <c r="H274" s="33">
        <v>785970</v>
      </c>
      <c r="I274" s="7">
        <v>7920</v>
      </c>
      <c r="J274" s="7">
        <v>8317</v>
      </c>
      <c r="K274" s="7">
        <v>1122.7950000000001</v>
      </c>
      <c r="L274" s="7">
        <v>17359.794999999998</v>
      </c>
      <c r="M274" s="7">
        <v>19159</v>
      </c>
      <c r="N274" s="34" t="s">
        <v>43</v>
      </c>
      <c r="O274" s="35">
        <v>9.3909128868938985E-2</v>
      </c>
      <c r="P274" s="7">
        <v>15794</v>
      </c>
      <c r="Q274" s="7">
        <v>1483.2007813560219</v>
      </c>
      <c r="R274" s="7">
        <v>0</v>
      </c>
      <c r="S274" s="35">
        <v>1</v>
      </c>
      <c r="T274" s="35">
        <v>9.3909128868938985E-2</v>
      </c>
      <c r="U274" s="7">
        <v>1483.2</v>
      </c>
      <c r="V274" s="4" t="s">
        <v>44</v>
      </c>
      <c r="W274" s="33" t="s">
        <v>45</v>
      </c>
      <c r="X274" s="7" t="s">
        <v>45</v>
      </c>
      <c r="Y274" s="7" t="s">
        <v>45</v>
      </c>
      <c r="Z274" s="7" t="s">
        <v>45</v>
      </c>
      <c r="AA274" s="7" t="s">
        <v>45</v>
      </c>
      <c r="AB274" s="7" t="s">
        <v>45</v>
      </c>
      <c r="AC274" s="4" t="s">
        <v>44</v>
      </c>
      <c r="AD274" s="35" t="s">
        <v>45</v>
      </c>
      <c r="AE274" s="7" t="s">
        <v>45</v>
      </c>
      <c r="AF274" s="7" t="s">
        <v>45</v>
      </c>
      <c r="AG274" s="7" t="s">
        <v>45</v>
      </c>
      <c r="AH274" s="35" t="s">
        <v>45</v>
      </c>
      <c r="AI274" s="35" t="s">
        <v>45</v>
      </c>
      <c r="AJ274" s="7" t="s">
        <v>45</v>
      </c>
      <c r="AK274" s="36">
        <v>1483.2</v>
      </c>
    </row>
    <row r="275" spans="1:37">
      <c r="A275" s="4">
        <v>2023</v>
      </c>
      <c r="B275" s="4">
        <v>19</v>
      </c>
      <c r="C275" s="4" t="s">
        <v>281</v>
      </c>
      <c r="D275" s="4">
        <v>23940</v>
      </c>
      <c r="E275" s="4" t="s">
        <v>291</v>
      </c>
      <c r="F275" s="32">
        <v>0.13500000000000001</v>
      </c>
      <c r="G275" s="4" t="s">
        <v>44</v>
      </c>
      <c r="H275" s="33" t="s">
        <v>45</v>
      </c>
      <c r="I275" s="7" t="s">
        <v>45</v>
      </c>
      <c r="J275" s="7" t="s">
        <v>45</v>
      </c>
      <c r="K275" s="7" t="s">
        <v>45</v>
      </c>
      <c r="L275" s="7" t="s">
        <v>45</v>
      </c>
      <c r="M275" s="7" t="s">
        <v>45</v>
      </c>
      <c r="N275" s="34" t="s">
        <v>44</v>
      </c>
      <c r="O275" s="35" t="s">
        <v>45</v>
      </c>
      <c r="P275" s="7" t="s">
        <v>45</v>
      </c>
      <c r="Q275" s="7" t="s">
        <v>45</v>
      </c>
      <c r="R275" s="7" t="s">
        <v>45</v>
      </c>
      <c r="S275" s="35" t="s">
        <v>45</v>
      </c>
      <c r="T275" s="35" t="s">
        <v>45</v>
      </c>
      <c r="U275" s="7" t="s">
        <v>45</v>
      </c>
      <c r="V275" s="4" t="s">
        <v>44</v>
      </c>
      <c r="W275" s="33" t="s">
        <v>45</v>
      </c>
      <c r="X275" s="7" t="s">
        <v>45</v>
      </c>
      <c r="Y275" s="7" t="s">
        <v>45</v>
      </c>
      <c r="Z275" s="7" t="s">
        <v>45</v>
      </c>
      <c r="AA275" s="7" t="s">
        <v>45</v>
      </c>
      <c r="AB275" s="7" t="s">
        <v>45</v>
      </c>
      <c r="AC275" s="4" t="s">
        <v>44</v>
      </c>
      <c r="AD275" s="35" t="s">
        <v>45</v>
      </c>
      <c r="AE275" s="7" t="s">
        <v>45</v>
      </c>
      <c r="AF275" s="7" t="s">
        <v>45</v>
      </c>
      <c r="AG275" s="7" t="s">
        <v>45</v>
      </c>
      <c r="AH275" s="35" t="s">
        <v>45</v>
      </c>
      <c r="AI275" s="35" t="s">
        <v>45</v>
      </c>
      <c r="AJ275" s="7" t="s">
        <v>45</v>
      </c>
      <c r="AK275" s="36" t="s">
        <v>45</v>
      </c>
    </row>
    <row r="276" spans="1:37">
      <c r="A276" s="4">
        <v>2023</v>
      </c>
      <c r="B276" s="4">
        <v>19</v>
      </c>
      <c r="C276" s="4" t="s">
        <v>281</v>
      </c>
      <c r="D276" s="4">
        <v>24730</v>
      </c>
      <c r="E276" s="4" t="s">
        <v>292</v>
      </c>
      <c r="F276" s="32">
        <v>0.13500000000000001</v>
      </c>
      <c r="G276" s="4" t="s">
        <v>43</v>
      </c>
      <c r="H276" s="33">
        <v>2175060</v>
      </c>
      <c r="I276" s="7">
        <v>37248</v>
      </c>
      <c r="J276" s="7">
        <v>22008</v>
      </c>
      <c r="K276" s="7">
        <v>2971.08</v>
      </c>
      <c r="L276" s="7">
        <v>62227.08</v>
      </c>
      <c r="M276" s="7">
        <v>68134</v>
      </c>
      <c r="N276" s="34" t="s">
        <v>43</v>
      </c>
      <c r="O276" s="35">
        <v>8.6695629201279822E-2</v>
      </c>
      <c r="P276" s="7">
        <v>60127</v>
      </c>
      <c r="Q276" s="7">
        <v>5212.7480969853523</v>
      </c>
      <c r="R276" s="7">
        <v>0</v>
      </c>
      <c r="S276" s="35">
        <v>1</v>
      </c>
      <c r="T276" s="35">
        <v>8.6695629201279822E-2</v>
      </c>
      <c r="U276" s="7">
        <v>5212.75</v>
      </c>
      <c r="V276" s="4" t="s">
        <v>44</v>
      </c>
      <c r="W276" s="33" t="s">
        <v>45</v>
      </c>
      <c r="X276" s="7" t="s">
        <v>45</v>
      </c>
      <c r="Y276" s="7" t="s">
        <v>45</v>
      </c>
      <c r="Z276" s="7" t="s">
        <v>45</v>
      </c>
      <c r="AA276" s="7" t="s">
        <v>45</v>
      </c>
      <c r="AB276" s="7" t="s">
        <v>45</v>
      </c>
      <c r="AC276" s="4" t="s">
        <v>44</v>
      </c>
      <c r="AD276" s="35" t="s">
        <v>45</v>
      </c>
      <c r="AE276" s="7" t="s">
        <v>45</v>
      </c>
      <c r="AF276" s="7" t="s">
        <v>45</v>
      </c>
      <c r="AG276" s="7" t="s">
        <v>45</v>
      </c>
      <c r="AH276" s="35" t="s">
        <v>45</v>
      </c>
      <c r="AI276" s="35" t="s">
        <v>45</v>
      </c>
      <c r="AJ276" s="7" t="s">
        <v>45</v>
      </c>
      <c r="AK276" s="36">
        <v>5212.75</v>
      </c>
    </row>
    <row r="277" spans="1:37">
      <c r="A277" s="4">
        <v>2023</v>
      </c>
      <c r="B277" s="4">
        <v>19</v>
      </c>
      <c r="C277" s="4" t="s">
        <v>281</v>
      </c>
      <c r="D277" s="4">
        <v>24760</v>
      </c>
      <c r="E277" s="4" t="s">
        <v>293</v>
      </c>
      <c r="F277" s="32">
        <v>0.13500000000000001</v>
      </c>
      <c r="G277" s="4" t="s">
        <v>43</v>
      </c>
      <c r="H277" s="33">
        <v>8004750</v>
      </c>
      <c r="I277" s="7">
        <v>80965</v>
      </c>
      <c r="J277" s="7">
        <v>92763</v>
      </c>
      <c r="K277" s="7">
        <v>12523.004999999999</v>
      </c>
      <c r="L277" s="7">
        <v>186251.005</v>
      </c>
      <c r="M277" s="7">
        <v>201037</v>
      </c>
      <c r="N277" s="34" t="s">
        <v>43</v>
      </c>
      <c r="O277" s="35">
        <v>7.354862537741802E-2</v>
      </c>
      <c r="P277" s="7">
        <v>204119</v>
      </c>
      <c r="Q277" s="7">
        <v>15012.67186341319</v>
      </c>
      <c r="R277" s="7">
        <v>0</v>
      </c>
      <c r="S277" s="35">
        <v>1</v>
      </c>
      <c r="T277" s="35">
        <v>7.354862537741802E-2</v>
      </c>
      <c r="U277" s="7">
        <v>15012.67</v>
      </c>
      <c r="V277" s="4" t="s">
        <v>43</v>
      </c>
      <c r="W277" s="33">
        <v>373580</v>
      </c>
      <c r="X277" s="7">
        <v>3936</v>
      </c>
      <c r="Y277" s="7">
        <v>5147</v>
      </c>
      <c r="Z277" s="7">
        <v>694.84500000000003</v>
      </c>
      <c r="AA277" s="7">
        <v>9777.8449999999993</v>
      </c>
      <c r="AB277" s="7">
        <v>9539</v>
      </c>
      <c r="AC277" s="4" t="s">
        <v>44</v>
      </c>
      <c r="AD277" s="35" t="s">
        <v>45</v>
      </c>
      <c r="AE277" s="7" t="s">
        <v>45</v>
      </c>
      <c r="AF277" s="7" t="s">
        <v>45</v>
      </c>
      <c r="AG277" s="7" t="s">
        <v>45</v>
      </c>
      <c r="AH277" s="35" t="s">
        <v>45</v>
      </c>
      <c r="AI277" s="35" t="s">
        <v>45</v>
      </c>
      <c r="AJ277" s="7" t="s">
        <v>45</v>
      </c>
      <c r="AK277" s="36">
        <v>15012.67</v>
      </c>
    </row>
    <row r="278" spans="1:37">
      <c r="A278" s="4">
        <v>2023</v>
      </c>
      <c r="B278" s="4">
        <v>19</v>
      </c>
      <c r="C278" s="4" t="s">
        <v>281</v>
      </c>
      <c r="D278" s="4">
        <v>25070</v>
      </c>
      <c r="E278" s="4" t="s">
        <v>294</v>
      </c>
      <c r="F278" s="32">
        <v>0.13500000000000001</v>
      </c>
      <c r="G278" s="4" t="s">
        <v>43</v>
      </c>
      <c r="H278" s="33">
        <v>14345700</v>
      </c>
      <c r="I278" s="7">
        <v>86074</v>
      </c>
      <c r="J278" s="7">
        <v>169300</v>
      </c>
      <c r="K278" s="7">
        <v>22855.5</v>
      </c>
      <c r="L278" s="7">
        <v>278229.5</v>
      </c>
      <c r="M278" s="7">
        <v>296956</v>
      </c>
      <c r="N278" s="34" t="s">
        <v>43</v>
      </c>
      <c r="O278" s="35">
        <v>6.3061531001225801E-2</v>
      </c>
      <c r="P278" s="7">
        <v>297384</v>
      </c>
      <c r="Q278" s="7">
        <v>18753.490335268529</v>
      </c>
      <c r="R278" s="7">
        <v>0</v>
      </c>
      <c r="S278" s="35">
        <v>1</v>
      </c>
      <c r="T278" s="35">
        <v>6.3061531001225801E-2</v>
      </c>
      <c r="U278" s="7">
        <v>18753.490000000002</v>
      </c>
      <c r="V278" s="4" t="s">
        <v>43</v>
      </c>
      <c r="W278" s="33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4" t="s">
        <v>44</v>
      </c>
      <c r="AD278" s="35" t="s">
        <v>45</v>
      </c>
      <c r="AE278" s="7" t="s">
        <v>45</v>
      </c>
      <c r="AF278" s="7" t="s">
        <v>45</v>
      </c>
      <c r="AG278" s="7" t="s">
        <v>45</v>
      </c>
      <c r="AH278" s="35" t="s">
        <v>45</v>
      </c>
      <c r="AI278" s="35" t="s">
        <v>45</v>
      </c>
      <c r="AJ278" s="7" t="s">
        <v>45</v>
      </c>
      <c r="AK278" s="36">
        <v>18753.490000000002</v>
      </c>
    </row>
    <row r="279" spans="1:37">
      <c r="A279" s="4">
        <v>2023</v>
      </c>
      <c r="B279" s="4">
        <v>19</v>
      </c>
      <c r="C279" s="4" t="s">
        <v>281</v>
      </c>
      <c r="D279" s="4">
        <v>25355</v>
      </c>
      <c r="E279" s="4" t="s">
        <v>295</v>
      </c>
      <c r="F279" s="32">
        <v>0.13500000000000001</v>
      </c>
      <c r="G279" s="4" t="s">
        <v>43</v>
      </c>
      <c r="H279" s="33">
        <v>2768840</v>
      </c>
      <c r="I279" s="7">
        <v>44533</v>
      </c>
      <c r="J279" s="7">
        <v>30367</v>
      </c>
      <c r="K279" s="7">
        <v>4099.5450000000001</v>
      </c>
      <c r="L279" s="7">
        <v>78999.544999999998</v>
      </c>
      <c r="M279" s="7">
        <v>87727</v>
      </c>
      <c r="N279" s="34" t="s">
        <v>43</v>
      </c>
      <c r="O279" s="35">
        <v>9.9484252282649566E-2</v>
      </c>
      <c r="P279" s="7">
        <v>78965</v>
      </c>
      <c r="Q279" s="7">
        <v>7855.7739814994229</v>
      </c>
      <c r="R279" s="7">
        <v>0</v>
      </c>
      <c r="S279" s="35">
        <v>1</v>
      </c>
      <c r="T279" s="35">
        <v>9.9484252282649566E-2</v>
      </c>
      <c r="U279" s="7">
        <v>7855.77</v>
      </c>
      <c r="V279" s="4" t="s">
        <v>44</v>
      </c>
      <c r="W279" s="33" t="s">
        <v>45</v>
      </c>
      <c r="X279" s="7" t="s">
        <v>45</v>
      </c>
      <c r="Y279" s="7" t="s">
        <v>45</v>
      </c>
      <c r="Z279" s="7" t="s">
        <v>45</v>
      </c>
      <c r="AA279" s="7" t="s">
        <v>45</v>
      </c>
      <c r="AB279" s="7" t="s">
        <v>45</v>
      </c>
      <c r="AC279" s="4" t="s">
        <v>44</v>
      </c>
      <c r="AD279" s="35" t="s">
        <v>45</v>
      </c>
      <c r="AE279" s="7" t="s">
        <v>45</v>
      </c>
      <c r="AF279" s="7" t="s">
        <v>45</v>
      </c>
      <c r="AG279" s="7" t="s">
        <v>45</v>
      </c>
      <c r="AH279" s="35" t="s">
        <v>45</v>
      </c>
      <c r="AI279" s="35" t="s">
        <v>45</v>
      </c>
      <c r="AJ279" s="7" t="s">
        <v>45</v>
      </c>
      <c r="AK279" s="36">
        <v>7855.77</v>
      </c>
    </row>
    <row r="280" spans="1:37">
      <c r="A280" s="4">
        <v>2023</v>
      </c>
      <c r="B280" s="4">
        <v>19</v>
      </c>
      <c r="C280" s="4" t="s">
        <v>281</v>
      </c>
      <c r="D280" s="4">
        <v>25370</v>
      </c>
      <c r="E280" s="4" t="s">
        <v>296</v>
      </c>
      <c r="F280" s="32">
        <v>0.13500000000000001</v>
      </c>
      <c r="G280" s="4" t="s">
        <v>43</v>
      </c>
      <c r="H280" s="33">
        <v>132813090</v>
      </c>
      <c r="I280" s="7">
        <v>637503</v>
      </c>
      <c r="J280" s="7">
        <v>1659318</v>
      </c>
      <c r="K280" s="7">
        <v>224007.93</v>
      </c>
      <c r="L280" s="7">
        <v>2520828.9300000002</v>
      </c>
      <c r="M280" s="7">
        <v>2656263</v>
      </c>
      <c r="N280" s="34" t="s">
        <v>43</v>
      </c>
      <c r="O280" s="35">
        <v>5.0986694465118831E-2</v>
      </c>
      <c r="P280" s="7">
        <v>2689827</v>
      </c>
      <c r="Q280" s="7">
        <v>137145.3874130272</v>
      </c>
      <c r="R280" s="7">
        <v>0</v>
      </c>
      <c r="S280" s="35">
        <v>1</v>
      </c>
      <c r="T280" s="35">
        <v>5.0986694465118831E-2</v>
      </c>
      <c r="U280" s="7">
        <v>137145.39000000001</v>
      </c>
      <c r="V280" s="4" t="s">
        <v>43</v>
      </c>
      <c r="W280" s="33">
        <v>3949540</v>
      </c>
      <c r="X280" s="7">
        <v>18958</v>
      </c>
      <c r="Y280" s="7">
        <v>50920</v>
      </c>
      <c r="Z280" s="7">
        <v>6874.2000000000007</v>
      </c>
      <c r="AA280" s="7">
        <v>76752.2</v>
      </c>
      <c r="AB280" s="7">
        <v>78991</v>
      </c>
      <c r="AC280" s="4" t="s">
        <v>43</v>
      </c>
      <c r="AD280" s="35">
        <v>2.8342469395247649E-2</v>
      </c>
      <c r="AE280" s="7">
        <v>80291</v>
      </c>
      <c r="AF280" s="7">
        <v>2275.6452102138292</v>
      </c>
      <c r="AG280" s="7">
        <v>0</v>
      </c>
      <c r="AH280" s="35">
        <v>1</v>
      </c>
      <c r="AI280" s="35">
        <v>2.8342469395247649E-2</v>
      </c>
      <c r="AJ280" s="7">
        <v>2275.65</v>
      </c>
      <c r="AK280" s="36">
        <v>139421.04</v>
      </c>
    </row>
    <row r="281" spans="1:37">
      <c r="A281" s="4">
        <v>2023</v>
      </c>
      <c r="B281" s="4">
        <v>19</v>
      </c>
      <c r="C281" s="4" t="s">
        <v>281</v>
      </c>
      <c r="D281" s="4">
        <v>25610</v>
      </c>
      <c r="E281" s="4" t="s">
        <v>297</v>
      </c>
      <c r="F281" s="32">
        <v>0.13500000000000001</v>
      </c>
      <c r="G281" s="4" t="s">
        <v>43</v>
      </c>
      <c r="H281" s="33">
        <v>230348520</v>
      </c>
      <c r="I281" s="7">
        <v>1741225</v>
      </c>
      <c r="J281" s="7">
        <v>2731075</v>
      </c>
      <c r="K281" s="7">
        <v>368695.125</v>
      </c>
      <c r="L281" s="7">
        <v>4840995.125</v>
      </c>
      <c r="M281" s="7">
        <v>5242526</v>
      </c>
      <c r="N281" s="34" t="s">
        <v>43</v>
      </c>
      <c r="O281" s="35">
        <v>7.6591107988782547E-2</v>
      </c>
      <c r="P281" s="7">
        <v>5309967</v>
      </c>
      <c r="Q281" s="7">
        <v>406696.25591387169</v>
      </c>
      <c r="R281" s="7">
        <v>0</v>
      </c>
      <c r="S281" s="35">
        <v>1</v>
      </c>
      <c r="T281" s="35">
        <v>7.6591107988782547E-2</v>
      </c>
      <c r="U281" s="7">
        <v>406696.26</v>
      </c>
      <c r="V281" s="4" t="s">
        <v>43</v>
      </c>
      <c r="W281" s="33">
        <v>27524370</v>
      </c>
      <c r="X281" s="7">
        <v>211312</v>
      </c>
      <c r="Y281" s="7">
        <v>391527</v>
      </c>
      <c r="Z281" s="7">
        <v>52856.144999999997</v>
      </c>
      <c r="AA281" s="7">
        <v>655695.14500000002</v>
      </c>
      <c r="AB281" s="7">
        <v>629682</v>
      </c>
      <c r="AC281" s="4" t="s">
        <v>44</v>
      </c>
      <c r="AD281" s="35" t="s">
        <v>45</v>
      </c>
      <c r="AE281" s="7" t="s">
        <v>45</v>
      </c>
      <c r="AF281" s="7" t="s">
        <v>45</v>
      </c>
      <c r="AG281" s="7" t="s">
        <v>45</v>
      </c>
      <c r="AH281" s="35" t="s">
        <v>45</v>
      </c>
      <c r="AI281" s="35" t="s">
        <v>45</v>
      </c>
      <c r="AJ281" s="7" t="s">
        <v>45</v>
      </c>
      <c r="AK281" s="36">
        <v>406696.26</v>
      </c>
    </row>
    <row r="282" spans="1:37">
      <c r="A282" s="4">
        <v>2023</v>
      </c>
      <c r="B282" s="4">
        <v>19</v>
      </c>
      <c r="C282" s="4" t="s">
        <v>281</v>
      </c>
      <c r="D282" s="4">
        <v>30270</v>
      </c>
      <c r="E282" s="4" t="s">
        <v>157</v>
      </c>
      <c r="F282" s="32">
        <v>0.13500000000000001</v>
      </c>
      <c r="G282" s="4" t="s">
        <v>43</v>
      </c>
      <c r="H282" s="33">
        <v>886215680</v>
      </c>
      <c r="I282" s="7">
        <v>874234</v>
      </c>
      <c r="J282" s="7">
        <v>1322635</v>
      </c>
      <c r="K282" s="7">
        <v>178555.72500000001</v>
      </c>
      <c r="L282" s="7">
        <v>2375424.7250000001</v>
      </c>
      <c r="M282" s="7">
        <v>2646665</v>
      </c>
      <c r="N282" s="34" t="s">
        <v>43</v>
      </c>
      <c r="O282" s="35">
        <v>0.1024837956447076</v>
      </c>
      <c r="P282" s="7">
        <v>2630421</v>
      </c>
      <c r="Q282" s="7">
        <v>269575.52822354733</v>
      </c>
      <c r="R282" s="7">
        <v>0</v>
      </c>
      <c r="S282" s="35">
        <v>1</v>
      </c>
      <c r="T282" s="35">
        <v>0.1024837956447076</v>
      </c>
      <c r="U282" s="7">
        <v>269575.53000000003</v>
      </c>
      <c r="V282" s="4" t="s">
        <v>44</v>
      </c>
      <c r="W282" s="33" t="s">
        <v>45</v>
      </c>
      <c r="X282" s="7" t="s">
        <v>45</v>
      </c>
      <c r="Y282" s="7" t="s">
        <v>45</v>
      </c>
      <c r="Z282" s="7" t="s">
        <v>45</v>
      </c>
      <c r="AA282" s="7" t="s">
        <v>45</v>
      </c>
      <c r="AB282" s="7" t="s">
        <v>45</v>
      </c>
      <c r="AC282" s="4" t="s">
        <v>44</v>
      </c>
      <c r="AD282" s="35" t="s">
        <v>45</v>
      </c>
      <c r="AE282" s="7" t="s">
        <v>45</v>
      </c>
      <c r="AF282" s="7" t="s">
        <v>45</v>
      </c>
      <c r="AG282" s="7" t="s">
        <v>45</v>
      </c>
      <c r="AH282" s="35" t="s">
        <v>45</v>
      </c>
      <c r="AI282" s="35" t="s">
        <v>45</v>
      </c>
      <c r="AJ282" s="7" t="s">
        <v>45</v>
      </c>
      <c r="AK282" s="36">
        <v>269575.53000000003</v>
      </c>
    </row>
    <row r="283" spans="1:37">
      <c r="A283" s="4">
        <v>2023</v>
      </c>
      <c r="B283" s="4">
        <v>19</v>
      </c>
      <c r="C283" s="4" t="s">
        <v>281</v>
      </c>
      <c r="D283" s="4">
        <v>30440</v>
      </c>
      <c r="E283" s="4" t="s">
        <v>112</v>
      </c>
      <c r="F283" s="32">
        <v>0.13500000000000001</v>
      </c>
      <c r="G283" s="4" t="s">
        <v>44</v>
      </c>
      <c r="H283" s="33" t="s">
        <v>45</v>
      </c>
      <c r="I283" s="7" t="s">
        <v>45</v>
      </c>
      <c r="J283" s="7" t="s">
        <v>45</v>
      </c>
      <c r="K283" s="7" t="s">
        <v>45</v>
      </c>
      <c r="L283" s="7" t="s">
        <v>45</v>
      </c>
      <c r="M283" s="7" t="s">
        <v>45</v>
      </c>
      <c r="N283" s="34" t="s">
        <v>44</v>
      </c>
      <c r="O283" s="35" t="s">
        <v>45</v>
      </c>
      <c r="P283" s="7" t="s">
        <v>45</v>
      </c>
      <c r="Q283" s="7" t="s">
        <v>45</v>
      </c>
      <c r="R283" s="7" t="s">
        <v>45</v>
      </c>
      <c r="S283" s="35" t="s">
        <v>45</v>
      </c>
      <c r="T283" s="35" t="s">
        <v>45</v>
      </c>
      <c r="U283" s="7" t="s">
        <v>45</v>
      </c>
      <c r="V283" s="4" t="s">
        <v>44</v>
      </c>
      <c r="W283" s="33" t="s">
        <v>45</v>
      </c>
      <c r="X283" s="7" t="s">
        <v>45</v>
      </c>
      <c r="Y283" s="7" t="s">
        <v>45</v>
      </c>
      <c r="Z283" s="7" t="s">
        <v>45</v>
      </c>
      <c r="AA283" s="7" t="s">
        <v>45</v>
      </c>
      <c r="AB283" s="7" t="s">
        <v>45</v>
      </c>
      <c r="AC283" s="4" t="s">
        <v>44</v>
      </c>
      <c r="AD283" s="35" t="s">
        <v>45</v>
      </c>
      <c r="AE283" s="7" t="s">
        <v>45</v>
      </c>
      <c r="AF283" s="7" t="s">
        <v>45</v>
      </c>
      <c r="AG283" s="7" t="s">
        <v>45</v>
      </c>
      <c r="AH283" s="35" t="s">
        <v>45</v>
      </c>
      <c r="AI283" s="35" t="s">
        <v>45</v>
      </c>
      <c r="AJ283" s="7" t="s">
        <v>45</v>
      </c>
      <c r="AK283" s="36" t="s">
        <v>45</v>
      </c>
    </row>
    <row r="284" spans="1:37">
      <c r="A284" s="4">
        <v>2023</v>
      </c>
      <c r="B284" s="4">
        <v>19</v>
      </c>
      <c r="C284" s="4" t="s">
        <v>281</v>
      </c>
      <c r="D284" s="4">
        <v>30500</v>
      </c>
      <c r="E284" s="4" t="s">
        <v>113</v>
      </c>
      <c r="F284" s="32">
        <v>0.13500000000000001</v>
      </c>
      <c r="G284" s="4" t="s">
        <v>44</v>
      </c>
      <c r="H284" s="33" t="s">
        <v>45</v>
      </c>
      <c r="I284" s="7" t="s">
        <v>45</v>
      </c>
      <c r="J284" s="7" t="s">
        <v>45</v>
      </c>
      <c r="K284" s="7" t="s">
        <v>45</v>
      </c>
      <c r="L284" s="7" t="s">
        <v>45</v>
      </c>
      <c r="M284" s="7" t="s">
        <v>45</v>
      </c>
      <c r="N284" s="34" t="s">
        <v>44</v>
      </c>
      <c r="O284" s="35" t="s">
        <v>45</v>
      </c>
      <c r="P284" s="7" t="s">
        <v>45</v>
      </c>
      <c r="Q284" s="7" t="s">
        <v>45</v>
      </c>
      <c r="R284" s="7" t="s">
        <v>45</v>
      </c>
      <c r="S284" s="35" t="s">
        <v>45</v>
      </c>
      <c r="T284" s="35" t="s">
        <v>45</v>
      </c>
      <c r="U284" s="7" t="s">
        <v>45</v>
      </c>
      <c r="V284" s="4" t="s">
        <v>44</v>
      </c>
      <c r="W284" s="33" t="s">
        <v>45</v>
      </c>
      <c r="X284" s="7" t="s">
        <v>45</v>
      </c>
      <c r="Y284" s="7" t="s">
        <v>45</v>
      </c>
      <c r="Z284" s="7" t="s">
        <v>45</v>
      </c>
      <c r="AA284" s="7" t="s">
        <v>45</v>
      </c>
      <c r="AB284" s="7" t="s">
        <v>45</v>
      </c>
      <c r="AC284" s="4" t="s">
        <v>44</v>
      </c>
      <c r="AD284" s="35" t="s">
        <v>45</v>
      </c>
      <c r="AE284" s="7" t="s">
        <v>45</v>
      </c>
      <c r="AF284" s="7" t="s">
        <v>45</v>
      </c>
      <c r="AG284" s="7" t="s">
        <v>45</v>
      </c>
      <c r="AH284" s="35" t="s">
        <v>45</v>
      </c>
      <c r="AI284" s="35" t="s">
        <v>45</v>
      </c>
      <c r="AJ284" s="7" t="s">
        <v>45</v>
      </c>
      <c r="AK284" s="36" t="s">
        <v>45</v>
      </c>
    </row>
    <row r="285" spans="1:37">
      <c r="A285" s="4">
        <v>2023</v>
      </c>
      <c r="B285" s="4">
        <v>20</v>
      </c>
      <c r="C285" s="4" t="s">
        <v>298</v>
      </c>
      <c r="D285" s="4">
        <v>20240</v>
      </c>
      <c r="E285" s="4" t="s">
        <v>299</v>
      </c>
      <c r="F285" s="32">
        <v>0.13500000000000001</v>
      </c>
      <c r="G285" s="4" t="s">
        <v>43</v>
      </c>
      <c r="H285" s="33">
        <v>109062120</v>
      </c>
      <c r="I285" s="7">
        <v>1241568.52</v>
      </c>
      <c r="J285" s="7">
        <v>1595312.86</v>
      </c>
      <c r="K285" s="7">
        <v>215367.23610000001</v>
      </c>
      <c r="L285" s="7">
        <v>3052248.6161000002</v>
      </c>
      <c r="M285" s="7">
        <v>2877503.15</v>
      </c>
      <c r="N285" s="34" t="s">
        <v>44</v>
      </c>
      <c r="O285" s="35" t="s">
        <v>45</v>
      </c>
      <c r="P285" s="7" t="s">
        <v>45</v>
      </c>
      <c r="Q285" s="7" t="s">
        <v>45</v>
      </c>
      <c r="R285" s="7" t="s">
        <v>45</v>
      </c>
      <c r="S285" s="35" t="s">
        <v>45</v>
      </c>
      <c r="T285" s="35" t="s">
        <v>45</v>
      </c>
      <c r="U285" s="7" t="s">
        <v>45</v>
      </c>
      <c r="V285" s="4" t="s">
        <v>44</v>
      </c>
      <c r="W285" s="33" t="s">
        <v>45</v>
      </c>
      <c r="X285" s="7" t="s">
        <v>45</v>
      </c>
      <c r="Y285" s="7" t="s">
        <v>45</v>
      </c>
      <c r="Z285" s="7" t="s">
        <v>45</v>
      </c>
      <c r="AA285" s="7" t="s">
        <v>45</v>
      </c>
      <c r="AB285" s="7" t="s">
        <v>45</v>
      </c>
      <c r="AC285" s="4" t="s">
        <v>44</v>
      </c>
      <c r="AD285" s="35" t="s">
        <v>45</v>
      </c>
      <c r="AE285" s="7" t="s">
        <v>45</v>
      </c>
      <c r="AF285" s="7" t="s">
        <v>45</v>
      </c>
      <c r="AG285" s="7" t="s">
        <v>45</v>
      </c>
      <c r="AH285" s="35" t="s">
        <v>45</v>
      </c>
      <c r="AI285" s="35" t="s">
        <v>45</v>
      </c>
      <c r="AJ285" s="7" t="s">
        <v>45</v>
      </c>
      <c r="AK285" s="36" t="s">
        <v>45</v>
      </c>
    </row>
    <row r="286" spans="1:37">
      <c r="A286" s="4">
        <v>2023</v>
      </c>
      <c r="B286" s="4">
        <v>20</v>
      </c>
      <c r="C286" s="4" t="s">
        <v>298</v>
      </c>
      <c r="D286" s="4">
        <v>20920</v>
      </c>
      <c r="E286" s="4" t="s">
        <v>300</v>
      </c>
      <c r="F286" s="32">
        <v>0.13500000000000001</v>
      </c>
      <c r="G286" s="4" t="s">
        <v>43</v>
      </c>
      <c r="H286" s="33">
        <v>195687560</v>
      </c>
      <c r="I286" s="7">
        <v>1457872.32</v>
      </c>
      <c r="J286" s="7">
        <v>2066158.95</v>
      </c>
      <c r="K286" s="7">
        <v>278931.45825000003</v>
      </c>
      <c r="L286" s="7">
        <v>3802962.7282500002</v>
      </c>
      <c r="M286" s="7">
        <v>4432323.2300000004</v>
      </c>
      <c r="N286" s="34" t="s">
        <v>43</v>
      </c>
      <c r="O286" s="35">
        <v>0.1419933676069017</v>
      </c>
      <c r="P286" s="7">
        <v>4396550.05</v>
      </c>
      <c r="Q286" s="7">
        <v>624280.94745179219</v>
      </c>
      <c r="R286" s="7">
        <v>0</v>
      </c>
      <c r="S286" s="35">
        <v>1</v>
      </c>
      <c r="T286" s="35">
        <v>0.1419933676069017</v>
      </c>
      <c r="U286" s="7">
        <v>624280.94999999995</v>
      </c>
      <c r="V286" s="4" t="s">
        <v>43</v>
      </c>
      <c r="W286" s="33">
        <v>3844000</v>
      </c>
      <c r="X286" s="7">
        <v>28637.8</v>
      </c>
      <c r="Y286" s="7">
        <v>45533.27</v>
      </c>
      <c r="Z286" s="7">
        <v>6146.9914500000004</v>
      </c>
      <c r="AA286" s="7">
        <v>80318.061449999994</v>
      </c>
      <c r="AB286" s="7">
        <v>87066.6</v>
      </c>
      <c r="AC286" s="4" t="s">
        <v>43</v>
      </c>
      <c r="AD286" s="35">
        <v>7.7510073323180273E-2</v>
      </c>
      <c r="AE286" s="7">
        <v>84220.19</v>
      </c>
      <c r="AF286" s="7">
        <v>6527.9131021921739</v>
      </c>
      <c r="AG286" s="7">
        <v>0</v>
      </c>
      <c r="AH286" s="35">
        <v>1</v>
      </c>
      <c r="AI286" s="35">
        <v>7.7510073323180273E-2</v>
      </c>
      <c r="AJ286" s="7">
        <v>6527.91</v>
      </c>
      <c r="AK286" s="36">
        <v>630808.86</v>
      </c>
    </row>
    <row r="287" spans="1:37">
      <c r="A287" s="4">
        <v>2023</v>
      </c>
      <c r="B287" s="4">
        <v>20</v>
      </c>
      <c r="C287" s="4" t="s">
        <v>298</v>
      </c>
      <c r="D287" s="4">
        <v>21420</v>
      </c>
      <c r="E287" s="4" t="s">
        <v>301</v>
      </c>
      <c r="F287" s="32">
        <v>0.13500000000000001</v>
      </c>
      <c r="G287" s="4" t="s">
        <v>43</v>
      </c>
      <c r="H287" s="33">
        <v>296694130</v>
      </c>
      <c r="I287" s="7">
        <v>3695712.57</v>
      </c>
      <c r="J287" s="7">
        <v>3608931.58</v>
      </c>
      <c r="K287" s="7">
        <v>487205.76329999999</v>
      </c>
      <c r="L287" s="7">
        <v>7791849.9133000001</v>
      </c>
      <c r="M287" s="7">
        <v>8442826.0700000003</v>
      </c>
      <c r="N287" s="34" t="s">
        <v>43</v>
      </c>
      <c r="O287" s="35">
        <v>7.7104058676883303E-2</v>
      </c>
      <c r="P287" s="7">
        <v>8484821.1400000006</v>
      </c>
      <c r="Q287" s="7">
        <v>654214.14704141987</v>
      </c>
      <c r="R287" s="7">
        <v>0</v>
      </c>
      <c r="S287" s="35">
        <v>1</v>
      </c>
      <c r="T287" s="35">
        <v>7.7104058676883303E-2</v>
      </c>
      <c r="U287" s="7">
        <v>654214.15</v>
      </c>
      <c r="V287" s="4" t="s">
        <v>44</v>
      </c>
      <c r="W287" s="33" t="s">
        <v>45</v>
      </c>
      <c r="X287" s="7" t="s">
        <v>45</v>
      </c>
      <c r="Y287" s="7" t="s">
        <v>45</v>
      </c>
      <c r="Z287" s="7" t="s">
        <v>45</v>
      </c>
      <c r="AA287" s="7" t="s">
        <v>45</v>
      </c>
      <c r="AB287" s="7" t="s">
        <v>45</v>
      </c>
      <c r="AC287" s="4" t="s">
        <v>44</v>
      </c>
      <c r="AD287" s="35" t="s">
        <v>45</v>
      </c>
      <c r="AE287" s="7" t="s">
        <v>45</v>
      </c>
      <c r="AF287" s="7" t="s">
        <v>45</v>
      </c>
      <c r="AG287" s="7" t="s">
        <v>45</v>
      </c>
      <c r="AH287" s="35" t="s">
        <v>45</v>
      </c>
      <c r="AI287" s="35" t="s">
        <v>45</v>
      </c>
      <c r="AJ287" s="7" t="s">
        <v>45</v>
      </c>
      <c r="AK287" s="36">
        <v>654214.15</v>
      </c>
    </row>
    <row r="288" spans="1:37">
      <c r="A288" s="4">
        <v>2023</v>
      </c>
      <c r="B288" s="4">
        <v>20</v>
      </c>
      <c r="C288" s="4" t="s">
        <v>298</v>
      </c>
      <c r="D288" s="4">
        <v>21600</v>
      </c>
      <c r="E288" s="4" t="s">
        <v>302</v>
      </c>
      <c r="F288" s="32">
        <v>0.13500000000000001</v>
      </c>
      <c r="G288" s="4" t="s">
        <v>43</v>
      </c>
      <c r="H288" s="33">
        <v>18844120</v>
      </c>
      <c r="I288" s="7">
        <v>160175.01999999999</v>
      </c>
      <c r="J288" s="7">
        <v>240200.44</v>
      </c>
      <c r="K288" s="7">
        <v>32427.059399999998</v>
      </c>
      <c r="L288" s="7">
        <v>432802.51939999999</v>
      </c>
      <c r="M288" s="7">
        <v>508791.77</v>
      </c>
      <c r="N288" s="34" t="s">
        <v>43</v>
      </c>
      <c r="O288" s="35">
        <v>0.1493523580383386</v>
      </c>
      <c r="P288" s="7">
        <v>480857.05</v>
      </c>
      <c r="Q288" s="7">
        <v>71817.134296859265</v>
      </c>
      <c r="R288" s="7">
        <v>0</v>
      </c>
      <c r="S288" s="35">
        <v>1</v>
      </c>
      <c r="T288" s="35">
        <v>0.1493523580383386</v>
      </c>
      <c r="U288" s="7">
        <v>71817.13</v>
      </c>
      <c r="V288" s="4" t="s">
        <v>44</v>
      </c>
      <c r="W288" s="33" t="s">
        <v>45</v>
      </c>
      <c r="X288" s="7" t="s">
        <v>45</v>
      </c>
      <c r="Y288" s="7" t="s">
        <v>45</v>
      </c>
      <c r="Z288" s="7" t="s">
        <v>45</v>
      </c>
      <c r="AA288" s="7" t="s">
        <v>45</v>
      </c>
      <c r="AB288" s="7" t="s">
        <v>45</v>
      </c>
      <c r="AC288" s="4" t="s">
        <v>44</v>
      </c>
      <c r="AD288" s="35" t="s">
        <v>45</v>
      </c>
      <c r="AE288" s="7" t="s">
        <v>45</v>
      </c>
      <c r="AF288" s="7" t="s">
        <v>45</v>
      </c>
      <c r="AG288" s="7" t="s">
        <v>45</v>
      </c>
      <c r="AH288" s="35" t="s">
        <v>45</v>
      </c>
      <c r="AI288" s="35" t="s">
        <v>45</v>
      </c>
      <c r="AJ288" s="7" t="s">
        <v>45</v>
      </c>
      <c r="AK288" s="36">
        <v>71817.13</v>
      </c>
    </row>
    <row r="289" spans="1:37">
      <c r="A289" s="4">
        <v>2023</v>
      </c>
      <c r="B289" s="4">
        <v>20</v>
      </c>
      <c r="C289" s="4" t="s">
        <v>298</v>
      </c>
      <c r="D289" s="4">
        <v>22290</v>
      </c>
      <c r="E289" s="4" t="s">
        <v>303</v>
      </c>
      <c r="F289" s="32">
        <v>0.13500000000000001</v>
      </c>
      <c r="G289" s="4" t="s">
        <v>43</v>
      </c>
      <c r="H289" s="33">
        <v>126304190</v>
      </c>
      <c r="I289" s="7">
        <v>1332243.33</v>
      </c>
      <c r="J289" s="7">
        <v>1488799.32</v>
      </c>
      <c r="K289" s="7">
        <v>200987.90820000001</v>
      </c>
      <c r="L289" s="7">
        <v>3022030.5581999999</v>
      </c>
      <c r="M289" s="7">
        <v>3315219.75</v>
      </c>
      <c r="N289" s="34" t="s">
        <v>43</v>
      </c>
      <c r="O289" s="35">
        <v>8.8437332638356736E-2</v>
      </c>
      <c r="P289" s="7">
        <v>3155850.55</v>
      </c>
      <c r="Q289" s="7">
        <v>279095.00484729098</v>
      </c>
      <c r="R289" s="7">
        <v>0</v>
      </c>
      <c r="S289" s="35">
        <v>1</v>
      </c>
      <c r="T289" s="35">
        <v>8.8437332638356736E-2</v>
      </c>
      <c r="U289" s="7">
        <v>279095</v>
      </c>
      <c r="V289" s="4" t="s">
        <v>44</v>
      </c>
      <c r="W289" s="33" t="s">
        <v>45</v>
      </c>
      <c r="X289" s="7" t="s">
        <v>45</v>
      </c>
      <c r="Y289" s="7" t="s">
        <v>45</v>
      </c>
      <c r="Z289" s="7" t="s">
        <v>45</v>
      </c>
      <c r="AA289" s="7" t="s">
        <v>45</v>
      </c>
      <c r="AB289" s="7" t="s">
        <v>45</v>
      </c>
      <c r="AC289" s="4" t="s">
        <v>44</v>
      </c>
      <c r="AD289" s="35" t="s">
        <v>45</v>
      </c>
      <c r="AE289" s="7" t="s">
        <v>45</v>
      </c>
      <c r="AF289" s="7" t="s">
        <v>45</v>
      </c>
      <c r="AG289" s="7" t="s">
        <v>45</v>
      </c>
      <c r="AH289" s="35" t="s">
        <v>45</v>
      </c>
      <c r="AI289" s="35" t="s">
        <v>45</v>
      </c>
      <c r="AJ289" s="7" t="s">
        <v>45</v>
      </c>
      <c r="AK289" s="36">
        <v>279095</v>
      </c>
    </row>
    <row r="290" spans="1:37">
      <c r="A290" s="4">
        <v>2023</v>
      </c>
      <c r="B290" s="4">
        <v>20</v>
      </c>
      <c r="C290" s="4" t="s">
        <v>298</v>
      </c>
      <c r="D290" s="4">
        <v>23920</v>
      </c>
      <c r="E290" s="4" t="s">
        <v>304</v>
      </c>
      <c r="F290" s="32">
        <v>0.13500000000000001</v>
      </c>
      <c r="G290" s="4" t="s">
        <v>43</v>
      </c>
      <c r="H290" s="33">
        <v>219878170</v>
      </c>
      <c r="I290" s="7">
        <v>1952133.8</v>
      </c>
      <c r="J290" s="7">
        <v>3145014.12</v>
      </c>
      <c r="K290" s="7">
        <v>424576.90620000003</v>
      </c>
      <c r="L290" s="7">
        <v>5521724.8262</v>
      </c>
      <c r="M290" s="7">
        <v>5250310.53</v>
      </c>
      <c r="N290" s="34" t="s">
        <v>44</v>
      </c>
      <c r="O290" s="35" t="s">
        <v>45</v>
      </c>
      <c r="P290" s="7" t="s">
        <v>45</v>
      </c>
      <c r="Q290" s="7" t="s">
        <v>45</v>
      </c>
      <c r="R290" s="7" t="s">
        <v>45</v>
      </c>
      <c r="S290" s="35" t="s">
        <v>45</v>
      </c>
      <c r="T290" s="35" t="s">
        <v>45</v>
      </c>
      <c r="U290" s="7" t="s">
        <v>45</v>
      </c>
      <c r="V290" s="4" t="s">
        <v>44</v>
      </c>
      <c r="W290" s="33" t="s">
        <v>45</v>
      </c>
      <c r="X290" s="7" t="s">
        <v>45</v>
      </c>
      <c r="Y290" s="7" t="s">
        <v>45</v>
      </c>
      <c r="Z290" s="7" t="s">
        <v>45</v>
      </c>
      <c r="AA290" s="7" t="s">
        <v>45</v>
      </c>
      <c r="AB290" s="7" t="s">
        <v>45</v>
      </c>
      <c r="AC290" s="4" t="s">
        <v>44</v>
      </c>
      <c r="AD290" s="35" t="s">
        <v>45</v>
      </c>
      <c r="AE290" s="7" t="s">
        <v>45</v>
      </c>
      <c r="AF290" s="7" t="s">
        <v>45</v>
      </c>
      <c r="AG290" s="7" t="s">
        <v>45</v>
      </c>
      <c r="AH290" s="35" t="s">
        <v>45</v>
      </c>
      <c r="AI290" s="35" t="s">
        <v>45</v>
      </c>
      <c r="AJ290" s="7" t="s">
        <v>45</v>
      </c>
      <c r="AK290" s="36" t="s">
        <v>45</v>
      </c>
    </row>
    <row r="291" spans="1:37">
      <c r="A291" s="4">
        <v>2023</v>
      </c>
      <c r="B291" s="4">
        <v>20</v>
      </c>
      <c r="C291" s="4" t="s">
        <v>298</v>
      </c>
      <c r="D291" s="4">
        <v>30140</v>
      </c>
      <c r="E291" s="4" t="s">
        <v>305</v>
      </c>
      <c r="F291" s="32">
        <v>0.13500000000000001</v>
      </c>
      <c r="G291" s="4" t="s">
        <v>44</v>
      </c>
      <c r="H291" s="33" t="s">
        <v>45</v>
      </c>
      <c r="I291" s="7" t="s">
        <v>45</v>
      </c>
      <c r="J291" s="7" t="s">
        <v>45</v>
      </c>
      <c r="K291" s="7" t="s">
        <v>45</v>
      </c>
      <c r="L291" s="7" t="s">
        <v>45</v>
      </c>
      <c r="M291" s="7" t="s">
        <v>45</v>
      </c>
      <c r="N291" s="34" t="s">
        <v>44</v>
      </c>
      <c r="O291" s="35" t="s">
        <v>45</v>
      </c>
      <c r="P291" s="7" t="s">
        <v>45</v>
      </c>
      <c r="Q291" s="7" t="s">
        <v>45</v>
      </c>
      <c r="R291" s="7" t="s">
        <v>45</v>
      </c>
      <c r="S291" s="35" t="s">
        <v>45</v>
      </c>
      <c r="T291" s="35" t="s">
        <v>45</v>
      </c>
      <c r="U291" s="7" t="s">
        <v>45</v>
      </c>
      <c r="V291" s="4" t="s">
        <v>44</v>
      </c>
      <c r="W291" s="33" t="s">
        <v>45</v>
      </c>
      <c r="X291" s="7" t="s">
        <v>45</v>
      </c>
      <c r="Y291" s="7" t="s">
        <v>45</v>
      </c>
      <c r="Z291" s="7" t="s">
        <v>45</v>
      </c>
      <c r="AA291" s="7" t="s">
        <v>45</v>
      </c>
      <c r="AB291" s="7" t="s">
        <v>45</v>
      </c>
      <c r="AC291" s="4" t="s">
        <v>44</v>
      </c>
      <c r="AD291" s="35" t="s">
        <v>45</v>
      </c>
      <c r="AE291" s="7" t="s">
        <v>45</v>
      </c>
      <c r="AF291" s="7" t="s">
        <v>45</v>
      </c>
      <c r="AG291" s="7" t="s">
        <v>45</v>
      </c>
      <c r="AH291" s="35" t="s">
        <v>45</v>
      </c>
      <c r="AI291" s="35" t="s">
        <v>45</v>
      </c>
      <c r="AJ291" s="7" t="s">
        <v>45</v>
      </c>
      <c r="AK291" s="36" t="s">
        <v>45</v>
      </c>
    </row>
    <row r="292" spans="1:37">
      <c r="A292" s="4">
        <v>2023</v>
      </c>
      <c r="B292" s="4">
        <v>21</v>
      </c>
      <c r="C292" s="4" t="s">
        <v>306</v>
      </c>
      <c r="D292" s="4">
        <v>20480</v>
      </c>
      <c r="E292" s="4" t="s">
        <v>307</v>
      </c>
      <c r="F292" s="32">
        <v>0.13500000000000001</v>
      </c>
      <c r="G292" s="4" t="s">
        <v>43</v>
      </c>
      <c r="H292" s="33">
        <v>1406166480</v>
      </c>
      <c r="I292" s="7">
        <v>20170411</v>
      </c>
      <c r="J292" s="7">
        <v>15951848</v>
      </c>
      <c r="K292" s="7">
        <v>2153499.48</v>
      </c>
      <c r="L292" s="7">
        <v>38275758.479999997</v>
      </c>
      <c r="M292" s="7">
        <v>41825391</v>
      </c>
      <c r="N292" s="34" t="s">
        <v>43</v>
      </c>
      <c r="O292" s="35">
        <v>8.4867886112529156E-2</v>
      </c>
      <c r="P292" s="7">
        <v>41859303</v>
      </c>
      <c r="Q292" s="7">
        <v>3552510.5597538501</v>
      </c>
      <c r="R292" s="7">
        <v>0</v>
      </c>
      <c r="S292" s="35">
        <v>1</v>
      </c>
      <c r="T292" s="35">
        <v>8.4867886112529156E-2</v>
      </c>
      <c r="U292" s="7">
        <v>3552510.56</v>
      </c>
      <c r="V292" s="4" t="s">
        <v>43</v>
      </c>
      <c r="W292" s="33">
        <v>85038770</v>
      </c>
      <c r="X292" s="7">
        <v>1233062</v>
      </c>
      <c r="Y292" s="7">
        <v>1195092</v>
      </c>
      <c r="Z292" s="7">
        <v>161337.42000000001</v>
      </c>
      <c r="AA292" s="7">
        <v>2589491.42</v>
      </c>
      <c r="AB292" s="7">
        <v>2542660</v>
      </c>
      <c r="AC292" s="4" t="s">
        <v>44</v>
      </c>
      <c r="AD292" s="35" t="s">
        <v>45</v>
      </c>
      <c r="AE292" s="7" t="s">
        <v>45</v>
      </c>
      <c r="AF292" s="7" t="s">
        <v>45</v>
      </c>
      <c r="AG292" s="7" t="s">
        <v>45</v>
      </c>
      <c r="AH292" s="35" t="s">
        <v>45</v>
      </c>
      <c r="AI292" s="35" t="s">
        <v>45</v>
      </c>
      <c r="AJ292" s="7" t="s">
        <v>45</v>
      </c>
      <c r="AK292" s="36">
        <v>3552510.56</v>
      </c>
    </row>
    <row r="293" spans="1:37">
      <c r="A293" s="4">
        <v>2023</v>
      </c>
      <c r="B293" s="4">
        <v>21</v>
      </c>
      <c r="C293" s="4" t="s">
        <v>306</v>
      </c>
      <c r="D293" s="4">
        <v>20730</v>
      </c>
      <c r="E293" s="4" t="s">
        <v>308</v>
      </c>
      <c r="F293" s="32">
        <v>0.13500000000000001</v>
      </c>
      <c r="G293" s="4" t="s">
        <v>43</v>
      </c>
      <c r="H293" s="33">
        <v>993797060</v>
      </c>
      <c r="I293" s="7">
        <v>6757820</v>
      </c>
      <c r="J293" s="7">
        <v>12451433</v>
      </c>
      <c r="K293" s="7">
        <v>1680943.4550000001</v>
      </c>
      <c r="L293" s="7">
        <v>20890196.454999998</v>
      </c>
      <c r="M293" s="7">
        <v>23652378</v>
      </c>
      <c r="N293" s="34" t="s">
        <v>43</v>
      </c>
      <c r="O293" s="35">
        <v>0.1167824032323516</v>
      </c>
      <c r="P293" s="7">
        <v>23313532</v>
      </c>
      <c r="Q293" s="7">
        <v>2722610.2947943318</v>
      </c>
      <c r="R293" s="7">
        <v>0</v>
      </c>
      <c r="S293" s="35">
        <v>1</v>
      </c>
      <c r="T293" s="35">
        <v>0.1167824032323516</v>
      </c>
      <c r="U293" s="7">
        <v>2722610.29</v>
      </c>
      <c r="V293" s="4" t="s">
        <v>43</v>
      </c>
      <c r="W293" s="33">
        <v>17450610</v>
      </c>
      <c r="X293" s="7">
        <v>118664</v>
      </c>
      <c r="Y293" s="7">
        <v>290403</v>
      </c>
      <c r="Z293" s="7">
        <v>39204.405000000013</v>
      </c>
      <c r="AA293" s="7">
        <v>448271.40500000003</v>
      </c>
      <c r="AB293" s="7">
        <v>415385</v>
      </c>
      <c r="AC293" s="4" t="s">
        <v>44</v>
      </c>
      <c r="AD293" s="35" t="s">
        <v>45</v>
      </c>
      <c r="AE293" s="7" t="s">
        <v>45</v>
      </c>
      <c r="AF293" s="7" t="s">
        <v>45</v>
      </c>
      <c r="AG293" s="7" t="s">
        <v>45</v>
      </c>
      <c r="AH293" s="35" t="s">
        <v>45</v>
      </c>
      <c r="AI293" s="35" t="s">
        <v>45</v>
      </c>
      <c r="AJ293" s="7" t="s">
        <v>45</v>
      </c>
      <c r="AK293" s="36">
        <v>2722610.29</v>
      </c>
    </row>
    <row r="294" spans="1:37">
      <c r="A294" s="4">
        <v>2023</v>
      </c>
      <c r="B294" s="4">
        <v>21</v>
      </c>
      <c r="C294" s="4" t="s">
        <v>306</v>
      </c>
      <c r="D294" s="4">
        <v>20900</v>
      </c>
      <c r="E294" s="4" t="s">
        <v>309</v>
      </c>
      <c r="F294" s="32">
        <v>0.13500000000000001</v>
      </c>
      <c r="G294" s="4" t="s">
        <v>43</v>
      </c>
      <c r="H294" s="33">
        <v>25748280</v>
      </c>
      <c r="I294" s="7">
        <v>150101</v>
      </c>
      <c r="J294" s="7">
        <v>279706</v>
      </c>
      <c r="K294" s="7">
        <v>37760.31</v>
      </c>
      <c r="L294" s="7">
        <v>467567.31</v>
      </c>
      <c r="M294" s="7">
        <v>551775</v>
      </c>
      <c r="N294" s="34" t="s">
        <v>43</v>
      </c>
      <c r="O294" s="35">
        <v>0.15261236917221699</v>
      </c>
      <c r="P294" s="7">
        <v>545554</v>
      </c>
      <c r="Q294" s="7">
        <v>83258.28845137966</v>
      </c>
      <c r="R294" s="7">
        <v>0</v>
      </c>
      <c r="S294" s="35">
        <v>1</v>
      </c>
      <c r="T294" s="35">
        <v>0.15261236917221699</v>
      </c>
      <c r="U294" s="7">
        <v>83258.289999999994</v>
      </c>
      <c r="V294" s="4" t="s">
        <v>43</v>
      </c>
      <c r="W294" s="33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4" t="s">
        <v>44</v>
      </c>
      <c r="AD294" s="35" t="s">
        <v>45</v>
      </c>
      <c r="AE294" s="7" t="s">
        <v>45</v>
      </c>
      <c r="AF294" s="7" t="s">
        <v>45</v>
      </c>
      <c r="AG294" s="7" t="s">
        <v>45</v>
      </c>
      <c r="AH294" s="35" t="s">
        <v>45</v>
      </c>
      <c r="AI294" s="35" t="s">
        <v>45</v>
      </c>
      <c r="AJ294" s="7" t="s">
        <v>45</v>
      </c>
      <c r="AK294" s="36">
        <v>83258.289999999994</v>
      </c>
    </row>
    <row r="295" spans="1:37">
      <c r="A295" s="4">
        <v>2023</v>
      </c>
      <c r="B295" s="4">
        <v>21</v>
      </c>
      <c r="C295" s="4" t="s">
        <v>306</v>
      </c>
      <c r="D295" s="4">
        <v>21430</v>
      </c>
      <c r="E295" s="4" t="s">
        <v>310</v>
      </c>
      <c r="F295" s="32">
        <v>0.13500000000000001</v>
      </c>
      <c r="G295" s="4" t="s">
        <v>43</v>
      </c>
      <c r="H295" s="33">
        <v>1147863730</v>
      </c>
      <c r="I295" s="7">
        <v>29718462</v>
      </c>
      <c r="J295" s="7">
        <v>13252810</v>
      </c>
      <c r="K295" s="7">
        <v>1789129.35</v>
      </c>
      <c r="L295" s="7">
        <v>44760401.350000001</v>
      </c>
      <c r="M295" s="7">
        <v>47625151</v>
      </c>
      <c r="N295" s="34" t="s">
        <v>43</v>
      </c>
      <c r="O295" s="35">
        <v>6.0152032903790682E-2</v>
      </c>
      <c r="P295" s="7">
        <v>49595055</v>
      </c>
      <c r="Q295" s="7">
        <v>2983243.3802253078</v>
      </c>
      <c r="R295" s="7">
        <v>0</v>
      </c>
      <c r="S295" s="35">
        <v>1</v>
      </c>
      <c r="T295" s="35">
        <v>6.0152032903790682E-2</v>
      </c>
      <c r="U295" s="7">
        <v>2983243.38</v>
      </c>
      <c r="V295" s="4" t="s">
        <v>43</v>
      </c>
      <c r="W295" s="33">
        <v>259240660</v>
      </c>
      <c r="X295" s="7">
        <v>6861470</v>
      </c>
      <c r="Y295" s="7">
        <v>3845428</v>
      </c>
      <c r="Z295" s="7">
        <v>519132.78</v>
      </c>
      <c r="AA295" s="7">
        <v>11226030.779999999</v>
      </c>
      <c r="AB295" s="7">
        <v>10905796</v>
      </c>
      <c r="AC295" s="4" t="s">
        <v>44</v>
      </c>
      <c r="AD295" s="35" t="s">
        <v>45</v>
      </c>
      <c r="AE295" s="7" t="s">
        <v>45</v>
      </c>
      <c r="AF295" s="7" t="s">
        <v>45</v>
      </c>
      <c r="AG295" s="7" t="s">
        <v>45</v>
      </c>
      <c r="AH295" s="35" t="s">
        <v>45</v>
      </c>
      <c r="AI295" s="35" t="s">
        <v>45</v>
      </c>
      <c r="AJ295" s="7" t="s">
        <v>45</v>
      </c>
      <c r="AK295" s="36">
        <v>2983243.38</v>
      </c>
    </row>
    <row r="296" spans="1:37">
      <c r="A296" s="4">
        <v>2023</v>
      </c>
      <c r="B296" s="4">
        <v>21</v>
      </c>
      <c r="C296" s="4" t="s">
        <v>306</v>
      </c>
      <c r="D296" s="4">
        <v>21460</v>
      </c>
      <c r="E296" s="4" t="s">
        <v>311</v>
      </c>
      <c r="F296" s="32">
        <v>0.13500000000000001</v>
      </c>
      <c r="G296" s="4" t="s">
        <v>44</v>
      </c>
      <c r="H296" s="33" t="s">
        <v>45</v>
      </c>
      <c r="I296" s="7" t="s">
        <v>45</v>
      </c>
      <c r="J296" s="7" t="s">
        <v>45</v>
      </c>
      <c r="K296" s="7" t="s">
        <v>45</v>
      </c>
      <c r="L296" s="7" t="s">
        <v>45</v>
      </c>
      <c r="M296" s="7" t="s">
        <v>45</v>
      </c>
      <c r="N296" s="34" t="s">
        <v>44</v>
      </c>
      <c r="O296" s="35" t="s">
        <v>45</v>
      </c>
      <c r="P296" s="7" t="s">
        <v>45</v>
      </c>
      <c r="Q296" s="7" t="s">
        <v>45</v>
      </c>
      <c r="R296" s="7" t="s">
        <v>45</v>
      </c>
      <c r="S296" s="35" t="s">
        <v>45</v>
      </c>
      <c r="T296" s="35" t="s">
        <v>45</v>
      </c>
      <c r="U296" s="7" t="s">
        <v>45</v>
      </c>
      <c r="V296" s="4" t="s">
        <v>44</v>
      </c>
      <c r="W296" s="33" t="s">
        <v>45</v>
      </c>
      <c r="X296" s="7" t="s">
        <v>45</v>
      </c>
      <c r="Y296" s="7" t="s">
        <v>45</v>
      </c>
      <c r="Z296" s="7" t="s">
        <v>45</v>
      </c>
      <c r="AA296" s="7" t="s">
        <v>45</v>
      </c>
      <c r="AB296" s="7" t="s">
        <v>45</v>
      </c>
      <c r="AC296" s="4" t="s">
        <v>44</v>
      </c>
      <c r="AD296" s="35" t="s">
        <v>45</v>
      </c>
      <c r="AE296" s="7" t="s">
        <v>45</v>
      </c>
      <c r="AF296" s="7" t="s">
        <v>45</v>
      </c>
      <c r="AG296" s="7" t="s">
        <v>45</v>
      </c>
      <c r="AH296" s="35" t="s">
        <v>45</v>
      </c>
      <c r="AI296" s="35" t="s">
        <v>45</v>
      </c>
      <c r="AJ296" s="7" t="s">
        <v>45</v>
      </c>
      <c r="AK296" s="36" t="s">
        <v>45</v>
      </c>
    </row>
    <row r="297" spans="1:37">
      <c r="A297" s="4">
        <v>2023</v>
      </c>
      <c r="B297" s="4">
        <v>21</v>
      </c>
      <c r="C297" s="4" t="s">
        <v>306</v>
      </c>
      <c r="D297" s="4">
        <v>21640</v>
      </c>
      <c r="E297" s="4" t="s">
        <v>312</v>
      </c>
      <c r="F297" s="32">
        <v>0.13500000000000001</v>
      </c>
      <c r="G297" s="4" t="s">
        <v>43</v>
      </c>
      <c r="H297" s="33">
        <v>9588890</v>
      </c>
      <c r="I297" s="7">
        <v>139352</v>
      </c>
      <c r="J297" s="7">
        <v>106041</v>
      </c>
      <c r="K297" s="7">
        <v>14315.535</v>
      </c>
      <c r="L297" s="7">
        <v>259708.535</v>
      </c>
      <c r="M297" s="7">
        <v>289897</v>
      </c>
      <c r="N297" s="34" t="s">
        <v>43</v>
      </c>
      <c r="O297" s="35">
        <v>0.10413514110183961</v>
      </c>
      <c r="P297" s="7">
        <v>223480</v>
      </c>
      <c r="Q297" s="7">
        <v>23272.121333439121</v>
      </c>
      <c r="R297" s="7">
        <v>0</v>
      </c>
      <c r="S297" s="35">
        <v>1</v>
      </c>
      <c r="T297" s="35">
        <v>0.10413514110183961</v>
      </c>
      <c r="U297" s="7">
        <v>23272.12</v>
      </c>
      <c r="V297" s="4" t="s">
        <v>44</v>
      </c>
      <c r="W297" s="33" t="s">
        <v>45</v>
      </c>
      <c r="X297" s="7" t="s">
        <v>45</v>
      </c>
      <c r="Y297" s="7" t="s">
        <v>45</v>
      </c>
      <c r="Z297" s="7" t="s">
        <v>45</v>
      </c>
      <c r="AA297" s="7" t="s">
        <v>45</v>
      </c>
      <c r="AB297" s="7" t="s">
        <v>45</v>
      </c>
      <c r="AC297" s="4" t="s">
        <v>44</v>
      </c>
      <c r="AD297" s="35" t="s">
        <v>45</v>
      </c>
      <c r="AE297" s="7" t="s">
        <v>45</v>
      </c>
      <c r="AF297" s="7" t="s">
        <v>45</v>
      </c>
      <c r="AG297" s="7" t="s">
        <v>45</v>
      </c>
      <c r="AH297" s="35" t="s">
        <v>45</v>
      </c>
      <c r="AI297" s="35" t="s">
        <v>45</v>
      </c>
      <c r="AJ297" s="7" t="s">
        <v>45</v>
      </c>
      <c r="AK297" s="36">
        <v>23272.12</v>
      </c>
    </row>
    <row r="298" spans="1:37">
      <c r="A298" s="4">
        <v>2023</v>
      </c>
      <c r="B298" s="4">
        <v>21</v>
      </c>
      <c r="C298" s="4" t="s">
        <v>306</v>
      </c>
      <c r="D298" s="4">
        <v>22310</v>
      </c>
      <c r="E298" s="4" t="s">
        <v>313</v>
      </c>
      <c r="F298" s="32">
        <v>0.13500000000000001</v>
      </c>
      <c r="G298" s="4" t="s">
        <v>43</v>
      </c>
      <c r="H298" s="33">
        <v>20431220</v>
      </c>
      <c r="I298" s="7">
        <v>174856</v>
      </c>
      <c r="J298" s="7">
        <v>217079</v>
      </c>
      <c r="K298" s="7">
        <v>29305.665000000001</v>
      </c>
      <c r="L298" s="7">
        <v>421240.66499999998</v>
      </c>
      <c r="M298" s="7">
        <v>481324</v>
      </c>
      <c r="N298" s="34" t="s">
        <v>43</v>
      </c>
      <c r="O298" s="35">
        <v>0.12482929378131991</v>
      </c>
      <c r="P298" s="7">
        <v>463808</v>
      </c>
      <c r="Q298" s="7">
        <v>57896.825090126433</v>
      </c>
      <c r="R298" s="7">
        <v>0</v>
      </c>
      <c r="S298" s="35">
        <v>1</v>
      </c>
      <c r="T298" s="35">
        <v>0.12482929378131991</v>
      </c>
      <c r="U298" s="7">
        <v>57896.83</v>
      </c>
      <c r="V298" s="4" t="s">
        <v>43</v>
      </c>
      <c r="W298" s="33">
        <v>1707140</v>
      </c>
      <c r="X298" s="7">
        <v>14639</v>
      </c>
      <c r="Y298" s="7">
        <v>3308</v>
      </c>
      <c r="Z298" s="7">
        <v>446.58</v>
      </c>
      <c r="AA298" s="7">
        <v>18393.580000000002</v>
      </c>
      <c r="AB298" s="7">
        <v>40246</v>
      </c>
      <c r="AC298" s="4" t="s">
        <v>43</v>
      </c>
      <c r="AD298" s="35">
        <v>0.5429712269542315</v>
      </c>
      <c r="AE298" s="7">
        <v>25764</v>
      </c>
      <c r="AF298" s="7">
        <v>13989.110691248819</v>
      </c>
      <c r="AG298" s="7">
        <v>0</v>
      </c>
      <c r="AH298" s="35">
        <v>1</v>
      </c>
      <c r="AI298" s="35">
        <v>0.5429712269542315</v>
      </c>
      <c r="AJ298" s="7">
        <v>13989.11</v>
      </c>
      <c r="AK298" s="36">
        <v>71885.94</v>
      </c>
    </row>
    <row r="299" spans="1:37">
      <c r="A299" s="4">
        <v>2023</v>
      </c>
      <c r="B299" s="4">
        <v>21</v>
      </c>
      <c r="C299" s="4" t="s">
        <v>306</v>
      </c>
      <c r="D299" s="4">
        <v>22580</v>
      </c>
      <c r="E299" s="4" t="s">
        <v>314</v>
      </c>
      <c r="F299" s="32">
        <v>0.13500000000000001</v>
      </c>
      <c r="G299" s="4" t="s">
        <v>43</v>
      </c>
      <c r="H299" s="33">
        <v>8321280</v>
      </c>
      <c r="I299" s="7">
        <v>92140</v>
      </c>
      <c r="J299" s="7">
        <v>85481</v>
      </c>
      <c r="K299" s="7">
        <v>11539.934999999999</v>
      </c>
      <c r="L299" s="7">
        <v>189160.935</v>
      </c>
      <c r="M299" s="7">
        <v>220288</v>
      </c>
      <c r="N299" s="34" t="s">
        <v>43</v>
      </c>
      <c r="O299" s="35">
        <v>0.14130168234311449</v>
      </c>
      <c r="P299" s="7">
        <v>211908</v>
      </c>
      <c r="Q299" s="7">
        <v>29942.956901964699</v>
      </c>
      <c r="R299" s="7">
        <v>0</v>
      </c>
      <c r="S299" s="35">
        <v>1</v>
      </c>
      <c r="T299" s="35">
        <v>0.14130168234311449</v>
      </c>
      <c r="U299" s="7">
        <v>29942.959999999999</v>
      </c>
      <c r="V299" s="4" t="s">
        <v>43</v>
      </c>
      <c r="W299" s="33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4" t="s">
        <v>44</v>
      </c>
      <c r="AD299" s="35" t="s">
        <v>45</v>
      </c>
      <c r="AE299" s="7" t="s">
        <v>45</v>
      </c>
      <c r="AF299" s="7" t="s">
        <v>45</v>
      </c>
      <c r="AG299" s="7" t="s">
        <v>45</v>
      </c>
      <c r="AH299" s="35" t="s">
        <v>45</v>
      </c>
      <c r="AI299" s="35" t="s">
        <v>45</v>
      </c>
      <c r="AJ299" s="7" t="s">
        <v>45</v>
      </c>
      <c r="AK299" s="36">
        <v>29942.959999999999</v>
      </c>
    </row>
    <row r="300" spans="1:37">
      <c r="A300" s="4">
        <v>2023</v>
      </c>
      <c r="B300" s="4">
        <v>21</v>
      </c>
      <c r="C300" s="4" t="s">
        <v>306</v>
      </c>
      <c r="D300" s="4">
        <v>23900</v>
      </c>
      <c r="E300" s="4" t="s">
        <v>315</v>
      </c>
      <c r="F300" s="32">
        <v>0.13500000000000001</v>
      </c>
      <c r="G300" s="4" t="s">
        <v>43</v>
      </c>
      <c r="H300" s="33">
        <v>19783640</v>
      </c>
      <c r="I300" s="7">
        <v>192773</v>
      </c>
      <c r="J300" s="7">
        <v>219324</v>
      </c>
      <c r="K300" s="7">
        <v>29608.74</v>
      </c>
      <c r="L300" s="7">
        <v>441705.74</v>
      </c>
      <c r="M300" s="7">
        <v>510301</v>
      </c>
      <c r="N300" s="34" t="s">
        <v>43</v>
      </c>
      <c r="O300" s="35">
        <v>0.13442117495360581</v>
      </c>
      <c r="P300" s="7">
        <v>475310</v>
      </c>
      <c r="Q300" s="7">
        <v>63891.728667198389</v>
      </c>
      <c r="R300" s="7">
        <v>0</v>
      </c>
      <c r="S300" s="35">
        <v>1</v>
      </c>
      <c r="T300" s="35">
        <v>0.13442117495360581</v>
      </c>
      <c r="U300" s="7">
        <v>63891.73</v>
      </c>
      <c r="V300" s="4" t="s">
        <v>44</v>
      </c>
      <c r="W300" s="33" t="s">
        <v>45</v>
      </c>
      <c r="X300" s="7" t="s">
        <v>45</v>
      </c>
      <c r="Y300" s="7" t="s">
        <v>45</v>
      </c>
      <c r="Z300" s="7" t="s">
        <v>45</v>
      </c>
      <c r="AA300" s="7" t="s">
        <v>45</v>
      </c>
      <c r="AB300" s="7" t="s">
        <v>45</v>
      </c>
      <c r="AC300" s="4" t="s">
        <v>44</v>
      </c>
      <c r="AD300" s="35" t="s">
        <v>45</v>
      </c>
      <c r="AE300" s="7" t="s">
        <v>45</v>
      </c>
      <c r="AF300" s="7" t="s">
        <v>45</v>
      </c>
      <c r="AG300" s="7" t="s">
        <v>45</v>
      </c>
      <c r="AH300" s="35" t="s">
        <v>45</v>
      </c>
      <c r="AI300" s="35" t="s">
        <v>45</v>
      </c>
      <c r="AJ300" s="7" t="s">
        <v>45</v>
      </c>
      <c r="AK300" s="36">
        <v>63891.73</v>
      </c>
    </row>
    <row r="301" spans="1:37">
      <c r="A301" s="4">
        <v>2023</v>
      </c>
      <c r="B301" s="4">
        <v>21</v>
      </c>
      <c r="C301" s="4" t="s">
        <v>306</v>
      </c>
      <c r="D301" s="4">
        <v>23960</v>
      </c>
      <c r="E301" s="4" t="s">
        <v>316</v>
      </c>
      <c r="F301" s="32">
        <v>0.13500000000000001</v>
      </c>
      <c r="G301" s="4" t="s">
        <v>43</v>
      </c>
      <c r="H301" s="33">
        <v>1842990</v>
      </c>
      <c r="I301" s="7">
        <v>19904</v>
      </c>
      <c r="J301" s="7">
        <v>22653</v>
      </c>
      <c r="K301" s="7">
        <v>3058.1550000000002</v>
      </c>
      <c r="L301" s="7">
        <v>45615.154999999999</v>
      </c>
      <c r="M301" s="7">
        <v>49208</v>
      </c>
      <c r="N301" s="34" t="s">
        <v>43</v>
      </c>
      <c r="O301" s="35">
        <v>7.3013432775158482E-2</v>
      </c>
      <c r="P301" s="7">
        <v>48109</v>
      </c>
      <c r="Q301" s="7">
        <v>3512.603237380099</v>
      </c>
      <c r="R301" s="7">
        <v>0</v>
      </c>
      <c r="S301" s="35">
        <v>1</v>
      </c>
      <c r="T301" s="35">
        <v>7.3013432775158482E-2</v>
      </c>
      <c r="U301" s="7">
        <v>3512.6</v>
      </c>
      <c r="V301" s="4" t="s">
        <v>43</v>
      </c>
      <c r="W301" s="33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4" t="s">
        <v>44</v>
      </c>
      <c r="AD301" s="35" t="s">
        <v>45</v>
      </c>
      <c r="AE301" s="7" t="s">
        <v>45</v>
      </c>
      <c r="AF301" s="7" t="s">
        <v>45</v>
      </c>
      <c r="AG301" s="7" t="s">
        <v>45</v>
      </c>
      <c r="AH301" s="35" t="s">
        <v>45</v>
      </c>
      <c r="AI301" s="35" t="s">
        <v>45</v>
      </c>
      <c r="AJ301" s="7" t="s">
        <v>45</v>
      </c>
      <c r="AK301" s="36">
        <v>3512.6</v>
      </c>
    </row>
    <row r="302" spans="1:37">
      <c r="A302" s="4">
        <v>2023</v>
      </c>
      <c r="B302" s="4">
        <v>21</v>
      </c>
      <c r="C302" s="4" t="s">
        <v>306</v>
      </c>
      <c r="D302" s="4">
        <v>24140</v>
      </c>
      <c r="E302" s="4" t="s">
        <v>317</v>
      </c>
      <c r="F302" s="32">
        <v>0.13500000000000001</v>
      </c>
      <c r="G302" s="4" t="s">
        <v>44</v>
      </c>
      <c r="H302" s="33" t="s">
        <v>45</v>
      </c>
      <c r="I302" s="7" t="s">
        <v>45</v>
      </c>
      <c r="J302" s="7" t="s">
        <v>45</v>
      </c>
      <c r="K302" s="7" t="s">
        <v>45</v>
      </c>
      <c r="L302" s="7" t="s">
        <v>45</v>
      </c>
      <c r="M302" s="7" t="s">
        <v>45</v>
      </c>
      <c r="N302" s="34" t="s">
        <v>44</v>
      </c>
      <c r="O302" s="35" t="s">
        <v>45</v>
      </c>
      <c r="P302" s="7" t="s">
        <v>45</v>
      </c>
      <c r="Q302" s="7" t="s">
        <v>45</v>
      </c>
      <c r="R302" s="7" t="s">
        <v>45</v>
      </c>
      <c r="S302" s="35" t="s">
        <v>45</v>
      </c>
      <c r="T302" s="35" t="s">
        <v>45</v>
      </c>
      <c r="U302" s="7" t="s">
        <v>45</v>
      </c>
      <c r="V302" s="4" t="s">
        <v>44</v>
      </c>
      <c r="W302" s="33" t="s">
        <v>45</v>
      </c>
      <c r="X302" s="7" t="s">
        <v>45</v>
      </c>
      <c r="Y302" s="7" t="s">
        <v>45</v>
      </c>
      <c r="Z302" s="7" t="s">
        <v>45</v>
      </c>
      <c r="AA302" s="7" t="s">
        <v>45</v>
      </c>
      <c r="AB302" s="7" t="s">
        <v>45</v>
      </c>
      <c r="AC302" s="4" t="s">
        <v>44</v>
      </c>
      <c r="AD302" s="35" t="s">
        <v>45</v>
      </c>
      <c r="AE302" s="7" t="s">
        <v>45</v>
      </c>
      <c r="AF302" s="7" t="s">
        <v>45</v>
      </c>
      <c r="AG302" s="7" t="s">
        <v>45</v>
      </c>
      <c r="AH302" s="35" t="s">
        <v>45</v>
      </c>
      <c r="AI302" s="35" t="s">
        <v>45</v>
      </c>
      <c r="AJ302" s="7" t="s">
        <v>45</v>
      </c>
      <c r="AK302" s="36" t="s">
        <v>45</v>
      </c>
    </row>
    <row r="303" spans="1:37">
      <c r="A303" s="4">
        <v>2023</v>
      </c>
      <c r="B303" s="4">
        <v>21</v>
      </c>
      <c r="C303" s="4" t="s">
        <v>306</v>
      </c>
      <c r="D303" s="4">
        <v>25930</v>
      </c>
      <c r="E303" s="4" t="s">
        <v>318</v>
      </c>
      <c r="F303" s="32">
        <v>0.13500000000000001</v>
      </c>
      <c r="G303" s="4" t="s">
        <v>44</v>
      </c>
      <c r="H303" s="33" t="s">
        <v>45</v>
      </c>
      <c r="I303" s="7" t="s">
        <v>45</v>
      </c>
      <c r="J303" s="7" t="s">
        <v>45</v>
      </c>
      <c r="K303" s="7" t="s">
        <v>45</v>
      </c>
      <c r="L303" s="7" t="s">
        <v>45</v>
      </c>
      <c r="M303" s="7" t="s">
        <v>45</v>
      </c>
      <c r="N303" s="34" t="s">
        <v>44</v>
      </c>
      <c r="O303" s="35" t="s">
        <v>45</v>
      </c>
      <c r="P303" s="7" t="s">
        <v>45</v>
      </c>
      <c r="Q303" s="7" t="s">
        <v>45</v>
      </c>
      <c r="R303" s="7" t="s">
        <v>45</v>
      </c>
      <c r="S303" s="35" t="s">
        <v>45</v>
      </c>
      <c r="T303" s="35" t="s">
        <v>45</v>
      </c>
      <c r="U303" s="7" t="s">
        <v>45</v>
      </c>
      <c r="V303" s="4" t="s">
        <v>44</v>
      </c>
      <c r="W303" s="33" t="s">
        <v>45</v>
      </c>
      <c r="X303" s="7" t="s">
        <v>45</v>
      </c>
      <c r="Y303" s="7" t="s">
        <v>45</v>
      </c>
      <c r="Z303" s="7" t="s">
        <v>45</v>
      </c>
      <c r="AA303" s="7" t="s">
        <v>45</v>
      </c>
      <c r="AB303" s="7" t="s">
        <v>45</v>
      </c>
      <c r="AC303" s="4" t="s">
        <v>44</v>
      </c>
      <c r="AD303" s="35" t="s">
        <v>45</v>
      </c>
      <c r="AE303" s="7" t="s">
        <v>45</v>
      </c>
      <c r="AF303" s="7" t="s">
        <v>45</v>
      </c>
      <c r="AG303" s="7" t="s">
        <v>45</v>
      </c>
      <c r="AH303" s="35" t="s">
        <v>45</v>
      </c>
      <c r="AI303" s="35" t="s">
        <v>45</v>
      </c>
      <c r="AJ303" s="7" t="s">
        <v>45</v>
      </c>
      <c r="AK303" s="36" t="s">
        <v>45</v>
      </c>
    </row>
    <row r="304" spans="1:37">
      <c r="A304" s="4">
        <v>2023</v>
      </c>
      <c r="B304" s="4">
        <v>21</v>
      </c>
      <c r="C304" s="4" t="s">
        <v>306</v>
      </c>
      <c r="D304" s="4">
        <v>30070</v>
      </c>
      <c r="E304" s="4" t="s">
        <v>319</v>
      </c>
      <c r="F304" s="32">
        <v>0.13500000000000001</v>
      </c>
      <c r="G304" s="4" t="s">
        <v>43</v>
      </c>
      <c r="H304" s="33">
        <v>713948480</v>
      </c>
      <c r="I304" s="7">
        <v>0</v>
      </c>
      <c r="J304" s="7">
        <v>936343</v>
      </c>
      <c r="K304" s="7">
        <v>126406.30499999999</v>
      </c>
      <c r="L304" s="7">
        <v>1062749.3049999999</v>
      </c>
      <c r="M304" s="7">
        <v>1285107</v>
      </c>
      <c r="N304" s="34" t="s">
        <v>43</v>
      </c>
      <c r="O304" s="35">
        <v>0.17302660011967891</v>
      </c>
      <c r="P304" s="7">
        <v>1235938</v>
      </c>
      <c r="Q304" s="7">
        <v>213850.15009871559</v>
      </c>
      <c r="R304" s="7">
        <v>0</v>
      </c>
      <c r="S304" s="35">
        <v>1</v>
      </c>
      <c r="T304" s="35">
        <v>0.17302660011967891</v>
      </c>
      <c r="U304" s="7">
        <v>213850.15</v>
      </c>
      <c r="V304" s="4" t="s">
        <v>43</v>
      </c>
      <c r="W304" s="33">
        <v>11775920</v>
      </c>
      <c r="X304" s="7">
        <v>0</v>
      </c>
      <c r="Y304" s="7">
        <v>19780</v>
      </c>
      <c r="Z304" s="7">
        <v>2670.3</v>
      </c>
      <c r="AA304" s="7">
        <v>22450.3</v>
      </c>
      <c r="AB304" s="7">
        <v>21197</v>
      </c>
      <c r="AC304" s="4" t="s">
        <v>44</v>
      </c>
      <c r="AD304" s="35" t="s">
        <v>45</v>
      </c>
      <c r="AE304" s="7" t="s">
        <v>45</v>
      </c>
      <c r="AF304" s="7" t="s">
        <v>45</v>
      </c>
      <c r="AG304" s="7" t="s">
        <v>45</v>
      </c>
      <c r="AH304" s="35" t="s">
        <v>45</v>
      </c>
      <c r="AI304" s="35" t="s">
        <v>45</v>
      </c>
      <c r="AJ304" s="7" t="s">
        <v>45</v>
      </c>
      <c r="AK304" s="36">
        <v>213850.15</v>
      </c>
    </row>
    <row r="305" spans="1:37">
      <c r="A305" s="4">
        <v>2023</v>
      </c>
      <c r="B305" s="4">
        <v>21</v>
      </c>
      <c r="C305" s="4" t="s">
        <v>306</v>
      </c>
      <c r="D305" s="4">
        <v>30110</v>
      </c>
      <c r="E305" s="4" t="s">
        <v>320</v>
      </c>
      <c r="F305" s="32">
        <v>0.13500000000000001</v>
      </c>
      <c r="G305" s="4" t="s">
        <v>43</v>
      </c>
      <c r="H305" s="33">
        <v>9174486430</v>
      </c>
      <c r="I305" s="7">
        <v>1549653</v>
      </c>
      <c r="J305" s="7">
        <v>13671767</v>
      </c>
      <c r="K305" s="7">
        <v>1845688.5449999999</v>
      </c>
      <c r="L305" s="7">
        <v>17067108.545000002</v>
      </c>
      <c r="M305" s="7">
        <v>19898635</v>
      </c>
      <c r="N305" s="34" t="s">
        <v>43</v>
      </c>
      <c r="O305" s="35">
        <v>0.1422975221667214</v>
      </c>
      <c r="P305" s="7">
        <v>19922843</v>
      </c>
      <c r="Q305" s="7">
        <v>2834971.1934166108</v>
      </c>
      <c r="R305" s="7">
        <v>0</v>
      </c>
      <c r="S305" s="35">
        <v>1</v>
      </c>
      <c r="T305" s="35">
        <v>0.1422975221667214</v>
      </c>
      <c r="U305" s="7">
        <v>2834971.19</v>
      </c>
      <c r="V305" s="4" t="s">
        <v>43</v>
      </c>
      <c r="W305" s="33">
        <v>992144660</v>
      </c>
      <c r="X305" s="7">
        <v>237391</v>
      </c>
      <c r="Y305" s="7">
        <v>1755619</v>
      </c>
      <c r="Z305" s="7">
        <v>237008.565</v>
      </c>
      <c r="AA305" s="7">
        <v>2230018.5649999999</v>
      </c>
      <c r="AB305" s="7">
        <v>2221680</v>
      </c>
      <c r="AC305" s="4" t="s">
        <v>44</v>
      </c>
      <c r="AD305" s="35" t="s">
        <v>45</v>
      </c>
      <c r="AE305" s="7" t="s">
        <v>45</v>
      </c>
      <c r="AF305" s="7" t="s">
        <v>45</v>
      </c>
      <c r="AG305" s="7" t="s">
        <v>45</v>
      </c>
      <c r="AH305" s="35" t="s">
        <v>45</v>
      </c>
      <c r="AI305" s="35" t="s">
        <v>45</v>
      </c>
      <c r="AJ305" s="7" t="s">
        <v>45</v>
      </c>
      <c r="AK305" s="36">
        <v>2834971.19</v>
      </c>
    </row>
    <row r="306" spans="1:37">
      <c r="A306" s="4">
        <v>2023</v>
      </c>
      <c r="B306" s="4">
        <v>21</v>
      </c>
      <c r="C306" s="4" t="s">
        <v>306</v>
      </c>
      <c r="D306" s="4">
        <v>30190</v>
      </c>
      <c r="E306" s="4" t="s">
        <v>231</v>
      </c>
      <c r="F306" s="32">
        <v>0.13500000000000001</v>
      </c>
      <c r="G306" s="4" t="s">
        <v>43</v>
      </c>
      <c r="H306" s="33">
        <v>25748280</v>
      </c>
      <c r="I306" s="7">
        <v>0</v>
      </c>
      <c r="J306" s="7">
        <v>35864</v>
      </c>
      <c r="K306" s="7">
        <v>4841.6400000000003</v>
      </c>
      <c r="L306" s="7">
        <v>40705.64</v>
      </c>
      <c r="M306" s="7">
        <v>51497</v>
      </c>
      <c r="N306" s="34" t="s">
        <v>43</v>
      </c>
      <c r="O306" s="35">
        <v>0.2095531778550207</v>
      </c>
      <c r="P306" s="7">
        <v>51013</v>
      </c>
      <c r="Q306" s="7">
        <v>10689.93626191817</v>
      </c>
      <c r="R306" s="7">
        <v>0</v>
      </c>
      <c r="S306" s="35">
        <v>1</v>
      </c>
      <c r="T306" s="35">
        <v>0.2095531778550207</v>
      </c>
      <c r="U306" s="7">
        <v>10689.94</v>
      </c>
      <c r="V306" s="4" t="s">
        <v>44</v>
      </c>
      <c r="W306" s="33" t="s">
        <v>45</v>
      </c>
      <c r="X306" s="7" t="s">
        <v>45</v>
      </c>
      <c r="Y306" s="7" t="s">
        <v>45</v>
      </c>
      <c r="Z306" s="7" t="s">
        <v>45</v>
      </c>
      <c r="AA306" s="7" t="s">
        <v>45</v>
      </c>
      <c r="AB306" s="7" t="s">
        <v>45</v>
      </c>
      <c r="AC306" s="4" t="s">
        <v>44</v>
      </c>
      <c r="AD306" s="35" t="s">
        <v>45</v>
      </c>
      <c r="AE306" s="7" t="s">
        <v>45</v>
      </c>
      <c r="AF306" s="7" t="s">
        <v>45</v>
      </c>
      <c r="AG306" s="7" t="s">
        <v>45</v>
      </c>
      <c r="AH306" s="35" t="s">
        <v>45</v>
      </c>
      <c r="AI306" s="35" t="s">
        <v>45</v>
      </c>
      <c r="AJ306" s="7" t="s">
        <v>45</v>
      </c>
      <c r="AK306" s="36">
        <v>10689.94</v>
      </c>
    </row>
    <row r="307" spans="1:37">
      <c r="A307" s="4">
        <v>2023</v>
      </c>
      <c r="B307" s="4">
        <v>21</v>
      </c>
      <c r="C307" s="4" t="s">
        <v>306</v>
      </c>
      <c r="D307" s="4">
        <v>30220</v>
      </c>
      <c r="E307" s="4" t="s">
        <v>321</v>
      </c>
      <c r="F307" s="32">
        <v>0.13500000000000001</v>
      </c>
      <c r="G307" s="4" t="s">
        <v>43</v>
      </c>
      <c r="H307" s="33">
        <v>10164270</v>
      </c>
      <c r="I307" s="7">
        <v>0</v>
      </c>
      <c r="J307" s="7">
        <v>13951</v>
      </c>
      <c r="K307" s="7">
        <v>1883.385</v>
      </c>
      <c r="L307" s="7">
        <v>15834.385</v>
      </c>
      <c r="M307" s="7">
        <v>20329</v>
      </c>
      <c r="N307" s="34" t="s">
        <v>43</v>
      </c>
      <c r="O307" s="35">
        <v>0.22109375768606421</v>
      </c>
      <c r="P307" s="7">
        <v>20485</v>
      </c>
      <c r="Q307" s="7">
        <v>4529.1056261990252</v>
      </c>
      <c r="R307" s="7">
        <v>0</v>
      </c>
      <c r="S307" s="35">
        <v>1</v>
      </c>
      <c r="T307" s="35">
        <v>0.22109375768606421</v>
      </c>
      <c r="U307" s="7">
        <v>4529.1099999999997</v>
      </c>
      <c r="V307" s="4" t="s">
        <v>43</v>
      </c>
      <c r="W307" s="33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4" t="s">
        <v>44</v>
      </c>
      <c r="AD307" s="35" t="s">
        <v>45</v>
      </c>
      <c r="AE307" s="7" t="s">
        <v>45</v>
      </c>
      <c r="AF307" s="7" t="s">
        <v>45</v>
      </c>
      <c r="AG307" s="7" t="s">
        <v>45</v>
      </c>
      <c r="AH307" s="35" t="s">
        <v>45</v>
      </c>
      <c r="AI307" s="35" t="s">
        <v>45</v>
      </c>
      <c r="AJ307" s="7" t="s">
        <v>45</v>
      </c>
      <c r="AK307" s="36">
        <v>4529.1099999999997</v>
      </c>
    </row>
    <row r="308" spans="1:37">
      <c r="A308" s="4">
        <v>2023</v>
      </c>
      <c r="B308" s="4">
        <v>21</v>
      </c>
      <c r="C308" s="4" t="s">
        <v>306</v>
      </c>
      <c r="D308" s="4">
        <v>30410</v>
      </c>
      <c r="E308" s="4" t="s">
        <v>245</v>
      </c>
      <c r="F308" s="32">
        <v>0.13500000000000001</v>
      </c>
      <c r="G308" s="4" t="s">
        <v>43</v>
      </c>
      <c r="H308" s="33">
        <v>49803750</v>
      </c>
      <c r="I308" s="7">
        <v>0</v>
      </c>
      <c r="J308" s="7">
        <v>70127</v>
      </c>
      <c r="K308" s="7">
        <v>9467.1450000000004</v>
      </c>
      <c r="L308" s="7">
        <v>79594.145000000004</v>
      </c>
      <c r="M308" s="7">
        <v>99608</v>
      </c>
      <c r="N308" s="34" t="s">
        <v>43</v>
      </c>
      <c r="O308" s="35">
        <v>0.200926180628062</v>
      </c>
      <c r="P308" s="7">
        <v>97385</v>
      </c>
      <c r="Q308" s="7">
        <v>19567.196100463821</v>
      </c>
      <c r="R308" s="7">
        <v>0</v>
      </c>
      <c r="S308" s="35">
        <v>1</v>
      </c>
      <c r="T308" s="35">
        <v>0.200926180628062</v>
      </c>
      <c r="U308" s="7">
        <v>19567.2</v>
      </c>
      <c r="V308" s="4" t="s">
        <v>44</v>
      </c>
      <c r="W308" s="33" t="s">
        <v>45</v>
      </c>
      <c r="X308" s="7" t="s">
        <v>45</v>
      </c>
      <c r="Y308" s="7" t="s">
        <v>45</v>
      </c>
      <c r="Z308" s="7" t="s">
        <v>45</v>
      </c>
      <c r="AA308" s="7" t="s">
        <v>45</v>
      </c>
      <c r="AB308" s="7" t="s">
        <v>45</v>
      </c>
      <c r="AC308" s="4" t="s">
        <v>44</v>
      </c>
      <c r="AD308" s="35" t="s">
        <v>45</v>
      </c>
      <c r="AE308" s="7" t="s">
        <v>45</v>
      </c>
      <c r="AF308" s="7" t="s">
        <v>45</v>
      </c>
      <c r="AG308" s="7" t="s">
        <v>45</v>
      </c>
      <c r="AH308" s="35" t="s">
        <v>45</v>
      </c>
      <c r="AI308" s="35" t="s">
        <v>45</v>
      </c>
      <c r="AJ308" s="7" t="s">
        <v>45</v>
      </c>
      <c r="AK308" s="36">
        <v>19567.2</v>
      </c>
    </row>
    <row r="309" spans="1:37">
      <c r="A309" s="4">
        <v>2024</v>
      </c>
      <c r="B309" s="4">
        <v>22</v>
      </c>
      <c r="C309" s="4" t="s">
        <v>322</v>
      </c>
      <c r="D309" s="4">
        <v>20360</v>
      </c>
      <c r="E309" s="4" t="s">
        <v>323</v>
      </c>
      <c r="F309" s="32">
        <v>0.161</v>
      </c>
      <c r="G309" s="4" t="s">
        <v>43</v>
      </c>
      <c r="H309" s="33">
        <v>25366440</v>
      </c>
      <c r="I309" s="7">
        <v>365963</v>
      </c>
      <c r="J309" s="7">
        <v>273355</v>
      </c>
      <c r="K309" s="7">
        <v>44010.154999999999</v>
      </c>
      <c r="L309" s="7">
        <v>683328.15500000003</v>
      </c>
      <c r="M309" s="7">
        <v>764216</v>
      </c>
      <c r="N309" s="34" t="s">
        <v>43</v>
      </c>
      <c r="O309" s="35">
        <v>0.1058442181268123</v>
      </c>
      <c r="P309" s="7">
        <v>757309</v>
      </c>
      <c r="Q309" s="7">
        <v>80156.778985398123</v>
      </c>
      <c r="R309" s="7">
        <v>0</v>
      </c>
      <c r="S309" s="35">
        <v>1</v>
      </c>
      <c r="T309" s="35">
        <v>0.1058442181268123</v>
      </c>
      <c r="U309" s="7">
        <v>80156.78</v>
      </c>
      <c r="V309" s="4" t="s">
        <v>44</v>
      </c>
      <c r="W309" s="33" t="s">
        <v>45</v>
      </c>
      <c r="X309" s="7" t="s">
        <v>45</v>
      </c>
      <c r="Y309" s="7" t="s">
        <v>45</v>
      </c>
      <c r="Z309" s="7" t="s">
        <v>45</v>
      </c>
      <c r="AA309" s="7" t="s">
        <v>45</v>
      </c>
      <c r="AB309" s="7" t="s">
        <v>45</v>
      </c>
      <c r="AC309" s="4" t="s">
        <v>44</v>
      </c>
      <c r="AD309" s="35" t="s">
        <v>45</v>
      </c>
      <c r="AE309" s="7" t="s">
        <v>45</v>
      </c>
      <c r="AF309" s="7" t="s">
        <v>45</v>
      </c>
      <c r="AG309" s="7" t="s">
        <v>45</v>
      </c>
      <c r="AH309" s="35" t="s">
        <v>45</v>
      </c>
      <c r="AI309" s="35" t="s">
        <v>45</v>
      </c>
      <c r="AJ309" s="7" t="s">
        <v>45</v>
      </c>
      <c r="AK309" s="36">
        <v>80156.78</v>
      </c>
    </row>
    <row r="310" spans="1:37">
      <c r="A310" s="4">
        <v>2024</v>
      </c>
      <c r="B310" s="4">
        <v>22</v>
      </c>
      <c r="C310" s="4" t="s">
        <v>322</v>
      </c>
      <c r="D310" s="4">
        <v>20420</v>
      </c>
      <c r="E310" s="4" t="s">
        <v>324</v>
      </c>
      <c r="F310" s="32">
        <v>0.161</v>
      </c>
      <c r="G310" s="4" t="s">
        <v>43</v>
      </c>
      <c r="H310" s="33">
        <v>261624662</v>
      </c>
      <c r="I310" s="7">
        <v>3346217</v>
      </c>
      <c r="J310" s="7">
        <v>3040143</v>
      </c>
      <c r="K310" s="7">
        <v>489463.02299999999</v>
      </c>
      <c r="L310" s="7">
        <v>6875823.023</v>
      </c>
      <c r="M310" s="7">
        <v>7375244</v>
      </c>
      <c r="N310" s="34" t="s">
        <v>43</v>
      </c>
      <c r="O310" s="35">
        <v>6.7715858214318025E-2</v>
      </c>
      <c r="P310" s="7">
        <v>7349968</v>
      </c>
      <c r="Q310" s="7">
        <v>497709.39096777461</v>
      </c>
      <c r="R310" s="7">
        <v>0</v>
      </c>
      <c r="S310" s="35">
        <v>1</v>
      </c>
      <c r="T310" s="35">
        <v>6.7715858214318025E-2</v>
      </c>
      <c r="U310" s="7">
        <v>497709.39</v>
      </c>
      <c r="V310" s="4" t="s">
        <v>44</v>
      </c>
      <c r="W310" s="33" t="s">
        <v>45</v>
      </c>
      <c r="X310" s="7" t="s">
        <v>45</v>
      </c>
      <c r="Y310" s="7" t="s">
        <v>45</v>
      </c>
      <c r="Z310" s="7" t="s">
        <v>45</v>
      </c>
      <c r="AA310" s="7" t="s">
        <v>45</v>
      </c>
      <c r="AB310" s="7" t="s">
        <v>45</v>
      </c>
      <c r="AC310" s="4" t="s">
        <v>44</v>
      </c>
      <c r="AD310" s="35" t="s">
        <v>45</v>
      </c>
      <c r="AE310" s="7" t="s">
        <v>45</v>
      </c>
      <c r="AF310" s="7" t="s">
        <v>45</v>
      </c>
      <c r="AG310" s="7" t="s">
        <v>45</v>
      </c>
      <c r="AH310" s="35" t="s">
        <v>45</v>
      </c>
      <c r="AI310" s="35" t="s">
        <v>45</v>
      </c>
      <c r="AJ310" s="7" t="s">
        <v>45</v>
      </c>
      <c r="AK310" s="36">
        <v>497709.39</v>
      </c>
    </row>
    <row r="311" spans="1:37">
      <c r="A311" s="4">
        <v>2024</v>
      </c>
      <c r="B311" s="4">
        <v>22</v>
      </c>
      <c r="C311" s="4" t="s">
        <v>322</v>
      </c>
      <c r="D311" s="4">
        <v>21870</v>
      </c>
      <c r="E311" s="4" t="s">
        <v>325</v>
      </c>
      <c r="F311" s="32">
        <v>0.161</v>
      </c>
      <c r="G311" s="4" t="s">
        <v>43</v>
      </c>
      <c r="H311" s="33">
        <v>85597940</v>
      </c>
      <c r="I311" s="7">
        <v>929928</v>
      </c>
      <c r="J311" s="7">
        <v>1136245</v>
      </c>
      <c r="K311" s="7">
        <v>182935.44500000001</v>
      </c>
      <c r="L311" s="7">
        <v>2249108.4449999998</v>
      </c>
      <c r="M311" s="7">
        <v>2445013</v>
      </c>
      <c r="N311" s="34" t="s">
        <v>43</v>
      </c>
      <c r="O311" s="35">
        <v>8.012413635428528E-2</v>
      </c>
      <c r="P311" s="7">
        <v>2440155</v>
      </c>
      <c r="Q311" s="7">
        <v>195515.31194559101</v>
      </c>
      <c r="R311" s="7">
        <v>0</v>
      </c>
      <c r="S311" s="35">
        <v>1</v>
      </c>
      <c r="T311" s="35">
        <v>8.012413635428528E-2</v>
      </c>
      <c r="U311" s="7">
        <v>195515.31</v>
      </c>
      <c r="V311" s="4" t="s">
        <v>43</v>
      </c>
      <c r="W311" s="33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4" t="s">
        <v>44</v>
      </c>
      <c r="AD311" s="35" t="s">
        <v>45</v>
      </c>
      <c r="AE311" s="7" t="s">
        <v>45</v>
      </c>
      <c r="AF311" s="7" t="s">
        <v>45</v>
      </c>
      <c r="AG311" s="7" t="s">
        <v>45</v>
      </c>
      <c r="AH311" s="35" t="s">
        <v>45</v>
      </c>
      <c r="AI311" s="35" t="s">
        <v>45</v>
      </c>
      <c r="AJ311" s="7" t="s">
        <v>45</v>
      </c>
      <c r="AK311" s="36">
        <v>195515.31</v>
      </c>
    </row>
    <row r="312" spans="1:37">
      <c r="A312" s="4">
        <v>2024</v>
      </c>
      <c r="B312" s="4">
        <v>22</v>
      </c>
      <c r="C312" s="4" t="s">
        <v>322</v>
      </c>
      <c r="D312" s="4">
        <v>22410</v>
      </c>
      <c r="E312" s="4" t="s">
        <v>326</v>
      </c>
      <c r="F312" s="32">
        <v>0.161</v>
      </c>
      <c r="G312" s="4" t="s">
        <v>43</v>
      </c>
      <c r="H312" s="33">
        <v>475044880</v>
      </c>
      <c r="I312" s="7">
        <v>5623796</v>
      </c>
      <c r="J312" s="7">
        <v>5439188</v>
      </c>
      <c r="K312" s="7">
        <v>875709.26800000004</v>
      </c>
      <c r="L312" s="7">
        <v>11938693.267999999</v>
      </c>
      <c r="M312" s="7">
        <v>12654469</v>
      </c>
      <c r="N312" s="34" t="s">
        <v>43</v>
      </c>
      <c r="O312" s="35">
        <v>5.6563079177798792E-2</v>
      </c>
      <c r="P312" s="7">
        <v>12498517</v>
      </c>
      <c r="Q312" s="7">
        <v>706954.6066760642</v>
      </c>
      <c r="R312" s="7">
        <v>0</v>
      </c>
      <c r="S312" s="35">
        <v>1</v>
      </c>
      <c r="T312" s="35">
        <v>5.6563079177798792E-2</v>
      </c>
      <c r="U312" s="7">
        <v>706954.61</v>
      </c>
      <c r="V312" s="4" t="s">
        <v>44</v>
      </c>
      <c r="W312" s="33" t="s">
        <v>45</v>
      </c>
      <c r="X312" s="7" t="s">
        <v>45</v>
      </c>
      <c r="Y312" s="7" t="s">
        <v>45</v>
      </c>
      <c r="Z312" s="7" t="s">
        <v>45</v>
      </c>
      <c r="AA312" s="7" t="s">
        <v>45</v>
      </c>
      <c r="AB312" s="7" t="s">
        <v>45</v>
      </c>
      <c r="AC312" s="4" t="s">
        <v>44</v>
      </c>
      <c r="AD312" s="35" t="s">
        <v>45</v>
      </c>
      <c r="AE312" s="7" t="s">
        <v>45</v>
      </c>
      <c r="AF312" s="7" t="s">
        <v>45</v>
      </c>
      <c r="AG312" s="7" t="s">
        <v>45</v>
      </c>
      <c r="AH312" s="35" t="s">
        <v>45</v>
      </c>
      <c r="AI312" s="35" t="s">
        <v>45</v>
      </c>
      <c r="AJ312" s="7" t="s">
        <v>45</v>
      </c>
      <c r="AK312" s="36">
        <v>706954.61</v>
      </c>
    </row>
    <row r="313" spans="1:37">
      <c r="A313" s="4">
        <v>2024</v>
      </c>
      <c r="B313" s="4">
        <v>22</v>
      </c>
      <c r="C313" s="4" t="s">
        <v>322</v>
      </c>
      <c r="D313" s="4">
        <v>22620</v>
      </c>
      <c r="E313" s="4" t="s">
        <v>327</v>
      </c>
      <c r="F313" s="32">
        <v>0.161</v>
      </c>
      <c r="G313" s="4" t="s">
        <v>43</v>
      </c>
      <c r="H313" s="33">
        <v>129859460</v>
      </c>
      <c r="I313" s="7">
        <v>727213</v>
      </c>
      <c r="J313" s="7">
        <v>566567</v>
      </c>
      <c r="K313" s="7">
        <v>91217.286999999997</v>
      </c>
      <c r="L313" s="7">
        <v>1384997.287</v>
      </c>
      <c r="M313" s="7">
        <v>1383003</v>
      </c>
      <c r="N313" s="34" t="s">
        <v>44</v>
      </c>
      <c r="O313" s="35" t="s">
        <v>45</v>
      </c>
      <c r="P313" s="7" t="s">
        <v>45</v>
      </c>
      <c r="Q313" s="7" t="s">
        <v>45</v>
      </c>
      <c r="R313" s="7" t="s">
        <v>45</v>
      </c>
      <c r="S313" s="35" t="s">
        <v>45</v>
      </c>
      <c r="T313" s="35" t="s">
        <v>45</v>
      </c>
      <c r="U313" s="7" t="s">
        <v>45</v>
      </c>
      <c r="V313" s="4" t="s">
        <v>43</v>
      </c>
      <c r="W313" s="33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4" t="s">
        <v>44</v>
      </c>
      <c r="AD313" s="35" t="s">
        <v>45</v>
      </c>
      <c r="AE313" s="7" t="s">
        <v>45</v>
      </c>
      <c r="AF313" s="7" t="s">
        <v>45</v>
      </c>
      <c r="AG313" s="7" t="s">
        <v>45</v>
      </c>
      <c r="AH313" s="35" t="s">
        <v>45</v>
      </c>
      <c r="AI313" s="35" t="s">
        <v>45</v>
      </c>
      <c r="AJ313" s="7" t="s">
        <v>45</v>
      </c>
      <c r="AK313" s="36" t="s">
        <v>45</v>
      </c>
    </row>
    <row r="314" spans="1:37">
      <c r="A314" s="4">
        <v>2024</v>
      </c>
      <c r="B314" s="4">
        <v>22</v>
      </c>
      <c r="C314" s="4" t="s">
        <v>322</v>
      </c>
      <c r="D314" s="4">
        <v>23190</v>
      </c>
      <c r="E314" s="4" t="s">
        <v>328</v>
      </c>
      <c r="F314" s="32">
        <v>0.161</v>
      </c>
      <c r="G314" s="4" t="s">
        <v>43</v>
      </c>
      <c r="H314" s="33">
        <v>194627020</v>
      </c>
      <c r="I314" s="7">
        <v>1865423</v>
      </c>
      <c r="J314" s="7">
        <v>2481096</v>
      </c>
      <c r="K314" s="7">
        <v>399456.45600000001</v>
      </c>
      <c r="L314" s="7">
        <v>4745975.4560000002</v>
      </c>
      <c r="M314" s="7">
        <v>4648594</v>
      </c>
      <c r="N314" s="34" t="s">
        <v>44</v>
      </c>
      <c r="O314" s="35" t="s">
        <v>45</v>
      </c>
      <c r="P314" s="7" t="s">
        <v>45</v>
      </c>
      <c r="Q314" s="7" t="s">
        <v>45</v>
      </c>
      <c r="R314" s="7" t="s">
        <v>45</v>
      </c>
      <c r="S314" s="35" t="s">
        <v>45</v>
      </c>
      <c r="T314" s="35" t="s">
        <v>45</v>
      </c>
      <c r="U314" s="7" t="s">
        <v>45</v>
      </c>
      <c r="V314" s="4" t="s">
        <v>44</v>
      </c>
      <c r="W314" s="33" t="s">
        <v>45</v>
      </c>
      <c r="X314" s="7" t="s">
        <v>45</v>
      </c>
      <c r="Y314" s="7" t="s">
        <v>45</v>
      </c>
      <c r="Z314" s="7" t="s">
        <v>45</v>
      </c>
      <c r="AA314" s="7" t="s">
        <v>45</v>
      </c>
      <c r="AB314" s="7" t="s">
        <v>45</v>
      </c>
      <c r="AC314" s="4" t="s">
        <v>44</v>
      </c>
      <c r="AD314" s="35" t="s">
        <v>45</v>
      </c>
      <c r="AE314" s="7" t="s">
        <v>45</v>
      </c>
      <c r="AF314" s="7" t="s">
        <v>45</v>
      </c>
      <c r="AG314" s="7" t="s">
        <v>45</v>
      </c>
      <c r="AH314" s="35" t="s">
        <v>45</v>
      </c>
      <c r="AI314" s="35" t="s">
        <v>45</v>
      </c>
      <c r="AJ314" s="7" t="s">
        <v>45</v>
      </c>
      <c r="AK314" s="36" t="s">
        <v>45</v>
      </c>
    </row>
    <row r="315" spans="1:37">
      <c r="A315" s="4">
        <v>2024</v>
      </c>
      <c r="B315" s="4">
        <v>22</v>
      </c>
      <c r="C315" s="4" t="s">
        <v>322</v>
      </c>
      <c r="D315" s="4">
        <v>23530</v>
      </c>
      <c r="E315" s="4" t="s">
        <v>329</v>
      </c>
      <c r="F315" s="32">
        <v>0.161</v>
      </c>
      <c r="G315" s="4" t="s">
        <v>43</v>
      </c>
      <c r="H315" s="33">
        <v>10645590</v>
      </c>
      <c r="I315" s="7">
        <v>119992</v>
      </c>
      <c r="J315" s="7">
        <v>109848</v>
      </c>
      <c r="K315" s="7">
        <v>17685.527999999998</v>
      </c>
      <c r="L315" s="7">
        <v>247525.52799999999</v>
      </c>
      <c r="M315" s="7">
        <v>284999</v>
      </c>
      <c r="N315" s="34" t="s">
        <v>43</v>
      </c>
      <c r="O315" s="35">
        <v>0.13148632802220361</v>
      </c>
      <c r="P315" s="7">
        <v>282567</v>
      </c>
      <c r="Q315" s="7">
        <v>37153.697250250007</v>
      </c>
      <c r="R315" s="7">
        <v>0</v>
      </c>
      <c r="S315" s="35">
        <v>1</v>
      </c>
      <c r="T315" s="35">
        <v>0.13148632802220361</v>
      </c>
      <c r="U315" s="7">
        <v>37153.699999999997</v>
      </c>
      <c r="V315" s="4" t="s">
        <v>43</v>
      </c>
      <c r="W315" s="33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4" t="s">
        <v>44</v>
      </c>
      <c r="AD315" s="35" t="s">
        <v>45</v>
      </c>
      <c r="AE315" s="7" t="s">
        <v>45</v>
      </c>
      <c r="AF315" s="7" t="s">
        <v>45</v>
      </c>
      <c r="AG315" s="7" t="s">
        <v>45</v>
      </c>
      <c r="AH315" s="35" t="s">
        <v>45</v>
      </c>
      <c r="AI315" s="35" t="s">
        <v>45</v>
      </c>
      <c r="AJ315" s="7" t="s">
        <v>45</v>
      </c>
      <c r="AK315" s="36">
        <v>37153.699999999997</v>
      </c>
    </row>
    <row r="316" spans="1:37">
      <c r="A316" s="4">
        <v>2024</v>
      </c>
      <c r="B316" s="4">
        <v>22</v>
      </c>
      <c r="C316" s="4" t="s">
        <v>322</v>
      </c>
      <c r="D316" s="4">
        <v>24330</v>
      </c>
      <c r="E316" s="4" t="s">
        <v>330</v>
      </c>
      <c r="F316" s="32">
        <v>0.161</v>
      </c>
      <c r="G316" s="4" t="s">
        <v>44</v>
      </c>
      <c r="H316" s="33" t="s">
        <v>45</v>
      </c>
      <c r="I316" s="7" t="s">
        <v>45</v>
      </c>
      <c r="J316" s="7" t="s">
        <v>45</v>
      </c>
      <c r="K316" s="7" t="s">
        <v>45</v>
      </c>
      <c r="L316" s="7" t="s">
        <v>45</v>
      </c>
      <c r="M316" s="7" t="s">
        <v>45</v>
      </c>
      <c r="N316" s="34" t="s">
        <v>44</v>
      </c>
      <c r="O316" s="35" t="s">
        <v>45</v>
      </c>
      <c r="P316" s="7" t="s">
        <v>45</v>
      </c>
      <c r="Q316" s="7" t="s">
        <v>45</v>
      </c>
      <c r="R316" s="7" t="s">
        <v>45</v>
      </c>
      <c r="S316" s="35" t="s">
        <v>45</v>
      </c>
      <c r="T316" s="35" t="s">
        <v>45</v>
      </c>
      <c r="U316" s="7" t="s">
        <v>45</v>
      </c>
      <c r="V316" s="4" t="s">
        <v>44</v>
      </c>
      <c r="W316" s="33" t="s">
        <v>45</v>
      </c>
      <c r="X316" s="7" t="s">
        <v>45</v>
      </c>
      <c r="Y316" s="7" t="s">
        <v>45</v>
      </c>
      <c r="Z316" s="7" t="s">
        <v>45</v>
      </c>
      <c r="AA316" s="7" t="s">
        <v>45</v>
      </c>
      <c r="AB316" s="7" t="s">
        <v>45</v>
      </c>
      <c r="AC316" s="4" t="s">
        <v>44</v>
      </c>
      <c r="AD316" s="35" t="s">
        <v>45</v>
      </c>
      <c r="AE316" s="7" t="s">
        <v>45</v>
      </c>
      <c r="AF316" s="7" t="s">
        <v>45</v>
      </c>
      <c r="AG316" s="7" t="s">
        <v>45</v>
      </c>
      <c r="AH316" s="35" t="s">
        <v>45</v>
      </c>
      <c r="AI316" s="35" t="s">
        <v>45</v>
      </c>
      <c r="AJ316" s="7" t="s">
        <v>45</v>
      </c>
      <c r="AK316" s="36" t="s">
        <v>45</v>
      </c>
    </row>
    <row r="317" spans="1:37">
      <c r="A317" s="4">
        <v>2024</v>
      </c>
      <c r="B317" s="4">
        <v>22</v>
      </c>
      <c r="C317" s="4" t="s">
        <v>322</v>
      </c>
      <c r="D317" s="4">
        <v>24790</v>
      </c>
      <c r="E317" s="4" t="s">
        <v>331</v>
      </c>
      <c r="F317" s="32">
        <v>0.161</v>
      </c>
      <c r="G317" s="4" t="s">
        <v>44</v>
      </c>
      <c r="H317" s="33" t="s">
        <v>45</v>
      </c>
      <c r="I317" s="7" t="s">
        <v>45</v>
      </c>
      <c r="J317" s="7" t="s">
        <v>45</v>
      </c>
      <c r="K317" s="7" t="s">
        <v>45</v>
      </c>
      <c r="L317" s="7" t="s">
        <v>45</v>
      </c>
      <c r="M317" s="7" t="s">
        <v>45</v>
      </c>
      <c r="N317" s="34" t="s">
        <v>44</v>
      </c>
      <c r="O317" s="35" t="s">
        <v>45</v>
      </c>
      <c r="P317" s="7" t="s">
        <v>45</v>
      </c>
      <c r="Q317" s="7" t="s">
        <v>45</v>
      </c>
      <c r="R317" s="7" t="s">
        <v>45</v>
      </c>
      <c r="S317" s="35" t="s">
        <v>45</v>
      </c>
      <c r="T317" s="35" t="s">
        <v>45</v>
      </c>
      <c r="U317" s="7" t="s">
        <v>45</v>
      </c>
      <c r="V317" s="4" t="s">
        <v>44</v>
      </c>
      <c r="W317" s="33" t="s">
        <v>45</v>
      </c>
      <c r="X317" s="7" t="s">
        <v>45</v>
      </c>
      <c r="Y317" s="7" t="s">
        <v>45</v>
      </c>
      <c r="Z317" s="7" t="s">
        <v>45</v>
      </c>
      <c r="AA317" s="7" t="s">
        <v>45</v>
      </c>
      <c r="AB317" s="7" t="s">
        <v>45</v>
      </c>
      <c r="AC317" s="4" t="s">
        <v>44</v>
      </c>
      <c r="AD317" s="35" t="s">
        <v>45</v>
      </c>
      <c r="AE317" s="7" t="s">
        <v>45</v>
      </c>
      <c r="AF317" s="7" t="s">
        <v>45</v>
      </c>
      <c r="AG317" s="7" t="s">
        <v>45</v>
      </c>
      <c r="AH317" s="35" t="s">
        <v>45</v>
      </c>
      <c r="AI317" s="35" t="s">
        <v>45</v>
      </c>
      <c r="AJ317" s="7" t="s">
        <v>45</v>
      </c>
      <c r="AK317" s="36" t="s">
        <v>45</v>
      </c>
    </row>
    <row r="318" spans="1:37">
      <c r="A318" s="4">
        <v>2024</v>
      </c>
      <c r="B318" s="4">
        <v>22</v>
      </c>
      <c r="C318" s="4" t="s">
        <v>322</v>
      </c>
      <c r="D318" s="4">
        <v>25600</v>
      </c>
      <c r="E318" s="4" t="s">
        <v>332</v>
      </c>
      <c r="F318" s="32">
        <v>0.161</v>
      </c>
      <c r="G318" s="4" t="s">
        <v>43</v>
      </c>
      <c r="H318" s="33">
        <v>373809780</v>
      </c>
      <c r="I318" s="7">
        <v>3867810</v>
      </c>
      <c r="J318" s="7">
        <v>4993180</v>
      </c>
      <c r="K318" s="7">
        <v>803901.98</v>
      </c>
      <c r="L318" s="7">
        <v>9664891.9800000004</v>
      </c>
      <c r="M318" s="7">
        <v>10090200</v>
      </c>
      <c r="N318" s="34" t="s">
        <v>43</v>
      </c>
      <c r="O318" s="35">
        <v>4.2150603555925481E-2</v>
      </c>
      <c r="P318" s="7">
        <v>10063506</v>
      </c>
      <c r="Q318" s="7">
        <v>424182.85178867739</v>
      </c>
      <c r="R318" s="7">
        <v>0</v>
      </c>
      <c r="S318" s="35">
        <v>1</v>
      </c>
      <c r="T318" s="35">
        <v>4.2150603555925481E-2</v>
      </c>
      <c r="U318" s="7">
        <v>424182.85</v>
      </c>
      <c r="V318" s="4" t="s">
        <v>44</v>
      </c>
      <c r="W318" s="33" t="s">
        <v>45</v>
      </c>
      <c r="X318" s="7" t="s">
        <v>45</v>
      </c>
      <c r="Y318" s="7" t="s">
        <v>45</v>
      </c>
      <c r="Z318" s="7" t="s">
        <v>45</v>
      </c>
      <c r="AA318" s="7" t="s">
        <v>45</v>
      </c>
      <c r="AB318" s="7" t="s">
        <v>45</v>
      </c>
      <c r="AC318" s="4" t="s">
        <v>44</v>
      </c>
      <c r="AD318" s="35" t="s">
        <v>45</v>
      </c>
      <c r="AE318" s="7" t="s">
        <v>45</v>
      </c>
      <c r="AF318" s="7" t="s">
        <v>45</v>
      </c>
      <c r="AG318" s="7" t="s">
        <v>45</v>
      </c>
      <c r="AH318" s="35" t="s">
        <v>45</v>
      </c>
      <c r="AI318" s="35" t="s">
        <v>45</v>
      </c>
      <c r="AJ318" s="7" t="s">
        <v>45</v>
      </c>
      <c r="AK318" s="36">
        <v>424182.85</v>
      </c>
    </row>
    <row r="319" spans="1:37">
      <c r="A319" s="4">
        <v>2024</v>
      </c>
      <c r="B319" s="4">
        <v>22</v>
      </c>
      <c r="C319" s="4" t="s">
        <v>322</v>
      </c>
      <c r="D319" s="4">
        <v>25920</v>
      </c>
      <c r="E319" s="4" t="s">
        <v>333</v>
      </c>
      <c r="F319" s="32">
        <v>0.161</v>
      </c>
      <c r="G319" s="4" t="s">
        <v>43</v>
      </c>
      <c r="H319" s="33">
        <v>269190</v>
      </c>
      <c r="I319" s="7">
        <v>1211</v>
      </c>
      <c r="J319" s="7">
        <v>3211</v>
      </c>
      <c r="K319" s="7">
        <v>516.971</v>
      </c>
      <c r="L319" s="7">
        <v>4938.9709999999995</v>
      </c>
      <c r="M319" s="7">
        <v>5384</v>
      </c>
      <c r="N319" s="34" t="s">
        <v>43</v>
      </c>
      <c r="O319" s="35">
        <v>8.2657689450223004E-2</v>
      </c>
      <c r="P319" s="7">
        <v>5303</v>
      </c>
      <c r="Q319" s="7">
        <v>438.3337271545326</v>
      </c>
      <c r="R319" s="7">
        <v>0</v>
      </c>
      <c r="S319" s="35">
        <v>1</v>
      </c>
      <c r="T319" s="35">
        <v>8.2657689450223004E-2</v>
      </c>
      <c r="U319" s="7">
        <v>438.33</v>
      </c>
      <c r="V319" s="4" t="s">
        <v>44</v>
      </c>
      <c r="W319" s="33" t="s">
        <v>45</v>
      </c>
      <c r="X319" s="7" t="s">
        <v>45</v>
      </c>
      <c r="Y319" s="7" t="s">
        <v>45</v>
      </c>
      <c r="Z319" s="7" t="s">
        <v>45</v>
      </c>
      <c r="AA319" s="7" t="s">
        <v>45</v>
      </c>
      <c r="AB319" s="7" t="s">
        <v>45</v>
      </c>
      <c r="AC319" s="4" t="s">
        <v>44</v>
      </c>
      <c r="AD319" s="35" t="s">
        <v>45</v>
      </c>
      <c r="AE319" s="7" t="s">
        <v>45</v>
      </c>
      <c r="AF319" s="7" t="s">
        <v>45</v>
      </c>
      <c r="AG319" s="7" t="s">
        <v>45</v>
      </c>
      <c r="AH319" s="35" t="s">
        <v>45</v>
      </c>
      <c r="AI319" s="35" t="s">
        <v>45</v>
      </c>
      <c r="AJ319" s="7" t="s">
        <v>45</v>
      </c>
      <c r="AK319" s="36">
        <v>438.33</v>
      </c>
    </row>
    <row r="320" spans="1:37">
      <c r="A320" s="4">
        <v>2024</v>
      </c>
      <c r="B320" s="4">
        <v>22</v>
      </c>
      <c r="C320" s="4" t="s">
        <v>322</v>
      </c>
      <c r="D320" s="4">
        <v>30130</v>
      </c>
      <c r="E320" s="4" t="s">
        <v>78</v>
      </c>
      <c r="F320" s="32">
        <v>0.161</v>
      </c>
      <c r="G320" s="4" t="s">
        <v>43</v>
      </c>
      <c r="H320" s="33">
        <v>1869711572</v>
      </c>
      <c r="I320" s="7">
        <v>4381060</v>
      </c>
      <c r="J320" s="7">
        <v>3407312</v>
      </c>
      <c r="K320" s="7">
        <v>548577.23199999996</v>
      </c>
      <c r="L320" s="7">
        <v>8336949.2319999998</v>
      </c>
      <c r="M320" s="7">
        <v>8120485</v>
      </c>
      <c r="N320" s="34" t="s">
        <v>44</v>
      </c>
      <c r="O320" s="35" t="s">
        <v>45</v>
      </c>
      <c r="P320" s="7" t="s">
        <v>45</v>
      </c>
      <c r="Q320" s="7" t="s">
        <v>45</v>
      </c>
      <c r="R320" s="7" t="s">
        <v>45</v>
      </c>
      <c r="S320" s="35" t="s">
        <v>45</v>
      </c>
      <c r="T320" s="35" t="s">
        <v>45</v>
      </c>
      <c r="U320" s="7" t="s">
        <v>45</v>
      </c>
      <c r="V320" s="4" t="s">
        <v>44</v>
      </c>
      <c r="W320" s="33" t="s">
        <v>45</v>
      </c>
      <c r="X320" s="7" t="s">
        <v>45</v>
      </c>
      <c r="Y320" s="7" t="s">
        <v>45</v>
      </c>
      <c r="Z320" s="7" t="s">
        <v>45</v>
      </c>
      <c r="AA320" s="7" t="s">
        <v>45</v>
      </c>
      <c r="AB320" s="7" t="s">
        <v>45</v>
      </c>
      <c r="AC320" s="4" t="s">
        <v>44</v>
      </c>
      <c r="AD320" s="35" t="s">
        <v>45</v>
      </c>
      <c r="AE320" s="7" t="s">
        <v>45</v>
      </c>
      <c r="AF320" s="7" t="s">
        <v>45</v>
      </c>
      <c r="AG320" s="7" t="s">
        <v>45</v>
      </c>
      <c r="AH320" s="35" t="s">
        <v>45</v>
      </c>
      <c r="AI320" s="35" t="s">
        <v>45</v>
      </c>
      <c r="AJ320" s="7" t="s">
        <v>45</v>
      </c>
      <c r="AK320" s="36" t="s">
        <v>45</v>
      </c>
    </row>
    <row r="321" spans="1:37">
      <c r="A321" s="4">
        <v>2024</v>
      </c>
      <c r="B321" s="4">
        <v>22</v>
      </c>
      <c r="C321" s="4" t="s">
        <v>322</v>
      </c>
      <c r="D321" s="4">
        <v>30230</v>
      </c>
      <c r="E321" s="4" t="s">
        <v>334</v>
      </c>
      <c r="F321" s="32">
        <v>0.161</v>
      </c>
      <c r="G321" s="4" t="s">
        <v>43</v>
      </c>
      <c r="H321" s="33">
        <v>85597940</v>
      </c>
      <c r="I321" s="7">
        <v>0</v>
      </c>
      <c r="J321" s="7">
        <v>128389</v>
      </c>
      <c r="K321" s="7">
        <v>20670.629000000001</v>
      </c>
      <c r="L321" s="7">
        <v>149059.62899999999</v>
      </c>
      <c r="M321" s="7">
        <v>171196</v>
      </c>
      <c r="N321" s="34" t="s">
        <v>43</v>
      </c>
      <c r="O321" s="35">
        <v>0.12930425360405609</v>
      </c>
      <c r="P321" s="7">
        <v>170868</v>
      </c>
      <c r="Q321" s="7">
        <v>22093.959204817849</v>
      </c>
      <c r="R321" s="7">
        <v>0</v>
      </c>
      <c r="S321" s="35">
        <v>1</v>
      </c>
      <c r="T321" s="35">
        <v>0.12930425360405609</v>
      </c>
      <c r="U321" s="7">
        <v>22093.96</v>
      </c>
      <c r="V321" s="4" t="s">
        <v>43</v>
      </c>
      <c r="W321" s="33">
        <v>5688360</v>
      </c>
      <c r="X321" s="7">
        <v>0</v>
      </c>
      <c r="Y321" s="7">
        <v>9903</v>
      </c>
      <c r="Z321" s="7">
        <v>1594.383</v>
      </c>
      <c r="AA321" s="7">
        <v>11497.383</v>
      </c>
      <c r="AB321" s="7">
        <v>11377</v>
      </c>
      <c r="AC321" s="4" t="s">
        <v>44</v>
      </c>
      <c r="AD321" s="35" t="s">
        <v>45</v>
      </c>
      <c r="AE321" s="7" t="s">
        <v>45</v>
      </c>
      <c r="AF321" s="7" t="s">
        <v>45</v>
      </c>
      <c r="AG321" s="7" t="s">
        <v>45</v>
      </c>
      <c r="AH321" s="35" t="s">
        <v>45</v>
      </c>
      <c r="AI321" s="35" t="s">
        <v>45</v>
      </c>
      <c r="AJ321" s="7" t="s">
        <v>45</v>
      </c>
      <c r="AK321" s="36">
        <v>22093.96</v>
      </c>
    </row>
    <row r="322" spans="1:37" hidden="1">
      <c r="A322" s="4">
        <v>2025</v>
      </c>
      <c r="B322" s="4">
        <v>23</v>
      </c>
      <c r="C322" s="4" t="s">
        <v>335</v>
      </c>
      <c r="D322" s="4">
        <v>20070</v>
      </c>
      <c r="E322" s="4" t="s">
        <v>336</v>
      </c>
      <c r="F322" s="32">
        <v>0.13800000000000001</v>
      </c>
      <c r="G322" s="4" t="s">
        <v>43</v>
      </c>
      <c r="H322" s="33">
        <v>384187120</v>
      </c>
      <c r="I322" s="7">
        <v>1805679</v>
      </c>
      <c r="J322" s="7">
        <v>4380837</v>
      </c>
      <c r="K322" s="7">
        <v>604555.50600000005</v>
      </c>
      <c r="L322" s="7">
        <v>6791071.5060000001</v>
      </c>
      <c r="M322" s="7">
        <v>7683744</v>
      </c>
      <c r="N322" s="34" t="s">
        <v>43</v>
      </c>
      <c r="O322" s="35">
        <v>0.11617676148502611</v>
      </c>
      <c r="P322" s="7">
        <v>7683744</v>
      </c>
      <c r="Q322" s="7">
        <v>892672.4940000003</v>
      </c>
      <c r="R322" s="7">
        <v>0</v>
      </c>
      <c r="S322" s="35">
        <v>1</v>
      </c>
      <c r="T322" s="35">
        <v>0.11617676148502611</v>
      </c>
      <c r="U322" s="7">
        <v>892672.49</v>
      </c>
      <c r="V322" s="4" t="s">
        <v>43</v>
      </c>
      <c r="W322" s="33">
        <v>12889860</v>
      </c>
      <c r="X322" s="7">
        <v>60582</v>
      </c>
      <c r="Y322" s="7">
        <v>140370</v>
      </c>
      <c r="Z322" s="7">
        <v>19371.060000000001</v>
      </c>
      <c r="AA322" s="7">
        <v>220323.06</v>
      </c>
      <c r="AB322" s="7">
        <v>257798</v>
      </c>
      <c r="AC322" s="4" t="s">
        <v>43</v>
      </c>
      <c r="AD322" s="35">
        <v>0.1453655187394782</v>
      </c>
      <c r="AE322" s="7">
        <v>257798</v>
      </c>
      <c r="AF322" s="7">
        <v>37474.94000000001</v>
      </c>
      <c r="AG322" s="7">
        <v>0</v>
      </c>
      <c r="AH322" s="35">
        <v>1</v>
      </c>
      <c r="AI322" s="35">
        <v>0.1453655187394782</v>
      </c>
      <c r="AJ322" s="7">
        <v>37474.94</v>
      </c>
      <c r="AK322" s="36">
        <v>930147.43</v>
      </c>
    </row>
    <row r="323" spans="1:37" hidden="1">
      <c r="A323" s="4">
        <v>2025</v>
      </c>
      <c r="B323" s="4">
        <v>23</v>
      </c>
      <c r="C323" s="4" t="s">
        <v>335</v>
      </c>
      <c r="D323" s="4">
        <v>20430</v>
      </c>
      <c r="E323" s="4" t="s">
        <v>337</v>
      </c>
      <c r="F323" s="32">
        <v>0.13800000000000001</v>
      </c>
      <c r="G323" s="4" t="s">
        <v>43</v>
      </c>
      <c r="H323" s="33">
        <v>193340950</v>
      </c>
      <c r="I323" s="7">
        <v>1005373</v>
      </c>
      <c r="J323" s="7">
        <v>2154240</v>
      </c>
      <c r="K323" s="7">
        <v>297285.12000000011</v>
      </c>
      <c r="L323" s="7">
        <v>3456898.12</v>
      </c>
      <c r="M323" s="7">
        <v>3866822</v>
      </c>
      <c r="N323" s="34" t="s">
        <v>43</v>
      </c>
      <c r="O323" s="35">
        <v>0.1060105378525311</v>
      </c>
      <c r="P323" s="7">
        <v>3866822</v>
      </c>
      <c r="Q323" s="7">
        <v>409923.88000000012</v>
      </c>
      <c r="R323" s="7">
        <v>0</v>
      </c>
      <c r="S323" s="35">
        <v>1</v>
      </c>
      <c r="T323" s="35">
        <v>0.1060105378525311</v>
      </c>
      <c r="U323" s="7">
        <v>409923.88</v>
      </c>
      <c r="V323" s="4" t="s">
        <v>43</v>
      </c>
      <c r="W323" s="33">
        <v>11766816</v>
      </c>
      <c r="X323" s="7">
        <v>61187</v>
      </c>
      <c r="Y323" s="7">
        <v>144100</v>
      </c>
      <c r="Z323" s="7">
        <v>19885.8</v>
      </c>
      <c r="AA323" s="7">
        <v>225172.8</v>
      </c>
      <c r="AB323" s="7">
        <v>235339</v>
      </c>
      <c r="AC323" s="4" t="s">
        <v>43</v>
      </c>
      <c r="AD323" s="35">
        <v>4.3198109960525088E-2</v>
      </c>
      <c r="AE323" s="7">
        <v>235339</v>
      </c>
      <c r="AF323" s="7">
        <v>10166.20000000001</v>
      </c>
      <c r="AG323" s="7">
        <v>0</v>
      </c>
      <c r="AH323" s="35">
        <v>1</v>
      </c>
      <c r="AI323" s="35">
        <v>4.3198109960525088E-2</v>
      </c>
      <c r="AJ323" s="7">
        <v>10166.200000000001</v>
      </c>
      <c r="AK323" s="36">
        <v>420090.08</v>
      </c>
    </row>
    <row r="324" spans="1:37" hidden="1">
      <c r="A324" s="4">
        <v>2025</v>
      </c>
      <c r="B324" s="4">
        <v>23</v>
      </c>
      <c r="C324" s="4" t="s">
        <v>335</v>
      </c>
      <c r="D324" s="4">
        <v>20520</v>
      </c>
      <c r="E324" s="4" t="s">
        <v>338</v>
      </c>
      <c r="F324" s="32">
        <v>0.13800000000000001</v>
      </c>
      <c r="G324" s="4" t="s">
        <v>43</v>
      </c>
      <c r="H324" s="33">
        <v>670937280</v>
      </c>
      <c r="I324" s="7">
        <v>7528460</v>
      </c>
      <c r="J324" s="7">
        <v>7982829</v>
      </c>
      <c r="K324" s="7">
        <v>1101630.402</v>
      </c>
      <c r="L324" s="7">
        <v>16612919.402000001</v>
      </c>
      <c r="M324" s="7">
        <v>17525428</v>
      </c>
      <c r="N324" s="34" t="s">
        <v>43</v>
      </c>
      <c r="O324" s="35">
        <v>5.2067692612129068E-2</v>
      </c>
      <c r="P324" s="7">
        <v>17525428</v>
      </c>
      <c r="Q324" s="7">
        <v>912508.59799999988</v>
      </c>
      <c r="R324" s="7">
        <v>0</v>
      </c>
      <c r="S324" s="35">
        <v>1</v>
      </c>
      <c r="T324" s="35">
        <v>5.2067692612129068E-2</v>
      </c>
      <c r="U324" s="7">
        <v>912508.6</v>
      </c>
      <c r="V324" s="4" t="s">
        <v>43</v>
      </c>
      <c r="W324" s="33">
        <v>37296323</v>
      </c>
      <c r="X324" s="7">
        <v>421846</v>
      </c>
      <c r="Y324" s="7">
        <v>427309</v>
      </c>
      <c r="Z324" s="7">
        <v>58968.642000000007</v>
      </c>
      <c r="AA324" s="7">
        <v>908123.64199999999</v>
      </c>
      <c r="AB324" s="7">
        <v>977563</v>
      </c>
      <c r="AC324" s="4" t="s">
        <v>43</v>
      </c>
      <c r="AD324" s="35">
        <v>7.1033128299659465E-2</v>
      </c>
      <c r="AE324" s="7">
        <v>977563</v>
      </c>
      <c r="AF324" s="7">
        <v>69439.358000000007</v>
      </c>
      <c r="AG324" s="7">
        <v>0</v>
      </c>
      <c r="AH324" s="35">
        <v>1</v>
      </c>
      <c r="AI324" s="35">
        <v>7.1033128299659465E-2</v>
      </c>
      <c r="AJ324" s="7">
        <v>69439.360000000001</v>
      </c>
      <c r="AK324" s="36">
        <v>981947.96</v>
      </c>
    </row>
    <row r="325" spans="1:37" hidden="1">
      <c r="A325" s="4">
        <v>2025</v>
      </c>
      <c r="B325" s="4">
        <v>23</v>
      </c>
      <c r="C325" s="4" t="s">
        <v>335</v>
      </c>
      <c r="D325" s="4">
        <v>20790</v>
      </c>
      <c r="E325" s="4" t="s">
        <v>339</v>
      </c>
      <c r="F325" s="32">
        <v>0.13800000000000001</v>
      </c>
      <c r="G325" s="4" t="s">
        <v>43</v>
      </c>
      <c r="H325" s="33">
        <v>258620660</v>
      </c>
      <c r="I325" s="7">
        <v>4724999</v>
      </c>
      <c r="J325" s="7">
        <v>3180912</v>
      </c>
      <c r="K325" s="7">
        <v>438965.85600000003</v>
      </c>
      <c r="L325" s="7">
        <v>8344876.8559999997</v>
      </c>
      <c r="M325" s="7">
        <v>9121556</v>
      </c>
      <c r="N325" s="34" t="s">
        <v>43</v>
      </c>
      <c r="O325" s="35">
        <v>8.5147659456347169E-2</v>
      </c>
      <c r="P325" s="7">
        <v>9121556</v>
      </c>
      <c r="Q325" s="7">
        <v>776679.1440000002</v>
      </c>
      <c r="R325" s="7">
        <v>0</v>
      </c>
      <c r="S325" s="35">
        <v>1</v>
      </c>
      <c r="T325" s="35">
        <v>8.5147659456347169E-2</v>
      </c>
      <c r="U325" s="7">
        <v>776679.14</v>
      </c>
      <c r="V325" s="4" t="s">
        <v>43</v>
      </c>
      <c r="W325" s="33">
        <v>36664621</v>
      </c>
      <c r="X325" s="7">
        <v>669863</v>
      </c>
      <c r="Y325" s="7">
        <v>442181</v>
      </c>
      <c r="Z325" s="7">
        <v>61020.978000000003</v>
      </c>
      <c r="AA325" s="7">
        <v>1173064.9779999999</v>
      </c>
      <c r="AB325" s="7">
        <v>1293162</v>
      </c>
      <c r="AC325" s="4" t="s">
        <v>43</v>
      </c>
      <c r="AD325" s="35">
        <v>9.2870825155703551E-2</v>
      </c>
      <c r="AE325" s="7">
        <v>1293162</v>
      </c>
      <c r="AF325" s="7">
        <v>120097.0219999999</v>
      </c>
      <c r="AG325" s="7">
        <v>0</v>
      </c>
      <c r="AH325" s="35">
        <v>1</v>
      </c>
      <c r="AI325" s="35">
        <v>9.2870825155703551E-2</v>
      </c>
      <c r="AJ325" s="7">
        <v>120097.02</v>
      </c>
      <c r="AK325" s="36">
        <v>896776.16</v>
      </c>
    </row>
    <row r="326" spans="1:37" hidden="1">
      <c r="A326" s="4">
        <v>2025</v>
      </c>
      <c r="B326" s="4">
        <v>23</v>
      </c>
      <c r="C326" s="4" t="s">
        <v>335</v>
      </c>
      <c r="D326" s="4">
        <v>21740</v>
      </c>
      <c r="E326" s="4" t="s">
        <v>340</v>
      </c>
      <c r="F326" s="32">
        <v>0.13800000000000001</v>
      </c>
      <c r="G326" s="4" t="s">
        <v>43</v>
      </c>
      <c r="H326" s="33">
        <v>421331990</v>
      </c>
      <c r="I326" s="7">
        <v>2745245</v>
      </c>
      <c r="J326" s="7">
        <v>5034558</v>
      </c>
      <c r="K326" s="7">
        <v>694769.00400000007</v>
      </c>
      <c r="L326" s="7">
        <v>8474572.0040000007</v>
      </c>
      <c r="M326" s="7">
        <v>9191630</v>
      </c>
      <c r="N326" s="34" t="s">
        <v>43</v>
      </c>
      <c r="O326" s="35">
        <v>7.8012060537684724E-2</v>
      </c>
      <c r="P326" s="7">
        <v>9191630</v>
      </c>
      <c r="Q326" s="7">
        <v>717057.995999999</v>
      </c>
      <c r="R326" s="7">
        <v>0</v>
      </c>
      <c r="S326" s="35">
        <v>1</v>
      </c>
      <c r="T326" s="35">
        <v>7.8012060537684724E-2</v>
      </c>
      <c r="U326" s="7">
        <v>717058</v>
      </c>
      <c r="V326" s="4" t="s">
        <v>43</v>
      </c>
      <c r="W326" s="33">
        <v>13191233</v>
      </c>
      <c r="X326" s="7">
        <v>88707</v>
      </c>
      <c r="Y326" s="7">
        <v>163125</v>
      </c>
      <c r="Z326" s="7">
        <v>22511.25</v>
      </c>
      <c r="AA326" s="7">
        <v>274343.25</v>
      </c>
      <c r="AB326" s="7">
        <v>290386</v>
      </c>
      <c r="AC326" s="4" t="s">
        <v>43</v>
      </c>
      <c r="AD326" s="35">
        <v>5.5246292865358537E-2</v>
      </c>
      <c r="AE326" s="7">
        <v>290386</v>
      </c>
      <c r="AF326" s="7">
        <v>16042.75</v>
      </c>
      <c r="AG326" s="7">
        <v>0</v>
      </c>
      <c r="AH326" s="35">
        <v>1</v>
      </c>
      <c r="AI326" s="35">
        <v>5.5246292865358537E-2</v>
      </c>
      <c r="AJ326" s="7">
        <v>16042.75</v>
      </c>
      <c r="AK326" s="36">
        <v>733100.75</v>
      </c>
    </row>
    <row r="327" spans="1:37" hidden="1">
      <c r="A327" s="4">
        <v>2025</v>
      </c>
      <c r="B327" s="4">
        <v>23</v>
      </c>
      <c r="C327" s="4" t="s">
        <v>335</v>
      </c>
      <c r="D327" s="4">
        <v>22770</v>
      </c>
      <c r="E327" s="4" t="s">
        <v>341</v>
      </c>
      <c r="F327" s="32">
        <v>0.13800000000000001</v>
      </c>
      <c r="G327" s="4" t="s">
        <v>43</v>
      </c>
      <c r="H327" s="33">
        <v>1318123470</v>
      </c>
      <c r="I327" s="7">
        <v>11927306</v>
      </c>
      <c r="J327" s="7">
        <v>16050923</v>
      </c>
      <c r="K327" s="7">
        <v>2215027.3739999998</v>
      </c>
      <c r="L327" s="7">
        <v>30193256.374000002</v>
      </c>
      <c r="M327" s="7">
        <v>33017327</v>
      </c>
      <c r="N327" s="34" t="s">
        <v>43</v>
      </c>
      <c r="O327" s="35">
        <v>8.5532987755186807E-2</v>
      </c>
      <c r="P327" s="7">
        <v>33017327</v>
      </c>
      <c r="Q327" s="7">
        <v>2824070.6259999992</v>
      </c>
      <c r="R327" s="7">
        <v>0</v>
      </c>
      <c r="S327" s="35">
        <v>1</v>
      </c>
      <c r="T327" s="35">
        <v>8.5532987755186807E-2</v>
      </c>
      <c r="U327" s="7">
        <v>2824070.63</v>
      </c>
      <c r="V327" s="4" t="s">
        <v>43</v>
      </c>
      <c r="W327" s="33">
        <v>396814919</v>
      </c>
      <c r="X327" s="7">
        <v>3623765</v>
      </c>
      <c r="Y327" s="7">
        <v>6018305</v>
      </c>
      <c r="Z327" s="7">
        <v>830526.09000000008</v>
      </c>
      <c r="AA327" s="7">
        <v>10472596.09</v>
      </c>
      <c r="AB327" s="7">
        <v>9972808</v>
      </c>
      <c r="AC327" s="4" t="s">
        <v>44</v>
      </c>
      <c r="AD327" s="35" t="s">
        <v>45</v>
      </c>
      <c r="AE327" s="7" t="s">
        <v>45</v>
      </c>
      <c r="AF327" s="7" t="s">
        <v>45</v>
      </c>
      <c r="AG327" s="7" t="s">
        <v>45</v>
      </c>
      <c r="AH327" s="35" t="s">
        <v>45</v>
      </c>
      <c r="AI327" s="35" t="s">
        <v>45</v>
      </c>
      <c r="AJ327" s="7" t="s">
        <v>45</v>
      </c>
      <c r="AK327" s="36">
        <v>2824070.63</v>
      </c>
    </row>
    <row r="328" spans="1:37" hidden="1">
      <c r="A328" s="4">
        <v>2025</v>
      </c>
      <c r="B328" s="4">
        <v>23</v>
      </c>
      <c r="C328" s="4" t="s">
        <v>335</v>
      </c>
      <c r="D328" s="4">
        <v>22860</v>
      </c>
      <c r="E328" s="4" t="s">
        <v>342</v>
      </c>
      <c r="F328" s="32">
        <v>0.13800000000000001</v>
      </c>
      <c r="G328" s="4" t="s">
        <v>43</v>
      </c>
      <c r="H328" s="33">
        <v>336610070</v>
      </c>
      <c r="I328" s="7">
        <v>2370577</v>
      </c>
      <c r="J328" s="7">
        <v>4179968</v>
      </c>
      <c r="K328" s="7">
        <v>576835.58400000003</v>
      </c>
      <c r="L328" s="7">
        <v>7127380.5839999998</v>
      </c>
      <c r="M328" s="7">
        <v>7487061</v>
      </c>
      <c r="N328" s="34" t="s">
        <v>43</v>
      </c>
      <c r="O328" s="35">
        <v>4.8040267870129598E-2</v>
      </c>
      <c r="P328" s="7">
        <v>7487061</v>
      </c>
      <c r="Q328" s="7">
        <v>359680.41600000038</v>
      </c>
      <c r="R328" s="7">
        <v>0</v>
      </c>
      <c r="S328" s="35">
        <v>1</v>
      </c>
      <c r="T328" s="35">
        <v>4.8040267870129598E-2</v>
      </c>
      <c r="U328" s="7">
        <v>359680.42</v>
      </c>
      <c r="V328" s="4" t="s">
        <v>43</v>
      </c>
      <c r="W328" s="33">
        <v>18570228</v>
      </c>
      <c r="X328" s="7">
        <v>132243</v>
      </c>
      <c r="Y328" s="7">
        <v>213331</v>
      </c>
      <c r="Z328" s="7">
        <v>29439.678</v>
      </c>
      <c r="AA328" s="7">
        <v>375013.67800000001</v>
      </c>
      <c r="AB328" s="7">
        <v>414519</v>
      </c>
      <c r="AC328" s="4" t="s">
        <v>43</v>
      </c>
      <c r="AD328" s="35">
        <v>9.5304007777689326E-2</v>
      </c>
      <c r="AE328" s="7">
        <v>414519</v>
      </c>
      <c r="AF328" s="7">
        <v>39505.322</v>
      </c>
      <c r="AG328" s="7">
        <v>0</v>
      </c>
      <c r="AH328" s="35">
        <v>1</v>
      </c>
      <c r="AI328" s="35">
        <v>9.5304007777689326E-2</v>
      </c>
      <c r="AJ328" s="7">
        <v>39505.32</v>
      </c>
      <c r="AK328" s="36">
        <v>399185.74</v>
      </c>
    </row>
    <row r="329" spans="1:37" hidden="1">
      <c r="A329" s="4">
        <v>2025</v>
      </c>
      <c r="B329" s="4">
        <v>23</v>
      </c>
      <c r="C329" s="4" t="s">
        <v>335</v>
      </c>
      <c r="D329" s="4">
        <v>23930</v>
      </c>
      <c r="E329" s="4" t="s">
        <v>343</v>
      </c>
      <c r="F329" s="32">
        <v>0.13800000000000001</v>
      </c>
      <c r="G329" s="4" t="s">
        <v>43</v>
      </c>
      <c r="H329" s="33">
        <v>15601290</v>
      </c>
      <c r="I329" s="7">
        <v>74991</v>
      </c>
      <c r="J329" s="7">
        <v>214698</v>
      </c>
      <c r="K329" s="7">
        <v>29628.324000000001</v>
      </c>
      <c r="L329" s="7">
        <v>319317.32400000002</v>
      </c>
      <c r="M329" s="7">
        <v>360495</v>
      </c>
      <c r="N329" s="34" t="s">
        <v>43</v>
      </c>
      <c r="O329" s="35">
        <v>0.1142253734448466</v>
      </c>
      <c r="P329" s="7">
        <v>360495</v>
      </c>
      <c r="Q329" s="7">
        <v>41177.675999999978</v>
      </c>
      <c r="R329" s="7">
        <v>0</v>
      </c>
      <c r="S329" s="35">
        <v>1</v>
      </c>
      <c r="T329" s="35">
        <v>0.1142253734448466</v>
      </c>
      <c r="U329" s="7">
        <v>41177.68</v>
      </c>
      <c r="V329" s="4" t="s">
        <v>44</v>
      </c>
      <c r="W329" s="33" t="s">
        <v>45</v>
      </c>
      <c r="X329" s="7" t="s">
        <v>45</v>
      </c>
      <c r="Y329" s="7" t="s">
        <v>45</v>
      </c>
      <c r="Z329" s="7" t="s">
        <v>45</v>
      </c>
      <c r="AA329" s="7" t="s">
        <v>45</v>
      </c>
      <c r="AB329" s="7" t="s">
        <v>45</v>
      </c>
      <c r="AC329" s="4" t="s">
        <v>44</v>
      </c>
      <c r="AD329" s="35" t="s">
        <v>45</v>
      </c>
      <c r="AE329" s="7" t="s">
        <v>45</v>
      </c>
      <c r="AF329" s="7" t="s">
        <v>45</v>
      </c>
      <c r="AG329" s="7" t="s">
        <v>45</v>
      </c>
      <c r="AH329" s="35" t="s">
        <v>45</v>
      </c>
      <c r="AI329" s="35" t="s">
        <v>45</v>
      </c>
      <c r="AJ329" s="7" t="s">
        <v>45</v>
      </c>
      <c r="AK329" s="36">
        <v>41177.68</v>
      </c>
    </row>
    <row r="330" spans="1:37" hidden="1">
      <c r="A330" s="4">
        <v>2025</v>
      </c>
      <c r="B330" s="4">
        <v>23</v>
      </c>
      <c r="C330" s="4" t="s">
        <v>335</v>
      </c>
      <c r="D330" s="4">
        <v>24390</v>
      </c>
      <c r="E330" s="4" t="s">
        <v>344</v>
      </c>
      <c r="F330" s="32">
        <v>0.13800000000000001</v>
      </c>
      <c r="G330" s="4" t="s">
        <v>43</v>
      </c>
      <c r="H330" s="33">
        <v>2387502930</v>
      </c>
      <c r="I330" s="7">
        <v>26712939</v>
      </c>
      <c r="J330" s="7">
        <v>34397188</v>
      </c>
      <c r="K330" s="7">
        <v>4746811.9440000001</v>
      </c>
      <c r="L330" s="7">
        <v>65856938.943999998</v>
      </c>
      <c r="M330" s="7">
        <v>66106831</v>
      </c>
      <c r="N330" s="34" t="s">
        <v>43</v>
      </c>
      <c r="O330" s="35">
        <v>3.7801245683672931E-3</v>
      </c>
      <c r="P330" s="7">
        <v>66106831</v>
      </c>
      <c r="Q330" s="7">
        <v>249892.05600000461</v>
      </c>
      <c r="R330" s="7">
        <v>0</v>
      </c>
      <c r="S330" s="35">
        <v>1</v>
      </c>
      <c r="T330" s="35">
        <v>3.7801245683672931E-3</v>
      </c>
      <c r="U330" s="7">
        <v>249892.06</v>
      </c>
      <c r="V330" s="4" t="s">
        <v>44</v>
      </c>
      <c r="W330" s="33" t="s">
        <v>45</v>
      </c>
      <c r="X330" s="7" t="s">
        <v>45</v>
      </c>
      <c r="Y330" s="7" t="s">
        <v>45</v>
      </c>
      <c r="Z330" s="7" t="s">
        <v>45</v>
      </c>
      <c r="AA330" s="7" t="s">
        <v>45</v>
      </c>
      <c r="AB330" s="7" t="s">
        <v>45</v>
      </c>
      <c r="AC330" s="4" t="s">
        <v>44</v>
      </c>
      <c r="AD330" s="35" t="s">
        <v>45</v>
      </c>
      <c r="AE330" s="7" t="s">
        <v>45</v>
      </c>
      <c r="AF330" s="7" t="s">
        <v>45</v>
      </c>
      <c r="AG330" s="7" t="s">
        <v>45</v>
      </c>
      <c r="AH330" s="35" t="s">
        <v>45</v>
      </c>
      <c r="AI330" s="35" t="s">
        <v>45</v>
      </c>
      <c r="AJ330" s="7" t="s">
        <v>45</v>
      </c>
      <c r="AK330" s="36">
        <v>249892.06</v>
      </c>
    </row>
    <row r="331" spans="1:37" hidden="1">
      <c r="A331" s="4">
        <v>2025</v>
      </c>
      <c r="B331" s="4">
        <v>23</v>
      </c>
      <c r="C331" s="4" t="s">
        <v>335</v>
      </c>
      <c r="D331" s="4">
        <v>24560</v>
      </c>
      <c r="E331" s="4" t="s">
        <v>345</v>
      </c>
      <c r="F331" s="32">
        <v>0.13800000000000001</v>
      </c>
      <c r="G331" s="4" t="s">
        <v>44</v>
      </c>
      <c r="H331" s="33" t="s">
        <v>45</v>
      </c>
      <c r="I331" s="7" t="s">
        <v>45</v>
      </c>
      <c r="J331" s="7" t="s">
        <v>45</v>
      </c>
      <c r="K331" s="7" t="s">
        <v>45</v>
      </c>
      <c r="L331" s="7" t="s">
        <v>45</v>
      </c>
      <c r="M331" s="7" t="s">
        <v>45</v>
      </c>
      <c r="N331" s="34" t="s">
        <v>44</v>
      </c>
      <c r="O331" s="35" t="s">
        <v>45</v>
      </c>
      <c r="P331" s="7" t="s">
        <v>45</v>
      </c>
      <c r="Q331" s="7" t="s">
        <v>45</v>
      </c>
      <c r="R331" s="7" t="s">
        <v>45</v>
      </c>
      <c r="S331" s="35" t="s">
        <v>45</v>
      </c>
      <c r="T331" s="35" t="s">
        <v>45</v>
      </c>
      <c r="U331" s="7" t="s">
        <v>45</v>
      </c>
      <c r="V331" s="4" t="s">
        <v>44</v>
      </c>
      <c r="W331" s="33" t="s">
        <v>45</v>
      </c>
      <c r="X331" s="7" t="s">
        <v>45</v>
      </c>
      <c r="Y331" s="7" t="s">
        <v>45</v>
      </c>
      <c r="Z331" s="7" t="s">
        <v>45</v>
      </c>
      <c r="AA331" s="7" t="s">
        <v>45</v>
      </c>
      <c r="AB331" s="7" t="s">
        <v>45</v>
      </c>
      <c r="AC331" s="4" t="s">
        <v>44</v>
      </c>
      <c r="AD331" s="35" t="s">
        <v>45</v>
      </c>
      <c r="AE331" s="7" t="s">
        <v>45</v>
      </c>
      <c r="AF331" s="7" t="s">
        <v>45</v>
      </c>
      <c r="AG331" s="7" t="s">
        <v>45</v>
      </c>
      <c r="AH331" s="35" t="s">
        <v>45</v>
      </c>
      <c r="AI331" s="35" t="s">
        <v>45</v>
      </c>
      <c r="AJ331" s="7" t="s">
        <v>45</v>
      </c>
      <c r="AK331" s="36" t="s">
        <v>45</v>
      </c>
    </row>
    <row r="332" spans="1:37" hidden="1">
      <c r="A332" s="4">
        <v>2025</v>
      </c>
      <c r="B332" s="4">
        <v>23</v>
      </c>
      <c r="C332" s="4" t="s">
        <v>335</v>
      </c>
      <c r="D332" s="4">
        <v>25080</v>
      </c>
      <c r="E332" s="4" t="s">
        <v>346</v>
      </c>
      <c r="F332" s="32">
        <v>0.13800000000000001</v>
      </c>
      <c r="G332" s="4" t="s">
        <v>43</v>
      </c>
      <c r="H332" s="33">
        <v>81382370</v>
      </c>
      <c r="I332" s="7">
        <v>1005884</v>
      </c>
      <c r="J332" s="7">
        <v>964800</v>
      </c>
      <c r="K332" s="7">
        <v>133142.39999999999</v>
      </c>
      <c r="L332" s="7">
        <v>2103826.4</v>
      </c>
      <c r="M332" s="7">
        <v>2234759</v>
      </c>
      <c r="N332" s="34" t="s">
        <v>43</v>
      </c>
      <c r="O332" s="35">
        <v>5.8589136457219859E-2</v>
      </c>
      <c r="P332" s="7">
        <v>2234759</v>
      </c>
      <c r="Q332" s="7">
        <v>130932.60000000019</v>
      </c>
      <c r="R332" s="7">
        <v>0</v>
      </c>
      <c r="S332" s="35">
        <v>1</v>
      </c>
      <c r="T332" s="35">
        <v>5.8589136457219859E-2</v>
      </c>
      <c r="U332" s="7">
        <v>130932.6</v>
      </c>
      <c r="V332" s="4" t="s">
        <v>44</v>
      </c>
      <c r="W332" s="33" t="s">
        <v>45</v>
      </c>
      <c r="X332" s="7" t="s">
        <v>45</v>
      </c>
      <c r="Y332" s="7" t="s">
        <v>45</v>
      </c>
      <c r="Z332" s="7" t="s">
        <v>45</v>
      </c>
      <c r="AA332" s="7" t="s">
        <v>45</v>
      </c>
      <c r="AB332" s="7" t="s">
        <v>45</v>
      </c>
      <c r="AC332" s="4" t="s">
        <v>44</v>
      </c>
      <c r="AD332" s="35" t="s">
        <v>45</v>
      </c>
      <c r="AE332" s="7" t="s">
        <v>45</v>
      </c>
      <c r="AF332" s="7" t="s">
        <v>45</v>
      </c>
      <c r="AG332" s="7" t="s">
        <v>45</v>
      </c>
      <c r="AH332" s="35" t="s">
        <v>45</v>
      </c>
      <c r="AI332" s="35" t="s">
        <v>45</v>
      </c>
      <c r="AJ332" s="7" t="s">
        <v>45</v>
      </c>
      <c r="AK332" s="36">
        <v>130932.6</v>
      </c>
    </row>
    <row r="333" spans="1:37" hidden="1">
      <c r="A333" s="4">
        <v>2025</v>
      </c>
      <c r="B333" s="4">
        <v>23</v>
      </c>
      <c r="C333" s="4" t="s">
        <v>335</v>
      </c>
      <c r="D333" s="4">
        <v>25300</v>
      </c>
      <c r="E333" s="4" t="s">
        <v>347</v>
      </c>
      <c r="F333" s="32">
        <v>0.13800000000000001</v>
      </c>
      <c r="G333" s="4" t="s">
        <v>43</v>
      </c>
      <c r="H333" s="33">
        <v>41735780</v>
      </c>
      <c r="I333" s="7">
        <v>244572</v>
      </c>
      <c r="J333" s="7">
        <v>687679</v>
      </c>
      <c r="K333" s="7">
        <v>94899.702000000005</v>
      </c>
      <c r="L333" s="7">
        <v>1027150.702</v>
      </c>
      <c r="M333" s="7">
        <v>1079288</v>
      </c>
      <c r="N333" s="34" t="s">
        <v>43</v>
      </c>
      <c r="O333" s="35">
        <v>4.8307122843948891E-2</v>
      </c>
      <c r="P333" s="7">
        <v>1079288</v>
      </c>
      <c r="Q333" s="7">
        <v>52137.297999999908</v>
      </c>
      <c r="R333" s="7">
        <v>0</v>
      </c>
      <c r="S333" s="35">
        <v>1</v>
      </c>
      <c r="T333" s="35">
        <v>4.8307122843948891E-2</v>
      </c>
      <c r="U333" s="7">
        <v>52137.3</v>
      </c>
      <c r="V333" s="4" t="s">
        <v>44</v>
      </c>
      <c r="W333" s="33" t="s">
        <v>45</v>
      </c>
      <c r="X333" s="7" t="s">
        <v>45</v>
      </c>
      <c r="Y333" s="7" t="s">
        <v>45</v>
      </c>
      <c r="Z333" s="7" t="s">
        <v>45</v>
      </c>
      <c r="AA333" s="7" t="s">
        <v>45</v>
      </c>
      <c r="AB333" s="7" t="s">
        <v>45</v>
      </c>
      <c r="AC333" s="4" t="s">
        <v>44</v>
      </c>
      <c r="AD333" s="35" t="s">
        <v>45</v>
      </c>
      <c r="AE333" s="7" t="s">
        <v>45</v>
      </c>
      <c r="AF333" s="7" t="s">
        <v>45</v>
      </c>
      <c r="AG333" s="7" t="s">
        <v>45</v>
      </c>
      <c r="AH333" s="35" t="s">
        <v>45</v>
      </c>
      <c r="AI333" s="35" t="s">
        <v>45</v>
      </c>
      <c r="AJ333" s="7" t="s">
        <v>45</v>
      </c>
      <c r="AK333" s="36">
        <v>52137.3</v>
      </c>
    </row>
    <row r="334" spans="1:37" hidden="1">
      <c r="A334" s="4">
        <v>2025</v>
      </c>
      <c r="B334" s="4">
        <v>23</v>
      </c>
      <c r="C334" s="4" t="s">
        <v>335</v>
      </c>
      <c r="D334" s="4">
        <v>25640</v>
      </c>
      <c r="E334" s="4" t="s">
        <v>348</v>
      </c>
      <c r="F334" s="32">
        <v>0.13800000000000001</v>
      </c>
      <c r="G334" s="4" t="s">
        <v>43</v>
      </c>
      <c r="H334" s="33">
        <v>317941420</v>
      </c>
      <c r="I334" s="7">
        <v>3115826</v>
      </c>
      <c r="J334" s="7">
        <v>3407827</v>
      </c>
      <c r="K334" s="7">
        <v>470280.12599999999</v>
      </c>
      <c r="L334" s="7">
        <v>6993933.1260000002</v>
      </c>
      <c r="M334" s="7">
        <v>7948538</v>
      </c>
      <c r="N334" s="34" t="s">
        <v>43</v>
      </c>
      <c r="O334" s="35">
        <v>0.1200981707579432</v>
      </c>
      <c r="P334" s="7">
        <v>7948538</v>
      </c>
      <c r="Q334" s="7">
        <v>954604.87399999995</v>
      </c>
      <c r="R334" s="7">
        <v>0</v>
      </c>
      <c r="S334" s="35">
        <v>1</v>
      </c>
      <c r="T334" s="35">
        <v>0.1200981707579432</v>
      </c>
      <c r="U334" s="7">
        <v>954604.87</v>
      </c>
      <c r="V334" s="4" t="s">
        <v>43</v>
      </c>
      <c r="W334" s="33">
        <v>11551780</v>
      </c>
      <c r="X334" s="7">
        <v>113207</v>
      </c>
      <c r="Y334" s="7">
        <v>112106</v>
      </c>
      <c r="Z334" s="7">
        <v>15470.628000000001</v>
      </c>
      <c r="AA334" s="7">
        <v>240783.628</v>
      </c>
      <c r="AB334" s="7">
        <v>288795</v>
      </c>
      <c r="AC334" s="4" t="s">
        <v>43</v>
      </c>
      <c r="AD334" s="35">
        <v>0.16624724112259559</v>
      </c>
      <c r="AE334" s="7">
        <v>288795</v>
      </c>
      <c r="AF334" s="7">
        <v>48011.372000000003</v>
      </c>
      <c r="AG334" s="7">
        <v>0</v>
      </c>
      <c r="AH334" s="35">
        <v>1</v>
      </c>
      <c r="AI334" s="35">
        <v>0.16624724112259559</v>
      </c>
      <c r="AJ334" s="7">
        <v>48011.37</v>
      </c>
      <c r="AK334" s="36">
        <v>1002616.24</v>
      </c>
    </row>
    <row r="335" spans="1:37" hidden="1">
      <c r="A335" s="4">
        <v>2025</v>
      </c>
      <c r="B335" s="4">
        <v>23</v>
      </c>
      <c r="C335" s="4" t="s">
        <v>335</v>
      </c>
      <c r="D335" s="4">
        <v>30120</v>
      </c>
      <c r="E335" s="4" t="s">
        <v>349</v>
      </c>
      <c r="F335" s="32">
        <v>0.13800000000000001</v>
      </c>
      <c r="G335" s="4" t="s">
        <v>43</v>
      </c>
      <c r="H335" s="33">
        <v>5012208200</v>
      </c>
      <c r="I335" s="7">
        <v>0</v>
      </c>
      <c r="J335" s="7">
        <v>7899604</v>
      </c>
      <c r="K335" s="7">
        <v>1090145.352</v>
      </c>
      <c r="L335" s="7">
        <v>8989749.352</v>
      </c>
      <c r="M335" s="7">
        <v>10024416</v>
      </c>
      <c r="N335" s="34" t="s">
        <v>43</v>
      </c>
      <c r="O335" s="35">
        <v>0.10321465589616401</v>
      </c>
      <c r="P335" s="7">
        <v>10024416</v>
      </c>
      <c r="Q335" s="7">
        <v>1034666.648</v>
      </c>
      <c r="R335" s="7">
        <v>0</v>
      </c>
      <c r="S335" s="35">
        <v>1</v>
      </c>
      <c r="T335" s="35">
        <v>0.10321465589616401</v>
      </c>
      <c r="U335" s="7">
        <v>1034666.65</v>
      </c>
      <c r="V335" s="4" t="s">
        <v>43</v>
      </c>
      <c r="W335" s="33">
        <v>343860388</v>
      </c>
      <c r="X335" s="7">
        <v>0</v>
      </c>
      <c r="Y335" s="7">
        <v>502732</v>
      </c>
      <c r="Z335" s="7">
        <v>69377.016000000003</v>
      </c>
      <c r="AA335" s="7">
        <v>572109.01600000006</v>
      </c>
      <c r="AB335" s="7">
        <v>687721</v>
      </c>
      <c r="AC335" s="4" t="s">
        <v>43</v>
      </c>
      <c r="AD335" s="35">
        <v>0.16810884646535429</v>
      </c>
      <c r="AE335" s="7">
        <v>687721</v>
      </c>
      <c r="AF335" s="7">
        <v>115611.98399999989</v>
      </c>
      <c r="AG335" s="7">
        <v>0</v>
      </c>
      <c r="AH335" s="35">
        <v>1</v>
      </c>
      <c r="AI335" s="35">
        <v>0.16810884646535429</v>
      </c>
      <c r="AJ335" s="7">
        <v>115611.98</v>
      </c>
      <c r="AK335" s="36">
        <v>1150278.6299999999</v>
      </c>
    </row>
    <row r="336" spans="1:37" hidden="1">
      <c r="A336" s="4">
        <v>2025</v>
      </c>
      <c r="B336" s="4">
        <v>23</v>
      </c>
      <c r="C336" s="4" t="s">
        <v>335</v>
      </c>
      <c r="D336" s="4">
        <v>30220</v>
      </c>
      <c r="E336" s="4" t="s">
        <v>321</v>
      </c>
      <c r="F336" s="32">
        <v>0.13800000000000001</v>
      </c>
      <c r="G336" s="4" t="s">
        <v>43</v>
      </c>
      <c r="H336" s="33">
        <v>81382370</v>
      </c>
      <c r="I336" s="7">
        <v>0</v>
      </c>
      <c r="J336" s="7">
        <v>127788</v>
      </c>
      <c r="K336" s="7">
        <v>17634.743999999999</v>
      </c>
      <c r="L336" s="7">
        <v>145422.74400000001</v>
      </c>
      <c r="M336" s="7">
        <v>162765</v>
      </c>
      <c r="N336" s="34" t="s">
        <v>43</v>
      </c>
      <c r="O336" s="35">
        <v>0.10654782047737529</v>
      </c>
      <c r="P336" s="7">
        <v>162765</v>
      </c>
      <c r="Q336" s="7">
        <v>17342.25599999999</v>
      </c>
      <c r="R336" s="7">
        <v>0</v>
      </c>
      <c r="S336" s="35">
        <v>1</v>
      </c>
      <c r="T336" s="35">
        <v>0.10654782047737529</v>
      </c>
      <c r="U336" s="7">
        <v>17342.259999999998</v>
      </c>
      <c r="V336" s="4" t="s">
        <v>43</v>
      </c>
      <c r="W336" s="33">
        <v>96440</v>
      </c>
      <c r="X336" s="7">
        <v>0</v>
      </c>
      <c r="Y336" s="7">
        <v>108</v>
      </c>
      <c r="Z336" s="7">
        <v>14.904</v>
      </c>
      <c r="AA336" s="7">
        <v>122.904</v>
      </c>
      <c r="AB336" s="7">
        <v>193</v>
      </c>
      <c r="AC336" s="4" t="s">
        <v>43</v>
      </c>
      <c r="AD336" s="35">
        <v>0.36319170984455962</v>
      </c>
      <c r="AE336" s="7">
        <v>193</v>
      </c>
      <c r="AF336" s="7">
        <v>70.096000000000004</v>
      </c>
      <c r="AG336" s="7">
        <v>0</v>
      </c>
      <c r="AH336" s="35">
        <v>1</v>
      </c>
      <c r="AI336" s="35">
        <v>0.36319170984455962</v>
      </c>
      <c r="AJ336" s="7">
        <v>70.099999999999994</v>
      </c>
      <c r="AK336" s="36">
        <v>17412.36</v>
      </c>
    </row>
    <row r="337" spans="1:37" hidden="1">
      <c r="A337" s="4">
        <v>2025</v>
      </c>
      <c r="B337" s="4">
        <v>23</v>
      </c>
      <c r="C337" s="4" t="s">
        <v>335</v>
      </c>
      <c r="D337" s="4">
        <v>30280</v>
      </c>
      <c r="E337" s="4" t="s">
        <v>232</v>
      </c>
      <c r="F337" s="32">
        <v>0.13800000000000001</v>
      </c>
      <c r="G337" s="4" t="s">
        <v>43</v>
      </c>
      <c r="H337" s="33">
        <v>15601290</v>
      </c>
      <c r="I337" s="7">
        <v>3182</v>
      </c>
      <c r="J337" s="7">
        <v>23444</v>
      </c>
      <c r="K337" s="7">
        <v>3235.2719999999999</v>
      </c>
      <c r="L337" s="7">
        <v>29861.272000000001</v>
      </c>
      <c r="M337" s="7">
        <v>34385</v>
      </c>
      <c r="N337" s="34" t="s">
        <v>43</v>
      </c>
      <c r="O337" s="35">
        <v>0.13156108768358291</v>
      </c>
      <c r="P337" s="7">
        <v>34385</v>
      </c>
      <c r="Q337" s="7">
        <v>4523.7279999999973</v>
      </c>
      <c r="R337" s="7">
        <v>0</v>
      </c>
      <c r="S337" s="35">
        <v>1</v>
      </c>
      <c r="T337" s="35">
        <v>0.13156108768358291</v>
      </c>
      <c r="U337" s="7">
        <v>4523.7299999999996</v>
      </c>
      <c r="V337" s="4" t="s">
        <v>44</v>
      </c>
      <c r="W337" s="33" t="s">
        <v>45</v>
      </c>
      <c r="X337" s="7" t="s">
        <v>45</v>
      </c>
      <c r="Y337" s="7" t="s">
        <v>45</v>
      </c>
      <c r="Z337" s="7" t="s">
        <v>45</v>
      </c>
      <c r="AA337" s="7" t="s">
        <v>45</v>
      </c>
      <c r="AB337" s="7" t="s">
        <v>45</v>
      </c>
      <c r="AC337" s="4" t="s">
        <v>44</v>
      </c>
      <c r="AD337" s="35" t="s">
        <v>45</v>
      </c>
      <c r="AE337" s="7" t="s">
        <v>45</v>
      </c>
      <c r="AF337" s="7" t="s">
        <v>45</v>
      </c>
      <c r="AG337" s="7" t="s">
        <v>45</v>
      </c>
      <c r="AH337" s="35" t="s">
        <v>45</v>
      </c>
      <c r="AI337" s="35" t="s">
        <v>45</v>
      </c>
      <c r="AJ337" s="7" t="s">
        <v>45</v>
      </c>
      <c r="AK337" s="36">
        <v>4523.7299999999996</v>
      </c>
    </row>
    <row r="338" spans="1:37">
      <c r="A338" s="4">
        <v>2024</v>
      </c>
      <c r="B338" s="4">
        <v>24</v>
      </c>
      <c r="C338" s="4" t="s">
        <v>350</v>
      </c>
      <c r="D338" s="4">
        <v>21480</v>
      </c>
      <c r="E338" s="4" t="s">
        <v>203</v>
      </c>
      <c r="F338" s="32">
        <v>0.161</v>
      </c>
      <c r="G338" s="4" t="s">
        <v>43</v>
      </c>
      <c r="H338" s="33">
        <v>17800</v>
      </c>
      <c r="I338" s="7">
        <v>178</v>
      </c>
      <c r="J338" s="7">
        <v>161</v>
      </c>
      <c r="K338" s="7">
        <v>25.920999999999999</v>
      </c>
      <c r="L338" s="7">
        <v>364.92099999999999</v>
      </c>
      <c r="M338" s="7">
        <v>459</v>
      </c>
      <c r="N338" s="34" t="s">
        <v>43</v>
      </c>
      <c r="O338" s="35">
        <v>0.2049651416122005</v>
      </c>
      <c r="P338" s="7">
        <v>446</v>
      </c>
      <c r="Q338" s="7">
        <v>91.414453159041415</v>
      </c>
      <c r="R338" s="7">
        <v>0</v>
      </c>
      <c r="S338" s="35">
        <v>1</v>
      </c>
      <c r="T338" s="35">
        <v>0.2049651416122005</v>
      </c>
      <c r="U338" s="7">
        <v>91.41</v>
      </c>
      <c r="V338" s="4" t="s">
        <v>43</v>
      </c>
      <c r="W338" s="33">
        <v>0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4" t="s">
        <v>44</v>
      </c>
      <c r="AD338" s="35" t="s">
        <v>45</v>
      </c>
      <c r="AE338" s="7" t="s">
        <v>45</v>
      </c>
      <c r="AF338" s="7" t="s">
        <v>45</v>
      </c>
      <c r="AG338" s="7" t="s">
        <v>45</v>
      </c>
      <c r="AH338" s="35" t="s">
        <v>45</v>
      </c>
      <c r="AI338" s="35" t="s">
        <v>45</v>
      </c>
      <c r="AJ338" s="7" t="s">
        <v>45</v>
      </c>
      <c r="AK338" s="36">
        <v>91.41</v>
      </c>
    </row>
    <row r="339" spans="1:37">
      <c r="A339" s="4">
        <v>2024</v>
      </c>
      <c r="B339" s="4">
        <v>24</v>
      </c>
      <c r="C339" s="4" t="s">
        <v>350</v>
      </c>
      <c r="D339" s="4">
        <v>22180</v>
      </c>
      <c r="E339" s="4" t="s">
        <v>351</v>
      </c>
      <c r="F339" s="32">
        <v>0.161</v>
      </c>
      <c r="G339" s="4" t="s">
        <v>43</v>
      </c>
      <c r="H339" s="33">
        <v>14100330</v>
      </c>
      <c r="I339" s="7">
        <v>56401</v>
      </c>
      <c r="J339" s="7">
        <v>146967</v>
      </c>
      <c r="K339" s="7">
        <v>23661.687000000002</v>
      </c>
      <c r="L339" s="7">
        <v>227029.68700000001</v>
      </c>
      <c r="M339" s="7">
        <v>282007</v>
      </c>
      <c r="N339" s="34" t="s">
        <v>43</v>
      </c>
      <c r="O339" s="35">
        <v>0.19495017144964491</v>
      </c>
      <c r="P339" s="7">
        <v>282926</v>
      </c>
      <c r="Q339" s="7">
        <v>55156.472207562227</v>
      </c>
      <c r="R339" s="7">
        <v>0</v>
      </c>
      <c r="S339" s="35">
        <v>1</v>
      </c>
      <c r="T339" s="35">
        <v>0.19495017144964491</v>
      </c>
      <c r="U339" s="7">
        <v>55156.47</v>
      </c>
      <c r="V339" s="4" t="s">
        <v>43</v>
      </c>
      <c r="W339" s="33">
        <v>0</v>
      </c>
      <c r="X339" s="7">
        <v>0</v>
      </c>
      <c r="Y339" s="7">
        <v>0</v>
      </c>
      <c r="Z339" s="7">
        <v>0</v>
      </c>
      <c r="AA339" s="7">
        <v>0</v>
      </c>
      <c r="AB339" s="7">
        <v>0</v>
      </c>
      <c r="AC339" s="4" t="s">
        <v>44</v>
      </c>
      <c r="AD339" s="35" t="s">
        <v>45</v>
      </c>
      <c r="AE339" s="7" t="s">
        <v>45</v>
      </c>
      <c r="AF339" s="7" t="s">
        <v>45</v>
      </c>
      <c r="AG339" s="7" t="s">
        <v>45</v>
      </c>
      <c r="AH339" s="35" t="s">
        <v>45</v>
      </c>
      <c r="AI339" s="35" t="s">
        <v>45</v>
      </c>
      <c r="AJ339" s="7" t="s">
        <v>45</v>
      </c>
      <c r="AK339" s="36">
        <v>55156.47</v>
      </c>
    </row>
    <row r="340" spans="1:37">
      <c r="A340" s="4">
        <v>2024</v>
      </c>
      <c r="B340" s="4">
        <v>24</v>
      </c>
      <c r="C340" s="4" t="s">
        <v>350</v>
      </c>
      <c r="D340" s="4">
        <v>22200</v>
      </c>
      <c r="E340" s="4" t="s">
        <v>205</v>
      </c>
      <c r="F340" s="32">
        <v>0.161</v>
      </c>
      <c r="G340" s="4" t="s">
        <v>43</v>
      </c>
      <c r="H340" s="33">
        <v>1161820</v>
      </c>
      <c r="I340" s="7">
        <v>6390</v>
      </c>
      <c r="J340" s="7">
        <v>12568</v>
      </c>
      <c r="K340" s="7">
        <v>2023.4480000000001</v>
      </c>
      <c r="L340" s="7">
        <v>20981.448</v>
      </c>
      <c r="M340" s="7">
        <v>27942</v>
      </c>
      <c r="N340" s="34" t="s">
        <v>43</v>
      </c>
      <c r="O340" s="35">
        <v>0.24910715052608981</v>
      </c>
      <c r="P340" s="7">
        <v>27884</v>
      </c>
      <c r="Q340" s="7">
        <v>6946.1037852694872</v>
      </c>
      <c r="R340" s="7">
        <v>0</v>
      </c>
      <c r="S340" s="35">
        <v>1</v>
      </c>
      <c r="T340" s="35">
        <v>0.24910715052608981</v>
      </c>
      <c r="U340" s="7">
        <v>6946.1</v>
      </c>
      <c r="V340" s="4" t="s">
        <v>43</v>
      </c>
      <c r="W340" s="33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4" t="s">
        <v>44</v>
      </c>
      <c r="AD340" s="35" t="s">
        <v>45</v>
      </c>
      <c r="AE340" s="7" t="s">
        <v>45</v>
      </c>
      <c r="AF340" s="7" t="s">
        <v>45</v>
      </c>
      <c r="AG340" s="7" t="s">
        <v>45</v>
      </c>
      <c r="AH340" s="35" t="s">
        <v>45</v>
      </c>
      <c r="AI340" s="35" t="s">
        <v>45</v>
      </c>
      <c r="AJ340" s="7" t="s">
        <v>45</v>
      </c>
      <c r="AK340" s="36">
        <v>6946.1</v>
      </c>
    </row>
    <row r="341" spans="1:37">
      <c r="A341" s="4">
        <v>2024</v>
      </c>
      <c r="B341" s="4">
        <v>24</v>
      </c>
      <c r="C341" s="4" t="s">
        <v>350</v>
      </c>
      <c r="D341" s="4">
        <v>23130</v>
      </c>
      <c r="E341" s="4" t="s">
        <v>352</v>
      </c>
      <c r="F341" s="32">
        <v>0.161</v>
      </c>
      <c r="G341" s="4" t="s">
        <v>43</v>
      </c>
      <c r="H341" s="33">
        <v>2366630</v>
      </c>
      <c r="I341" s="7">
        <v>13767</v>
      </c>
      <c r="J341" s="7">
        <v>22848</v>
      </c>
      <c r="K341" s="7">
        <v>3678.5279999999998</v>
      </c>
      <c r="L341" s="7">
        <v>40293.527999999998</v>
      </c>
      <c r="M341" s="7">
        <v>49030</v>
      </c>
      <c r="N341" s="34" t="s">
        <v>43</v>
      </c>
      <c r="O341" s="35">
        <v>0.17818625331429741</v>
      </c>
      <c r="P341" s="7">
        <v>49029</v>
      </c>
      <c r="Q341" s="7">
        <v>8736.2938137466863</v>
      </c>
      <c r="R341" s="7">
        <v>0</v>
      </c>
      <c r="S341" s="35">
        <v>1</v>
      </c>
      <c r="T341" s="35">
        <v>0.17818625331429741</v>
      </c>
      <c r="U341" s="7">
        <v>8736.2900000000009</v>
      </c>
      <c r="V341" s="4" t="s">
        <v>44</v>
      </c>
      <c r="W341" s="33" t="s">
        <v>45</v>
      </c>
      <c r="X341" s="7" t="s">
        <v>45</v>
      </c>
      <c r="Y341" s="7" t="s">
        <v>45</v>
      </c>
      <c r="Z341" s="7" t="s">
        <v>45</v>
      </c>
      <c r="AA341" s="7" t="s">
        <v>45</v>
      </c>
      <c r="AB341" s="7" t="s">
        <v>45</v>
      </c>
      <c r="AC341" s="4" t="s">
        <v>44</v>
      </c>
      <c r="AD341" s="35" t="s">
        <v>45</v>
      </c>
      <c r="AE341" s="7" t="s">
        <v>45</v>
      </c>
      <c r="AF341" s="7" t="s">
        <v>45</v>
      </c>
      <c r="AG341" s="7" t="s">
        <v>45</v>
      </c>
      <c r="AH341" s="35" t="s">
        <v>45</v>
      </c>
      <c r="AI341" s="35" t="s">
        <v>45</v>
      </c>
      <c r="AJ341" s="7" t="s">
        <v>45</v>
      </c>
      <c r="AK341" s="36">
        <v>8736.2900000000009</v>
      </c>
    </row>
    <row r="342" spans="1:37">
      <c r="A342" s="4">
        <v>2024</v>
      </c>
      <c r="B342" s="4">
        <v>24</v>
      </c>
      <c r="C342" s="4" t="s">
        <v>350</v>
      </c>
      <c r="D342" s="4">
        <v>23380</v>
      </c>
      <c r="E342" s="4" t="s">
        <v>206</v>
      </c>
      <c r="F342" s="32">
        <v>0.161</v>
      </c>
      <c r="G342" s="4" t="s">
        <v>43</v>
      </c>
      <c r="H342" s="33">
        <v>613113830</v>
      </c>
      <c r="I342" s="7">
        <v>7979386</v>
      </c>
      <c r="J342" s="7">
        <v>7147705</v>
      </c>
      <c r="K342" s="7">
        <v>1150780.5049999999</v>
      </c>
      <c r="L342" s="7">
        <v>16277871.505000001</v>
      </c>
      <c r="M342" s="7">
        <v>18279699</v>
      </c>
      <c r="N342" s="34" t="s">
        <v>43</v>
      </c>
      <c r="O342" s="35">
        <v>0.1095109659628422</v>
      </c>
      <c r="P342" s="7">
        <v>18220320</v>
      </c>
      <c r="Q342" s="7">
        <v>1995324.843352092</v>
      </c>
      <c r="R342" s="7">
        <v>0</v>
      </c>
      <c r="S342" s="35">
        <v>1</v>
      </c>
      <c r="T342" s="35">
        <v>0.1095109659628422</v>
      </c>
      <c r="U342" s="7">
        <v>1995324.84</v>
      </c>
      <c r="V342" s="4" t="s">
        <v>43</v>
      </c>
      <c r="W342" s="33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4" t="s">
        <v>44</v>
      </c>
      <c r="AD342" s="35" t="s">
        <v>45</v>
      </c>
      <c r="AE342" s="7" t="s">
        <v>45</v>
      </c>
      <c r="AF342" s="7" t="s">
        <v>45</v>
      </c>
      <c r="AG342" s="7" t="s">
        <v>45</v>
      </c>
      <c r="AH342" s="35" t="s">
        <v>45</v>
      </c>
      <c r="AI342" s="35" t="s">
        <v>45</v>
      </c>
      <c r="AJ342" s="7" t="s">
        <v>45</v>
      </c>
      <c r="AK342" s="36">
        <v>1995324.84</v>
      </c>
    </row>
    <row r="343" spans="1:37">
      <c r="A343" s="4">
        <v>2024</v>
      </c>
      <c r="B343" s="4">
        <v>24</v>
      </c>
      <c r="C343" s="4" t="s">
        <v>350</v>
      </c>
      <c r="D343" s="4">
        <v>25710</v>
      </c>
      <c r="E343" s="4" t="s">
        <v>353</v>
      </c>
      <c r="F343" s="32">
        <v>0.161</v>
      </c>
      <c r="G343" s="4" t="s">
        <v>43</v>
      </c>
      <c r="H343" s="33">
        <v>257173050</v>
      </c>
      <c r="I343" s="7">
        <v>2901731</v>
      </c>
      <c r="J343" s="7">
        <v>3331226</v>
      </c>
      <c r="K343" s="7">
        <v>536327.38600000006</v>
      </c>
      <c r="L343" s="7">
        <v>6769284.3859999999</v>
      </c>
      <c r="M343" s="7">
        <v>7350828</v>
      </c>
      <c r="N343" s="34" t="s">
        <v>43</v>
      </c>
      <c r="O343" s="35">
        <v>7.9112667851839236E-2</v>
      </c>
      <c r="P343" s="7">
        <v>7349835</v>
      </c>
      <c r="Q343" s="7">
        <v>581465.05512082286</v>
      </c>
      <c r="R343" s="7">
        <v>0</v>
      </c>
      <c r="S343" s="35">
        <v>1</v>
      </c>
      <c r="T343" s="35">
        <v>7.9112667851839236E-2</v>
      </c>
      <c r="U343" s="7">
        <v>581465.06000000006</v>
      </c>
      <c r="V343" s="4" t="s">
        <v>43</v>
      </c>
      <c r="W343" s="33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4" t="s">
        <v>44</v>
      </c>
      <c r="AD343" s="35" t="s">
        <v>45</v>
      </c>
      <c r="AE343" s="7" t="s">
        <v>45</v>
      </c>
      <c r="AF343" s="7" t="s">
        <v>45</v>
      </c>
      <c r="AG343" s="7" t="s">
        <v>45</v>
      </c>
      <c r="AH343" s="35" t="s">
        <v>45</v>
      </c>
      <c r="AI343" s="35" t="s">
        <v>45</v>
      </c>
      <c r="AJ343" s="7" t="s">
        <v>45</v>
      </c>
      <c r="AK343" s="36">
        <v>581465.06000000006</v>
      </c>
    </row>
    <row r="344" spans="1:37">
      <c r="A344" s="4">
        <v>2024</v>
      </c>
      <c r="B344" s="4">
        <v>24</v>
      </c>
      <c r="C344" s="4" t="s">
        <v>350</v>
      </c>
      <c r="D344" s="4">
        <v>30070</v>
      </c>
      <c r="E344" s="4" t="s">
        <v>319</v>
      </c>
      <c r="F344" s="32">
        <v>0.161</v>
      </c>
      <c r="G344" s="4" t="s">
        <v>43</v>
      </c>
      <c r="H344" s="33">
        <v>2366630</v>
      </c>
      <c r="I344" s="7">
        <v>0</v>
      </c>
      <c r="J344" s="7">
        <v>2760</v>
      </c>
      <c r="K344" s="7">
        <v>444.36</v>
      </c>
      <c r="L344" s="7">
        <v>3204.36</v>
      </c>
      <c r="M344" s="7">
        <v>4260</v>
      </c>
      <c r="N344" s="34" t="s">
        <v>43</v>
      </c>
      <c r="O344" s="35">
        <v>0.2478028169014084</v>
      </c>
      <c r="P344" s="7">
        <v>4258</v>
      </c>
      <c r="Q344" s="7">
        <v>1055.144394366197</v>
      </c>
      <c r="R344" s="7">
        <v>0</v>
      </c>
      <c r="S344" s="35">
        <v>1</v>
      </c>
      <c r="T344" s="35">
        <v>0.2478028169014084</v>
      </c>
      <c r="U344" s="7">
        <v>1055.1400000000001</v>
      </c>
      <c r="V344" s="4" t="s">
        <v>43</v>
      </c>
      <c r="W344" s="33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4" t="s">
        <v>44</v>
      </c>
      <c r="AD344" s="35" t="s">
        <v>45</v>
      </c>
      <c r="AE344" s="7" t="s">
        <v>45</v>
      </c>
      <c r="AF344" s="7" t="s">
        <v>45</v>
      </c>
      <c r="AG344" s="7" t="s">
        <v>45</v>
      </c>
      <c r="AH344" s="35" t="s">
        <v>45</v>
      </c>
      <c r="AI344" s="35" t="s">
        <v>45</v>
      </c>
      <c r="AJ344" s="7" t="s">
        <v>45</v>
      </c>
      <c r="AK344" s="36">
        <v>1055.1400000000001</v>
      </c>
    </row>
    <row r="345" spans="1:37">
      <c r="A345" s="4">
        <v>2024</v>
      </c>
      <c r="B345" s="4">
        <v>24</v>
      </c>
      <c r="C345" s="4" t="s">
        <v>350</v>
      </c>
      <c r="D345" s="4">
        <v>30160</v>
      </c>
      <c r="E345" s="4" t="s">
        <v>137</v>
      </c>
      <c r="F345" s="32">
        <v>0.161</v>
      </c>
      <c r="G345" s="4" t="s">
        <v>43</v>
      </c>
      <c r="H345" s="33">
        <v>884405010</v>
      </c>
      <c r="I345" s="7">
        <v>0</v>
      </c>
      <c r="J345" s="7">
        <v>1206054</v>
      </c>
      <c r="K345" s="7">
        <v>194174.69399999999</v>
      </c>
      <c r="L345" s="7">
        <v>1400228.6939999999</v>
      </c>
      <c r="M345" s="7">
        <v>1768810</v>
      </c>
      <c r="N345" s="34" t="s">
        <v>43</v>
      </c>
      <c r="O345" s="35">
        <v>0.20837812201423539</v>
      </c>
      <c r="P345" s="7">
        <v>1764100</v>
      </c>
      <c r="Q345" s="7">
        <v>367599.84504531277</v>
      </c>
      <c r="R345" s="7">
        <v>0</v>
      </c>
      <c r="S345" s="35">
        <v>1</v>
      </c>
      <c r="T345" s="35">
        <v>0.20837812201423539</v>
      </c>
      <c r="U345" s="7">
        <v>367599.85</v>
      </c>
      <c r="V345" s="4" t="s">
        <v>44</v>
      </c>
      <c r="W345" s="33" t="s">
        <v>45</v>
      </c>
      <c r="X345" s="7" t="s">
        <v>45</v>
      </c>
      <c r="Y345" s="7" t="s">
        <v>45</v>
      </c>
      <c r="Z345" s="7" t="s">
        <v>45</v>
      </c>
      <c r="AA345" s="7" t="s">
        <v>45</v>
      </c>
      <c r="AB345" s="7" t="s">
        <v>45</v>
      </c>
      <c r="AC345" s="4" t="s">
        <v>44</v>
      </c>
      <c r="AD345" s="35" t="s">
        <v>45</v>
      </c>
      <c r="AE345" s="7" t="s">
        <v>45</v>
      </c>
      <c r="AF345" s="7" t="s">
        <v>45</v>
      </c>
      <c r="AG345" s="7" t="s">
        <v>45</v>
      </c>
      <c r="AH345" s="35" t="s">
        <v>45</v>
      </c>
      <c r="AI345" s="35" t="s">
        <v>45</v>
      </c>
      <c r="AJ345" s="7" t="s">
        <v>45</v>
      </c>
      <c r="AK345" s="36">
        <v>367599.85</v>
      </c>
    </row>
    <row r="346" spans="1:37">
      <c r="A346" s="4">
        <v>2024</v>
      </c>
      <c r="B346" s="4">
        <v>24</v>
      </c>
      <c r="C346" s="4" t="s">
        <v>350</v>
      </c>
      <c r="D346" s="4">
        <v>30170</v>
      </c>
      <c r="E346" s="4" t="s">
        <v>189</v>
      </c>
      <c r="F346" s="32">
        <v>0.161</v>
      </c>
      <c r="G346" s="4" t="s">
        <v>43</v>
      </c>
      <c r="H346" s="33">
        <v>1161820</v>
      </c>
      <c r="I346" s="7">
        <v>1198</v>
      </c>
      <c r="J346" s="7">
        <v>1355</v>
      </c>
      <c r="K346" s="7">
        <v>218.155</v>
      </c>
      <c r="L346" s="7">
        <v>2771.1550000000002</v>
      </c>
      <c r="M346" s="7">
        <v>3522</v>
      </c>
      <c r="N346" s="34" t="s">
        <v>43</v>
      </c>
      <c r="O346" s="35">
        <v>0.21318710959682</v>
      </c>
      <c r="P346" s="7">
        <v>3497</v>
      </c>
      <c r="Q346" s="7">
        <v>745.51532226007942</v>
      </c>
      <c r="R346" s="7">
        <v>0</v>
      </c>
      <c r="S346" s="35">
        <v>1</v>
      </c>
      <c r="T346" s="35">
        <v>0.21318710959682</v>
      </c>
      <c r="U346" s="7">
        <v>745.52</v>
      </c>
      <c r="V346" s="4" t="s">
        <v>44</v>
      </c>
      <c r="W346" s="33" t="s">
        <v>45</v>
      </c>
      <c r="X346" s="7" t="s">
        <v>45</v>
      </c>
      <c r="Y346" s="7" t="s">
        <v>45</v>
      </c>
      <c r="Z346" s="7" t="s">
        <v>45</v>
      </c>
      <c r="AA346" s="7" t="s">
        <v>45</v>
      </c>
      <c r="AB346" s="7" t="s">
        <v>45</v>
      </c>
      <c r="AC346" s="4" t="s">
        <v>44</v>
      </c>
      <c r="AD346" s="35" t="s">
        <v>45</v>
      </c>
      <c r="AE346" s="7" t="s">
        <v>45</v>
      </c>
      <c r="AF346" s="7" t="s">
        <v>45</v>
      </c>
      <c r="AG346" s="7" t="s">
        <v>45</v>
      </c>
      <c r="AH346" s="35" t="s">
        <v>45</v>
      </c>
      <c r="AI346" s="35" t="s">
        <v>45</v>
      </c>
      <c r="AJ346" s="7" t="s">
        <v>45</v>
      </c>
      <c r="AK346" s="36">
        <v>745.52</v>
      </c>
    </row>
    <row r="347" spans="1:37">
      <c r="A347" s="4">
        <v>2023</v>
      </c>
      <c r="B347" s="4">
        <v>25</v>
      </c>
      <c r="C347" s="4" t="s">
        <v>354</v>
      </c>
      <c r="D347" s="4">
        <v>20470</v>
      </c>
      <c r="E347" s="4" t="s">
        <v>355</v>
      </c>
      <c r="F347" s="32">
        <v>0.13500000000000001</v>
      </c>
      <c r="G347" s="4" t="s">
        <v>44</v>
      </c>
      <c r="H347" s="33" t="s">
        <v>45</v>
      </c>
      <c r="I347" s="7" t="s">
        <v>45</v>
      </c>
      <c r="J347" s="7" t="s">
        <v>45</v>
      </c>
      <c r="K347" s="7" t="s">
        <v>45</v>
      </c>
      <c r="L347" s="7" t="s">
        <v>45</v>
      </c>
      <c r="M347" s="7" t="s">
        <v>45</v>
      </c>
      <c r="N347" s="34" t="s">
        <v>44</v>
      </c>
      <c r="O347" s="35" t="s">
        <v>45</v>
      </c>
      <c r="P347" s="7" t="s">
        <v>45</v>
      </c>
      <c r="Q347" s="7" t="s">
        <v>45</v>
      </c>
      <c r="R347" s="7" t="s">
        <v>45</v>
      </c>
      <c r="S347" s="35" t="s">
        <v>45</v>
      </c>
      <c r="T347" s="35" t="s">
        <v>45</v>
      </c>
      <c r="U347" s="7" t="s">
        <v>45</v>
      </c>
      <c r="V347" s="4" t="s">
        <v>44</v>
      </c>
      <c r="W347" s="33" t="s">
        <v>45</v>
      </c>
      <c r="X347" s="7" t="s">
        <v>45</v>
      </c>
      <c r="Y347" s="7" t="s">
        <v>45</v>
      </c>
      <c r="Z347" s="7" t="s">
        <v>45</v>
      </c>
      <c r="AA347" s="7" t="s">
        <v>45</v>
      </c>
      <c r="AB347" s="7" t="s">
        <v>45</v>
      </c>
      <c r="AC347" s="4" t="s">
        <v>44</v>
      </c>
      <c r="AD347" s="35" t="s">
        <v>45</v>
      </c>
      <c r="AE347" s="7" t="s">
        <v>45</v>
      </c>
      <c r="AF347" s="7" t="s">
        <v>45</v>
      </c>
      <c r="AG347" s="7" t="s">
        <v>45</v>
      </c>
      <c r="AH347" s="35" t="s">
        <v>45</v>
      </c>
      <c r="AI347" s="35" t="s">
        <v>45</v>
      </c>
      <c r="AJ347" s="7" t="s">
        <v>45</v>
      </c>
      <c r="AK347" s="36" t="s">
        <v>45</v>
      </c>
    </row>
    <row r="348" spans="1:37">
      <c r="A348" s="4">
        <v>2023</v>
      </c>
      <c r="B348" s="4">
        <v>25</v>
      </c>
      <c r="C348" s="4" t="s">
        <v>354</v>
      </c>
      <c r="D348" s="4">
        <v>20790</v>
      </c>
      <c r="E348" s="4" t="s">
        <v>339</v>
      </c>
      <c r="F348" s="32">
        <v>0.13500000000000001</v>
      </c>
      <c r="G348" s="4" t="s">
        <v>43</v>
      </c>
      <c r="H348" s="33">
        <v>522147050</v>
      </c>
      <c r="I348" s="7">
        <v>10657021.289999999</v>
      </c>
      <c r="J348" s="7">
        <v>5545007.71</v>
      </c>
      <c r="K348" s="7">
        <v>748576.04084999999</v>
      </c>
      <c r="L348" s="7">
        <v>16950605.040849999</v>
      </c>
      <c r="M348" s="7">
        <v>18750319.359999999</v>
      </c>
      <c r="N348" s="34" t="s">
        <v>43</v>
      </c>
      <c r="O348" s="35">
        <v>9.5983128852158428E-2</v>
      </c>
      <c r="P348" s="7">
        <v>18375586.629999999</v>
      </c>
      <c r="Q348" s="7">
        <v>1763746.299241289</v>
      </c>
      <c r="R348" s="7">
        <v>0</v>
      </c>
      <c r="S348" s="35">
        <v>1</v>
      </c>
      <c r="T348" s="35">
        <v>9.5983128852158428E-2</v>
      </c>
      <c r="U348" s="7">
        <v>1763746.3</v>
      </c>
      <c r="V348" s="4" t="s">
        <v>44</v>
      </c>
      <c r="W348" s="33" t="s">
        <v>45</v>
      </c>
      <c r="X348" s="7" t="s">
        <v>45</v>
      </c>
      <c r="Y348" s="7" t="s">
        <v>45</v>
      </c>
      <c r="Z348" s="7" t="s">
        <v>45</v>
      </c>
      <c r="AA348" s="7" t="s">
        <v>45</v>
      </c>
      <c r="AB348" s="7" t="s">
        <v>45</v>
      </c>
      <c r="AC348" s="4" t="s">
        <v>44</v>
      </c>
      <c r="AD348" s="35" t="s">
        <v>45</v>
      </c>
      <c r="AE348" s="7" t="s">
        <v>45</v>
      </c>
      <c r="AF348" s="7" t="s">
        <v>45</v>
      </c>
      <c r="AG348" s="7" t="s">
        <v>45</v>
      </c>
      <c r="AH348" s="35" t="s">
        <v>45</v>
      </c>
      <c r="AI348" s="35" t="s">
        <v>45</v>
      </c>
      <c r="AJ348" s="7" t="s">
        <v>45</v>
      </c>
      <c r="AK348" s="36">
        <v>1763746.3</v>
      </c>
    </row>
    <row r="349" spans="1:37">
      <c r="A349" s="4">
        <v>2023</v>
      </c>
      <c r="B349" s="4">
        <v>25</v>
      </c>
      <c r="C349" s="4" t="s">
        <v>354</v>
      </c>
      <c r="D349" s="4">
        <v>21170</v>
      </c>
      <c r="E349" s="4" t="s">
        <v>356</v>
      </c>
      <c r="F349" s="32">
        <v>0.13500000000000001</v>
      </c>
      <c r="G349" s="4" t="s">
        <v>44</v>
      </c>
      <c r="H349" s="33" t="s">
        <v>45</v>
      </c>
      <c r="I349" s="7" t="s">
        <v>45</v>
      </c>
      <c r="J349" s="7" t="s">
        <v>45</v>
      </c>
      <c r="K349" s="7" t="s">
        <v>45</v>
      </c>
      <c r="L349" s="7" t="s">
        <v>45</v>
      </c>
      <c r="M349" s="7" t="s">
        <v>45</v>
      </c>
      <c r="N349" s="34" t="s">
        <v>44</v>
      </c>
      <c r="O349" s="35" t="s">
        <v>45</v>
      </c>
      <c r="P349" s="7" t="s">
        <v>45</v>
      </c>
      <c r="Q349" s="7" t="s">
        <v>45</v>
      </c>
      <c r="R349" s="7" t="s">
        <v>45</v>
      </c>
      <c r="S349" s="35" t="s">
        <v>45</v>
      </c>
      <c r="T349" s="35" t="s">
        <v>45</v>
      </c>
      <c r="U349" s="7" t="s">
        <v>45</v>
      </c>
      <c r="V349" s="4" t="s">
        <v>44</v>
      </c>
      <c r="W349" s="33" t="s">
        <v>45</v>
      </c>
      <c r="X349" s="7" t="s">
        <v>45</v>
      </c>
      <c r="Y349" s="7" t="s">
        <v>45</v>
      </c>
      <c r="Z349" s="7" t="s">
        <v>45</v>
      </c>
      <c r="AA349" s="7" t="s">
        <v>45</v>
      </c>
      <c r="AB349" s="7" t="s">
        <v>45</v>
      </c>
      <c r="AC349" s="4" t="s">
        <v>44</v>
      </c>
      <c r="AD349" s="35" t="s">
        <v>45</v>
      </c>
      <c r="AE349" s="7" t="s">
        <v>45</v>
      </c>
      <c r="AF349" s="7" t="s">
        <v>45</v>
      </c>
      <c r="AG349" s="7" t="s">
        <v>45</v>
      </c>
      <c r="AH349" s="35" t="s">
        <v>45</v>
      </c>
      <c r="AI349" s="35" t="s">
        <v>45</v>
      </c>
      <c r="AJ349" s="7" t="s">
        <v>45</v>
      </c>
      <c r="AK349" s="36" t="s">
        <v>45</v>
      </c>
    </row>
    <row r="350" spans="1:37">
      <c r="A350" s="4">
        <v>2023</v>
      </c>
      <c r="B350" s="4">
        <v>25</v>
      </c>
      <c r="C350" s="4" t="s">
        <v>354</v>
      </c>
      <c r="D350" s="4">
        <v>21460</v>
      </c>
      <c r="E350" s="4" t="s">
        <v>311</v>
      </c>
      <c r="F350" s="32">
        <v>0.13500000000000001</v>
      </c>
      <c r="G350" s="4" t="s">
        <v>44</v>
      </c>
      <c r="H350" s="33" t="s">
        <v>45</v>
      </c>
      <c r="I350" s="7" t="s">
        <v>45</v>
      </c>
      <c r="J350" s="7" t="s">
        <v>45</v>
      </c>
      <c r="K350" s="7" t="s">
        <v>45</v>
      </c>
      <c r="L350" s="7" t="s">
        <v>45</v>
      </c>
      <c r="M350" s="7" t="s">
        <v>45</v>
      </c>
      <c r="N350" s="34" t="s">
        <v>44</v>
      </c>
      <c r="O350" s="35" t="s">
        <v>45</v>
      </c>
      <c r="P350" s="7" t="s">
        <v>45</v>
      </c>
      <c r="Q350" s="7" t="s">
        <v>45</v>
      </c>
      <c r="R350" s="7" t="s">
        <v>45</v>
      </c>
      <c r="S350" s="35" t="s">
        <v>45</v>
      </c>
      <c r="T350" s="35" t="s">
        <v>45</v>
      </c>
      <c r="U350" s="7" t="s">
        <v>45</v>
      </c>
      <c r="V350" s="4" t="s">
        <v>44</v>
      </c>
      <c r="W350" s="33" t="s">
        <v>45</v>
      </c>
      <c r="X350" s="7" t="s">
        <v>45</v>
      </c>
      <c r="Y350" s="7" t="s">
        <v>45</v>
      </c>
      <c r="Z350" s="7" t="s">
        <v>45</v>
      </c>
      <c r="AA350" s="7" t="s">
        <v>45</v>
      </c>
      <c r="AB350" s="7" t="s">
        <v>45</v>
      </c>
      <c r="AC350" s="4" t="s">
        <v>44</v>
      </c>
      <c r="AD350" s="35" t="s">
        <v>45</v>
      </c>
      <c r="AE350" s="7" t="s">
        <v>45</v>
      </c>
      <c r="AF350" s="7" t="s">
        <v>45</v>
      </c>
      <c r="AG350" s="7" t="s">
        <v>45</v>
      </c>
      <c r="AH350" s="35" t="s">
        <v>45</v>
      </c>
      <c r="AI350" s="35" t="s">
        <v>45</v>
      </c>
      <c r="AJ350" s="7" t="s">
        <v>45</v>
      </c>
      <c r="AK350" s="36" t="s">
        <v>45</v>
      </c>
    </row>
    <row r="351" spans="1:37">
      <c r="A351" s="4">
        <v>2023</v>
      </c>
      <c r="B351" s="4">
        <v>25</v>
      </c>
      <c r="C351" s="4" t="s">
        <v>354</v>
      </c>
      <c r="D351" s="4">
        <v>22130</v>
      </c>
      <c r="E351" s="4" t="s">
        <v>357</v>
      </c>
      <c r="F351" s="32">
        <v>0.13500000000000001</v>
      </c>
      <c r="G351" s="4" t="s">
        <v>44</v>
      </c>
      <c r="H351" s="33" t="s">
        <v>45</v>
      </c>
      <c r="I351" s="7" t="s">
        <v>45</v>
      </c>
      <c r="J351" s="7" t="s">
        <v>45</v>
      </c>
      <c r="K351" s="7" t="s">
        <v>45</v>
      </c>
      <c r="L351" s="7" t="s">
        <v>45</v>
      </c>
      <c r="M351" s="7" t="s">
        <v>45</v>
      </c>
      <c r="N351" s="34" t="s">
        <v>44</v>
      </c>
      <c r="O351" s="35" t="s">
        <v>45</v>
      </c>
      <c r="P351" s="7" t="s">
        <v>45</v>
      </c>
      <c r="Q351" s="7" t="s">
        <v>45</v>
      </c>
      <c r="R351" s="7" t="s">
        <v>45</v>
      </c>
      <c r="S351" s="35" t="s">
        <v>45</v>
      </c>
      <c r="T351" s="35" t="s">
        <v>45</v>
      </c>
      <c r="U351" s="7" t="s">
        <v>45</v>
      </c>
      <c r="V351" s="4" t="s">
        <v>44</v>
      </c>
      <c r="W351" s="33" t="s">
        <v>45</v>
      </c>
      <c r="X351" s="7" t="s">
        <v>45</v>
      </c>
      <c r="Y351" s="7" t="s">
        <v>45</v>
      </c>
      <c r="Z351" s="7" t="s">
        <v>45</v>
      </c>
      <c r="AA351" s="7" t="s">
        <v>45</v>
      </c>
      <c r="AB351" s="7" t="s">
        <v>45</v>
      </c>
      <c r="AC351" s="4" t="s">
        <v>44</v>
      </c>
      <c r="AD351" s="35" t="s">
        <v>45</v>
      </c>
      <c r="AE351" s="7" t="s">
        <v>45</v>
      </c>
      <c r="AF351" s="7" t="s">
        <v>45</v>
      </c>
      <c r="AG351" s="7" t="s">
        <v>45</v>
      </c>
      <c r="AH351" s="35" t="s">
        <v>45</v>
      </c>
      <c r="AI351" s="35" t="s">
        <v>45</v>
      </c>
      <c r="AJ351" s="7" t="s">
        <v>45</v>
      </c>
      <c r="AK351" s="36" t="s">
        <v>45</v>
      </c>
    </row>
    <row r="352" spans="1:37">
      <c r="A352" s="4">
        <v>2023</v>
      </c>
      <c r="B352" s="4">
        <v>25</v>
      </c>
      <c r="C352" s="4" t="s">
        <v>354</v>
      </c>
      <c r="D352" s="4">
        <v>22220</v>
      </c>
      <c r="E352" s="4" t="s">
        <v>358</v>
      </c>
      <c r="F352" s="32">
        <v>0.13500000000000001</v>
      </c>
      <c r="G352" s="4" t="s">
        <v>43</v>
      </c>
      <c r="H352" s="33">
        <v>1081417460</v>
      </c>
      <c r="I352" s="7">
        <v>11527910.119999999</v>
      </c>
      <c r="J352" s="7">
        <v>13700260.699999999</v>
      </c>
      <c r="K352" s="7">
        <v>1849535.1945</v>
      </c>
      <c r="L352" s="7">
        <v>27077706.0145</v>
      </c>
      <c r="M352" s="7">
        <v>30204015.609999999</v>
      </c>
      <c r="N352" s="34" t="s">
        <v>43</v>
      </c>
      <c r="O352" s="35">
        <v>0.1035064223203797</v>
      </c>
      <c r="P352" s="7">
        <v>30752986.579999998</v>
      </c>
      <c r="Q352" s="7">
        <v>3183131.616562448</v>
      </c>
      <c r="R352" s="7">
        <v>0</v>
      </c>
      <c r="S352" s="35">
        <v>1</v>
      </c>
      <c r="T352" s="35">
        <v>0.1035064223203797</v>
      </c>
      <c r="U352" s="7">
        <v>3183131.62</v>
      </c>
      <c r="V352" s="4" t="s">
        <v>44</v>
      </c>
      <c r="W352" s="33" t="s">
        <v>45</v>
      </c>
      <c r="X352" s="7" t="s">
        <v>45</v>
      </c>
      <c r="Y352" s="7" t="s">
        <v>45</v>
      </c>
      <c r="Z352" s="7" t="s">
        <v>45</v>
      </c>
      <c r="AA352" s="7" t="s">
        <v>45</v>
      </c>
      <c r="AB352" s="7" t="s">
        <v>45</v>
      </c>
      <c r="AC352" s="4" t="s">
        <v>44</v>
      </c>
      <c r="AD352" s="35" t="s">
        <v>45</v>
      </c>
      <c r="AE352" s="7" t="s">
        <v>45</v>
      </c>
      <c r="AF352" s="7" t="s">
        <v>45</v>
      </c>
      <c r="AG352" s="7" t="s">
        <v>45</v>
      </c>
      <c r="AH352" s="35" t="s">
        <v>45</v>
      </c>
      <c r="AI352" s="35" t="s">
        <v>45</v>
      </c>
      <c r="AJ352" s="7" t="s">
        <v>45</v>
      </c>
      <c r="AK352" s="36">
        <v>3183131.62</v>
      </c>
    </row>
    <row r="353" spans="1:37">
      <c r="A353" s="4">
        <v>2023</v>
      </c>
      <c r="B353" s="4">
        <v>25</v>
      </c>
      <c r="C353" s="4" t="s">
        <v>354</v>
      </c>
      <c r="D353" s="4">
        <v>22240</v>
      </c>
      <c r="E353" s="4" t="s">
        <v>359</v>
      </c>
      <c r="F353" s="32">
        <v>0.13500000000000001</v>
      </c>
      <c r="G353" s="4" t="s">
        <v>43</v>
      </c>
      <c r="H353" s="33">
        <v>312999300</v>
      </c>
      <c r="I353" s="7">
        <v>2536792.34</v>
      </c>
      <c r="J353" s="7">
        <v>2972714.08</v>
      </c>
      <c r="K353" s="7">
        <v>401316.40080000012</v>
      </c>
      <c r="L353" s="7">
        <v>5910822.8207999999</v>
      </c>
      <c r="M353" s="7">
        <v>7482187.2300000004</v>
      </c>
      <c r="N353" s="34" t="s">
        <v>43</v>
      </c>
      <c r="O353" s="35">
        <v>0.21001404547851721</v>
      </c>
      <c r="P353" s="7">
        <v>8023589.46</v>
      </c>
      <c r="Q353" s="7">
        <v>1685066.481753391</v>
      </c>
      <c r="R353" s="7">
        <v>0</v>
      </c>
      <c r="S353" s="35">
        <v>1</v>
      </c>
      <c r="T353" s="35">
        <v>0.21001404547851721</v>
      </c>
      <c r="U353" s="7">
        <v>1685066.48</v>
      </c>
      <c r="V353" s="4" t="s">
        <v>43</v>
      </c>
      <c r="W353" s="33">
        <v>170006020</v>
      </c>
      <c r="X353" s="7">
        <v>1435162.26</v>
      </c>
      <c r="Y353" s="7">
        <v>2432053.9900000002</v>
      </c>
      <c r="Z353" s="7">
        <v>328327.28865000012</v>
      </c>
      <c r="AA353" s="7">
        <v>4195543.5386499995</v>
      </c>
      <c r="AB353" s="7">
        <v>4121261.63</v>
      </c>
      <c r="AC353" s="4" t="s">
        <v>44</v>
      </c>
      <c r="AD353" s="35" t="s">
        <v>45</v>
      </c>
      <c r="AE353" s="7" t="s">
        <v>45</v>
      </c>
      <c r="AF353" s="7" t="s">
        <v>45</v>
      </c>
      <c r="AG353" s="7" t="s">
        <v>45</v>
      </c>
      <c r="AH353" s="35" t="s">
        <v>45</v>
      </c>
      <c r="AI353" s="35" t="s">
        <v>45</v>
      </c>
      <c r="AJ353" s="7" t="s">
        <v>45</v>
      </c>
      <c r="AK353" s="36">
        <v>1685066.48</v>
      </c>
    </row>
    <row r="354" spans="1:37">
      <c r="A354" s="4">
        <v>2023</v>
      </c>
      <c r="B354" s="4">
        <v>25</v>
      </c>
      <c r="C354" s="4" t="s">
        <v>354</v>
      </c>
      <c r="D354" s="4">
        <v>22530</v>
      </c>
      <c r="E354" s="4" t="s">
        <v>360</v>
      </c>
      <c r="F354" s="32">
        <v>0.13500000000000001</v>
      </c>
      <c r="G354" s="4" t="s">
        <v>44</v>
      </c>
      <c r="H354" s="33" t="s">
        <v>45</v>
      </c>
      <c r="I354" s="7" t="s">
        <v>45</v>
      </c>
      <c r="J354" s="7" t="s">
        <v>45</v>
      </c>
      <c r="K354" s="7" t="s">
        <v>45</v>
      </c>
      <c r="L354" s="7" t="s">
        <v>45</v>
      </c>
      <c r="M354" s="7" t="s">
        <v>45</v>
      </c>
      <c r="N354" s="34" t="s">
        <v>44</v>
      </c>
      <c r="O354" s="35" t="s">
        <v>45</v>
      </c>
      <c r="P354" s="7" t="s">
        <v>45</v>
      </c>
      <c r="Q354" s="7" t="s">
        <v>45</v>
      </c>
      <c r="R354" s="7" t="s">
        <v>45</v>
      </c>
      <c r="S354" s="35" t="s">
        <v>45</v>
      </c>
      <c r="T354" s="35" t="s">
        <v>45</v>
      </c>
      <c r="U354" s="7" t="s">
        <v>45</v>
      </c>
      <c r="V354" s="4" t="s">
        <v>44</v>
      </c>
      <c r="W354" s="33" t="s">
        <v>45</v>
      </c>
      <c r="X354" s="7" t="s">
        <v>45</v>
      </c>
      <c r="Y354" s="7" t="s">
        <v>45</v>
      </c>
      <c r="Z354" s="7" t="s">
        <v>45</v>
      </c>
      <c r="AA354" s="7" t="s">
        <v>45</v>
      </c>
      <c r="AB354" s="7" t="s">
        <v>45</v>
      </c>
      <c r="AC354" s="4" t="s">
        <v>44</v>
      </c>
      <c r="AD354" s="35" t="s">
        <v>45</v>
      </c>
      <c r="AE354" s="7" t="s">
        <v>45</v>
      </c>
      <c r="AF354" s="7" t="s">
        <v>45</v>
      </c>
      <c r="AG354" s="7" t="s">
        <v>45</v>
      </c>
      <c r="AH354" s="35" t="s">
        <v>45</v>
      </c>
      <c r="AI354" s="35" t="s">
        <v>45</v>
      </c>
      <c r="AJ354" s="7" t="s">
        <v>45</v>
      </c>
      <c r="AK354" s="36" t="s">
        <v>45</v>
      </c>
    </row>
    <row r="355" spans="1:37">
      <c r="A355" s="4">
        <v>2023</v>
      </c>
      <c r="B355" s="4">
        <v>25</v>
      </c>
      <c r="C355" s="4" t="s">
        <v>354</v>
      </c>
      <c r="D355" s="4">
        <v>22590</v>
      </c>
      <c r="E355" s="4" t="s">
        <v>361</v>
      </c>
      <c r="F355" s="32">
        <v>0.13500000000000001</v>
      </c>
      <c r="G355" s="4" t="s">
        <v>43</v>
      </c>
      <c r="H355" s="33">
        <v>1292330</v>
      </c>
      <c r="I355" s="7">
        <v>10555.28</v>
      </c>
      <c r="J355" s="7">
        <v>15025.8</v>
      </c>
      <c r="K355" s="7">
        <v>2028.4829999999999</v>
      </c>
      <c r="L355" s="7">
        <v>27609.562999999998</v>
      </c>
      <c r="M355" s="7">
        <v>29940.240000000002</v>
      </c>
      <c r="N355" s="34" t="s">
        <v>43</v>
      </c>
      <c r="O355" s="35">
        <v>7.7844299177294518E-2</v>
      </c>
      <c r="P355" s="7">
        <v>31903.26</v>
      </c>
      <c r="Q355" s="7">
        <v>2483.486916171013</v>
      </c>
      <c r="R355" s="7">
        <v>0</v>
      </c>
      <c r="S355" s="35">
        <v>1</v>
      </c>
      <c r="T355" s="35">
        <v>7.7844299177294518E-2</v>
      </c>
      <c r="U355" s="7">
        <v>2483.4899999999998</v>
      </c>
      <c r="V355" s="4" t="s">
        <v>44</v>
      </c>
      <c r="W355" s="33" t="s">
        <v>45</v>
      </c>
      <c r="X355" s="7" t="s">
        <v>45</v>
      </c>
      <c r="Y355" s="7" t="s">
        <v>45</v>
      </c>
      <c r="Z355" s="7" t="s">
        <v>45</v>
      </c>
      <c r="AA355" s="7" t="s">
        <v>45</v>
      </c>
      <c r="AB355" s="7" t="s">
        <v>45</v>
      </c>
      <c r="AC355" s="4" t="s">
        <v>44</v>
      </c>
      <c r="AD355" s="35" t="s">
        <v>45</v>
      </c>
      <c r="AE355" s="7" t="s">
        <v>45</v>
      </c>
      <c r="AF355" s="7" t="s">
        <v>45</v>
      </c>
      <c r="AG355" s="7" t="s">
        <v>45</v>
      </c>
      <c r="AH355" s="35" t="s">
        <v>45</v>
      </c>
      <c r="AI355" s="35" t="s">
        <v>45</v>
      </c>
      <c r="AJ355" s="7" t="s">
        <v>45</v>
      </c>
      <c r="AK355" s="36">
        <v>2483.4899999999998</v>
      </c>
    </row>
    <row r="356" spans="1:37">
      <c r="A356" s="4">
        <v>2023</v>
      </c>
      <c r="B356" s="4">
        <v>25</v>
      </c>
      <c r="C356" s="4" t="s">
        <v>354</v>
      </c>
      <c r="D356" s="4">
        <v>22870</v>
      </c>
      <c r="E356" s="4" t="s">
        <v>362</v>
      </c>
      <c r="F356" s="32">
        <v>0.13500000000000001</v>
      </c>
      <c r="G356" s="4" t="s">
        <v>43</v>
      </c>
      <c r="H356" s="33">
        <v>506682400</v>
      </c>
      <c r="I356" s="7">
        <v>12895671.050000001</v>
      </c>
      <c r="J356" s="7">
        <v>5103150.05</v>
      </c>
      <c r="K356" s="7">
        <v>688925.25675000006</v>
      </c>
      <c r="L356" s="7">
        <v>18687746.35675</v>
      </c>
      <c r="M356" s="7">
        <v>20597250.620000001</v>
      </c>
      <c r="N356" s="34" t="s">
        <v>43</v>
      </c>
      <c r="O356" s="35">
        <v>9.2706754822697857E-2</v>
      </c>
      <c r="P356" s="7">
        <v>20169419.390000001</v>
      </c>
      <c r="Q356" s="7">
        <v>1869841.4183048981</v>
      </c>
      <c r="R356" s="7">
        <v>0</v>
      </c>
      <c r="S356" s="35">
        <v>1</v>
      </c>
      <c r="T356" s="35">
        <v>9.2706754822697857E-2</v>
      </c>
      <c r="U356" s="7">
        <v>1869841.42</v>
      </c>
      <c r="V356" s="4" t="s">
        <v>43</v>
      </c>
      <c r="W356" s="33">
        <v>65746350</v>
      </c>
      <c r="X356" s="7">
        <v>1693925.78</v>
      </c>
      <c r="Y356" s="7">
        <v>1073022.3999999999</v>
      </c>
      <c r="Z356" s="7">
        <v>144858.024</v>
      </c>
      <c r="AA356" s="7">
        <v>2911806.2039999999</v>
      </c>
      <c r="AB356" s="7">
        <v>2693383.97</v>
      </c>
      <c r="AC356" s="4" t="s">
        <v>44</v>
      </c>
      <c r="AD356" s="35" t="s">
        <v>45</v>
      </c>
      <c r="AE356" s="7" t="s">
        <v>45</v>
      </c>
      <c r="AF356" s="7" t="s">
        <v>45</v>
      </c>
      <c r="AG356" s="7" t="s">
        <v>45</v>
      </c>
      <c r="AH356" s="35" t="s">
        <v>45</v>
      </c>
      <c r="AI356" s="35" t="s">
        <v>45</v>
      </c>
      <c r="AJ356" s="7" t="s">
        <v>45</v>
      </c>
      <c r="AK356" s="36">
        <v>1869841.42</v>
      </c>
    </row>
    <row r="357" spans="1:37">
      <c r="A357" s="4">
        <v>2023</v>
      </c>
      <c r="B357" s="4">
        <v>25</v>
      </c>
      <c r="C357" s="4" t="s">
        <v>354</v>
      </c>
      <c r="D357" s="4">
        <v>23130</v>
      </c>
      <c r="E357" s="4" t="s">
        <v>352</v>
      </c>
      <c r="F357" s="32">
        <v>0.13500000000000001</v>
      </c>
      <c r="G357" s="4" t="s">
        <v>43</v>
      </c>
      <c r="H357" s="33">
        <v>16114130</v>
      </c>
      <c r="I357" s="7">
        <v>93753.46</v>
      </c>
      <c r="J357" s="7">
        <v>200818.91</v>
      </c>
      <c r="K357" s="7">
        <v>27110.55285</v>
      </c>
      <c r="L357" s="7">
        <v>321682.92284999997</v>
      </c>
      <c r="M357" s="7">
        <v>333854.34999999998</v>
      </c>
      <c r="N357" s="34" t="s">
        <v>43</v>
      </c>
      <c r="O357" s="35">
        <v>3.6457296872124068E-2</v>
      </c>
      <c r="P357" s="7">
        <v>330669.75</v>
      </c>
      <c r="Q357" s="7">
        <v>12055.32524238105</v>
      </c>
      <c r="R357" s="7">
        <v>0</v>
      </c>
      <c r="S357" s="35">
        <v>1</v>
      </c>
      <c r="T357" s="35">
        <v>3.6457296872124068E-2</v>
      </c>
      <c r="U357" s="7">
        <v>12055.33</v>
      </c>
      <c r="V357" s="4" t="s">
        <v>44</v>
      </c>
      <c r="W357" s="33" t="s">
        <v>45</v>
      </c>
      <c r="X357" s="7" t="s">
        <v>45</v>
      </c>
      <c r="Y357" s="7" t="s">
        <v>45</v>
      </c>
      <c r="Z357" s="7" t="s">
        <v>45</v>
      </c>
      <c r="AA357" s="7" t="s">
        <v>45</v>
      </c>
      <c r="AB357" s="7" t="s">
        <v>45</v>
      </c>
      <c r="AC357" s="4" t="s">
        <v>44</v>
      </c>
      <c r="AD357" s="35" t="s">
        <v>45</v>
      </c>
      <c r="AE357" s="7" t="s">
        <v>45</v>
      </c>
      <c r="AF357" s="7" t="s">
        <v>45</v>
      </c>
      <c r="AG357" s="7" t="s">
        <v>45</v>
      </c>
      <c r="AH357" s="35" t="s">
        <v>45</v>
      </c>
      <c r="AI357" s="35" t="s">
        <v>45</v>
      </c>
      <c r="AJ357" s="7" t="s">
        <v>45</v>
      </c>
      <c r="AK357" s="36">
        <v>12055.33</v>
      </c>
    </row>
    <row r="358" spans="1:37">
      <c r="A358" s="4">
        <v>2023</v>
      </c>
      <c r="B358" s="4">
        <v>25</v>
      </c>
      <c r="C358" s="4" t="s">
        <v>354</v>
      </c>
      <c r="D358" s="4">
        <v>24140</v>
      </c>
      <c r="E358" s="4" t="s">
        <v>317</v>
      </c>
      <c r="F358" s="32">
        <v>0.13500000000000001</v>
      </c>
      <c r="G358" s="4" t="s">
        <v>44</v>
      </c>
      <c r="H358" s="33" t="s">
        <v>45</v>
      </c>
      <c r="I358" s="7" t="s">
        <v>45</v>
      </c>
      <c r="J358" s="7" t="s">
        <v>45</v>
      </c>
      <c r="K358" s="7" t="s">
        <v>45</v>
      </c>
      <c r="L358" s="7" t="s">
        <v>45</v>
      </c>
      <c r="M358" s="7" t="s">
        <v>45</v>
      </c>
      <c r="N358" s="34" t="s">
        <v>44</v>
      </c>
      <c r="O358" s="35" t="s">
        <v>45</v>
      </c>
      <c r="P358" s="7" t="s">
        <v>45</v>
      </c>
      <c r="Q358" s="7" t="s">
        <v>45</v>
      </c>
      <c r="R358" s="7" t="s">
        <v>45</v>
      </c>
      <c r="S358" s="35" t="s">
        <v>45</v>
      </c>
      <c r="T358" s="35" t="s">
        <v>45</v>
      </c>
      <c r="U358" s="7" t="s">
        <v>45</v>
      </c>
      <c r="V358" s="4" t="s">
        <v>44</v>
      </c>
      <c r="W358" s="33" t="s">
        <v>45</v>
      </c>
      <c r="X358" s="7" t="s">
        <v>45</v>
      </c>
      <c r="Y358" s="7" t="s">
        <v>45</v>
      </c>
      <c r="Z358" s="7" t="s">
        <v>45</v>
      </c>
      <c r="AA358" s="7" t="s">
        <v>45</v>
      </c>
      <c r="AB358" s="7" t="s">
        <v>45</v>
      </c>
      <c r="AC358" s="4" t="s">
        <v>44</v>
      </c>
      <c r="AD358" s="35" t="s">
        <v>45</v>
      </c>
      <c r="AE358" s="7" t="s">
        <v>45</v>
      </c>
      <c r="AF358" s="7" t="s">
        <v>45</v>
      </c>
      <c r="AG358" s="7" t="s">
        <v>45</v>
      </c>
      <c r="AH358" s="35" t="s">
        <v>45</v>
      </c>
      <c r="AI358" s="35" t="s">
        <v>45</v>
      </c>
      <c r="AJ358" s="7" t="s">
        <v>45</v>
      </c>
      <c r="AK358" s="36" t="s">
        <v>45</v>
      </c>
    </row>
    <row r="359" spans="1:37">
      <c r="A359" s="4">
        <v>2023</v>
      </c>
      <c r="B359" s="4">
        <v>25</v>
      </c>
      <c r="C359" s="4" t="s">
        <v>354</v>
      </c>
      <c r="D359" s="4">
        <v>24390</v>
      </c>
      <c r="E359" s="4" t="s">
        <v>344</v>
      </c>
      <c r="F359" s="32">
        <v>0.13500000000000001</v>
      </c>
      <c r="G359" s="4" t="s">
        <v>44</v>
      </c>
      <c r="H359" s="33" t="s">
        <v>45</v>
      </c>
      <c r="I359" s="7" t="s">
        <v>45</v>
      </c>
      <c r="J359" s="7" t="s">
        <v>45</v>
      </c>
      <c r="K359" s="7" t="s">
        <v>45</v>
      </c>
      <c r="L359" s="7" t="s">
        <v>45</v>
      </c>
      <c r="M359" s="7" t="s">
        <v>45</v>
      </c>
      <c r="N359" s="34" t="s">
        <v>44</v>
      </c>
      <c r="O359" s="35" t="s">
        <v>45</v>
      </c>
      <c r="P359" s="7" t="s">
        <v>45</v>
      </c>
      <c r="Q359" s="7" t="s">
        <v>45</v>
      </c>
      <c r="R359" s="7" t="s">
        <v>45</v>
      </c>
      <c r="S359" s="35" t="s">
        <v>45</v>
      </c>
      <c r="T359" s="35" t="s">
        <v>45</v>
      </c>
      <c r="U359" s="7" t="s">
        <v>45</v>
      </c>
      <c r="V359" s="4" t="s">
        <v>44</v>
      </c>
      <c r="W359" s="33" t="s">
        <v>45</v>
      </c>
      <c r="X359" s="7" t="s">
        <v>45</v>
      </c>
      <c r="Y359" s="7" t="s">
        <v>45</v>
      </c>
      <c r="Z359" s="7" t="s">
        <v>45</v>
      </c>
      <c r="AA359" s="7" t="s">
        <v>45</v>
      </c>
      <c r="AB359" s="7" t="s">
        <v>45</v>
      </c>
      <c r="AC359" s="4" t="s">
        <v>44</v>
      </c>
      <c r="AD359" s="35" t="s">
        <v>45</v>
      </c>
      <c r="AE359" s="7" t="s">
        <v>45</v>
      </c>
      <c r="AF359" s="7" t="s">
        <v>45</v>
      </c>
      <c r="AG359" s="7" t="s">
        <v>45</v>
      </c>
      <c r="AH359" s="35" t="s">
        <v>45</v>
      </c>
      <c r="AI359" s="35" t="s">
        <v>45</v>
      </c>
      <c r="AJ359" s="7" t="s">
        <v>45</v>
      </c>
      <c r="AK359" s="36" t="s">
        <v>45</v>
      </c>
    </row>
    <row r="360" spans="1:37">
      <c r="A360" s="4">
        <v>2023</v>
      </c>
      <c r="B360" s="4">
        <v>25</v>
      </c>
      <c r="C360" s="4" t="s">
        <v>354</v>
      </c>
      <c r="D360" s="4">
        <v>24420</v>
      </c>
      <c r="E360" s="4" t="s">
        <v>363</v>
      </c>
      <c r="F360" s="32">
        <v>0.13500000000000001</v>
      </c>
      <c r="G360" s="4" t="s">
        <v>44</v>
      </c>
      <c r="H360" s="33" t="s">
        <v>45</v>
      </c>
      <c r="I360" s="7" t="s">
        <v>45</v>
      </c>
      <c r="J360" s="7" t="s">
        <v>45</v>
      </c>
      <c r="K360" s="7" t="s">
        <v>45</v>
      </c>
      <c r="L360" s="7" t="s">
        <v>45</v>
      </c>
      <c r="M360" s="7" t="s">
        <v>45</v>
      </c>
      <c r="N360" s="34" t="s">
        <v>44</v>
      </c>
      <c r="O360" s="35" t="s">
        <v>45</v>
      </c>
      <c r="P360" s="7" t="s">
        <v>45</v>
      </c>
      <c r="Q360" s="7" t="s">
        <v>45</v>
      </c>
      <c r="R360" s="7" t="s">
        <v>45</v>
      </c>
      <c r="S360" s="35" t="s">
        <v>45</v>
      </c>
      <c r="T360" s="35" t="s">
        <v>45</v>
      </c>
      <c r="U360" s="7" t="s">
        <v>45</v>
      </c>
      <c r="V360" s="4" t="s">
        <v>44</v>
      </c>
      <c r="W360" s="33" t="s">
        <v>45</v>
      </c>
      <c r="X360" s="7" t="s">
        <v>45</v>
      </c>
      <c r="Y360" s="7" t="s">
        <v>45</v>
      </c>
      <c r="Z360" s="7" t="s">
        <v>45</v>
      </c>
      <c r="AA360" s="7" t="s">
        <v>45</v>
      </c>
      <c r="AB360" s="7" t="s">
        <v>45</v>
      </c>
      <c r="AC360" s="4" t="s">
        <v>44</v>
      </c>
      <c r="AD360" s="35" t="s">
        <v>45</v>
      </c>
      <c r="AE360" s="7" t="s">
        <v>45</v>
      </c>
      <c r="AF360" s="7" t="s">
        <v>45</v>
      </c>
      <c r="AG360" s="7" t="s">
        <v>45</v>
      </c>
      <c r="AH360" s="35" t="s">
        <v>45</v>
      </c>
      <c r="AI360" s="35" t="s">
        <v>45</v>
      </c>
      <c r="AJ360" s="7" t="s">
        <v>45</v>
      </c>
      <c r="AK360" s="36" t="s">
        <v>45</v>
      </c>
    </row>
    <row r="361" spans="1:37">
      <c r="A361" s="4">
        <v>2023</v>
      </c>
      <c r="B361" s="4">
        <v>25</v>
      </c>
      <c r="C361" s="4" t="s">
        <v>354</v>
      </c>
      <c r="D361" s="4">
        <v>24560</v>
      </c>
      <c r="E361" s="4" t="s">
        <v>345</v>
      </c>
      <c r="F361" s="32">
        <v>0.13500000000000001</v>
      </c>
      <c r="G361" s="4" t="s">
        <v>44</v>
      </c>
      <c r="H361" s="33" t="s">
        <v>45</v>
      </c>
      <c r="I361" s="7" t="s">
        <v>45</v>
      </c>
      <c r="J361" s="7" t="s">
        <v>45</v>
      </c>
      <c r="K361" s="7" t="s">
        <v>45</v>
      </c>
      <c r="L361" s="7" t="s">
        <v>45</v>
      </c>
      <c r="M361" s="7" t="s">
        <v>45</v>
      </c>
      <c r="N361" s="34" t="s">
        <v>44</v>
      </c>
      <c r="O361" s="35" t="s">
        <v>45</v>
      </c>
      <c r="P361" s="7" t="s">
        <v>45</v>
      </c>
      <c r="Q361" s="7" t="s">
        <v>45</v>
      </c>
      <c r="R361" s="7" t="s">
        <v>45</v>
      </c>
      <c r="S361" s="35" t="s">
        <v>45</v>
      </c>
      <c r="T361" s="35" t="s">
        <v>45</v>
      </c>
      <c r="U361" s="7" t="s">
        <v>45</v>
      </c>
      <c r="V361" s="4" t="s">
        <v>44</v>
      </c>
      <c r="W361" s="33" t="s">
        <v>45</v>
      </c>
      <c r="X361" s="7" t="s">
        <v>45</v>
      </c>
      <c r="Y361" s="7" t="s">
        <v>45</v>
      </c>
      <c r="Z361" s="7" t="s">
        <v>45</v>
      </c>
      <c r="AA361" s="7" t="s">
        <v>45</v>
      </c>
      <c r="AB361" s="7" t="s">
        <v>45</v>
      </c>
      <c r="AC361" s="4" t="s">
        <v>44</v>
      </c>
      <c r="AD361" s="35" t="s">
        <v>45</v>
      </c>
      <c r="AE361" s="7" t="s">
        <v>45</v>
      </c>
      <c r="AF361" s="7" t="s">
        <v>45</v>
      </c>
      <c r="AG361" s="7" t="s">
        <v>45</v>
      </c>
      <c r="AH361" s="35" t="s">
        <v>45</v>
      </c>
      <c r="AI361" s="35" t="s">
        <v>45</v>
      </c>
      <c r="AJ361" s="7" t="s">
        <v>45</v>
      </c>
      <c r="AK361" s="36" t="s">
        <v>45</v>
      </c>
    </row>
    <row r="362" spans="1:37">
      <c r="A362" s="4">
        <v>2023</v>
      </c>
      <c r="B362" s="4">
        <v>25</v>
      </c>
      <c r="C362" s="4" t="s">
        <v>354</v>
      </c>
      <c r="D362" s="4">
        <v>24810</v>
      </c>
      <c r="E362" s="4" t="s">
        <v>364</v>
      </c>
      <c r="F362" s="32">
        <v>0.13500000000000001</v>
      </c>
      <c r="G362" s="4" t="s">
        <v>44</v>
      </c>
      <c r="H362" s="33" t="s">
        <v>45</v>
      </c>
      <c r="I362" s="7" t="s">
        <v>45</v>
      </c>
      <c r="J362" s="7" t="s">
        <v>45</v>
      </c>
      <c r="K362" s="7" t="s">
        <v>45</v>
      </c>
      <c r="L362" s="7" t="s">
        <v>45</v>
      </c>
      <c r="M362" s="7" t="s">
        <v>45</v>
      </c>
      <c r="N362" s="34" t="s">
        <v>44</v>
      </c>
      <c r="O362" s="35" t="s">
        <v>45</v>
      </c>
      <c r="P362" s="7" t="s">
        <v>45</v>
      </c>
      <c r="Q362" s="7" t="s">
        <v>45</v>
      </c>
      <c r="R362" s="7" t="s">
        <v>45</v>
      </c>
      <c r="S362" s="35" t="s">
        <v>45</v>
      </c>
      <c r="T362" s="35" t="s">
        <v>45</v>
      </c>
      <c r="U362" s="7" t="s">
        <v>45</v>
      </c>
      <c r="V362" s="4" t="s">
        <v>44</v>
      </c>
      <c r="W362" s="33" t="s">
        <v>45</v>
      </c>
      <c r="X362" s="7" t="s">
        <v>45</v>
      </c>
      <c r="Y362" s="7" t="s">
        <v>45</v>
      </c>
      <c r="Z362" s="7" t="s">
        <v>45</v>
      </c>
      <c r="AA362" s="7" t="s">
        <v>45</v>
      </c>
      <c r="AB362" s="7" t="s">
        <v>45</v>
      </c>
      <c r="AC362" s="4" t="s">
        <v>44</v>
      </c>
      <c r="AD362" s="35" t="s">
        <v>45</v>
      </c>
      <c r="AE362" s="7" t="s">
        <v>45</v>
      </c>
      <c r="AF362" s="7" t="s">
        <v>45</v>
      </c>
      <c r="AG362" s="7" t="s">
        <v>45</v>
      </c>
      <c r="AH362" s="35" t="s">
        <v>45</v>
      </c>
      <c r="AI362" s="35" t="s">
        <v>45</v>
      </c>
      <c r="AJ362" s="7" t="s">
        <v>45</v>
      </c>
      <c r="AK362" s="36" t="s">
        <v>45</v>
      </c>
    </row>
    <row r="363" spans="1:37">
      <c r="A363" s="4">
        <v>2023</v>
      </c>
      <c r="B363" s="4">
        <v>25</v>
      </c>
      <c r="C363" s="4" t="s">
        <v>354</v>
      </c>
      <c r="D363" s="4">
        <v>24980</v>
      </c>
      <c r="E363" s="4" t="s">
        <v>365</v>
      </c>
      <c r="F363" s="32">
        <v>0.13500000000000001</v>
      </c>
      <c r="G363" s="4" t="s">
        <v>44</v>
      </c>
      <c r="H363" s="33" t="s">
        <v>45</v>
      </c>
      <c r="I363" s="7" t="s">
        <v>45</v>
      </c>
      <c r="J363" s="7" t="s">
        <v>45</v>
      </c>
      <c r="K363" s="7" t="s">
        <v>45</v>
      </c>
      <c r="L363" s="7" t="s">
        <v>45</v>
      </c>
      <c r="M363" s="7" t="s">
        <v>45</v>
      </c>
      <c r="N363" s="34" t="s">
        <v>44</v>
      </c>
      <c r="O363" s="35" t="s">
        <v>45</v>
      </c>
      <c r="P363" s="7" t="s">
        <v>45</v>
      </c>
      <c r="Q363" s="7" t="s">
        <v>45</v>
      </c>
      <c r="R363" s="7" t="s">
        <v>45</v>
      </c>
      <c r="S363" s="35" t="s">
        <v>45</v>
      </c>
      <c r="T363" s="35" t="s">
        <v>45</v>
      </c>
      <c r="U363" s="7" t="s">
        <v>45</v>
      </c>
      <c r="V363" s="4" t="s">
        <v>44</v>
      </c>
      <c r="W363" s="33" t="s">
        <v>45</v>
      </c>
      <c r="X363" s="7" t="s">
        <v>45</v>
      </c>
      <c r="Y363" s="7" t="s">
        <v>45</v>
      </c>
      <c r="Z363" s="7" t="s">
        <v>45</v>
      </c>
      <c r="AA363" s="7" t="s">
        <v>45</v>
      </c>
      <c r="AB363" s="7" t="s">
        <v>45</v>
      </c>
      <c r="AC363" s="4" t="s">
        <v>44</v>
      </c>
      <c r="AD363" s="35" t="s">
        <v>45</v>
      </c>
      <c r="AE363" s="7" t="s">
        <v>45</v>
      </c>
      <c r="AF363" s="7" t="s">
        <v>45</v>
      </c>
      <c r="AG363" s="7" t="s">
        <v>45</v>
      </c>
      <c r="AH363" s="35" t="s">
        <v>45</v>
      </c>
      <c r="AI363" s="35" t="s">
        <v>45</v>
      </c>
      <c r="AJ363" s="7" t="s">
        <v>45</v>
      </c>
      <c r="AK363" s="36" t="s">
        <v>45</v>
      </c>
    </row>
    <row r="364" spans="1:37">
      <c r="A364" s="4">
        <v>2023</v>
      </c>
      <c r="B364" s="4">
        <v>25</v>
      </c>
      <c r="C364" s="4" t="s">
        <v>354</v>
      </c>
      <c r="D364" s="4">
        <v>25300</v>
      </c>
      <c r="E364" s="4" t="s">
        <v>347</v>
      </c>
      <c r="F364" s="32">
        <v>0.13500000000000001</v>
      </c>
      <c r="G364" s="4" t="s">
        <v>43</v>
      </c>
      <c r="H364" s="33">
        <v>543600</v>
      </c>
      <c r="I364" s="7">
        <v>3620.38</v>
      </c>
      <c r="J364" s="7">
        <v>7607.21</v>
      </c>
      <c r="K364" s="7">
        <v>1026.97335</v>
      </c>
      <c r="L364" s="7">
        <v>12254.56335</v>
      </c>
      <c r="M364" s="7">
        <v>14492.39</v>
      </c>
      <c r="N364" s="34" t="s">
        <v>43</v>
      </c>
      <c r="O364" s="35">
        <v>0.15441391309507951</v>
      </c>
      <c r="P364" s="7">
        <v>14129.91</v>
      </c>
      <c r="Q364" s="7">
        <v>2181.8546947812938</v>
      </c>
      <c r="R364" s="7">
        <v>0</v>
      </c>
      <c r="S364" s="35">
        <v>1</v>
      </c>
      <c r="T364" s="35">
        <v>0.15441391309507951</v>
      </c>
      <c r="U364" s="7">
        <v>2181.85</v>
      </c>
      <c r="V364" s="4" t="s">
        <v>43</v>
      </c>
      <c r="W364" s="33">
        <v>0</v>
      </c>
      <c r="X364" s="7">
        <v>0</v>
      </c>
      <c r="Y364" s="7">
        <v>0</v>
      </c>
      <c r="Z364" s="7">
        <v>0</v>
      </c>
      <c r="AA364" s="7">
        <v>0</v>
      </c>
      <c r="AB364" s="7">
        <v>0</v>
      </c>
      <c r="AC364" s="4" t="s">
        <v>44</v>
      </c>
      <c r="AD364" s="35" t="s">
        <v>45</v>
      </c>
      <c r="AE364" s="7" t="s">
        <v>45</v>
      </c>
      <c r="AF364" s="7" t="s">
        <v>45</v>
      </c>
      <c r="AG364" s="7" t="s">
        <v>45</v>
      </c>
      <c r="AH364" s="35" t="s">
        <v>45</v>
      </c>
      <c r="AI364" s="35" t="s">
        <v>45</v>
      </c>
      <c r="AJ364" s="7" t="s">
        <v>45</v>
      </c>
      <c r="AK364" s="36">
        <v>2181.85</v>
      </c>
    </row>
    <row r="365" spans="1:37">
      <c r="A365" s="4">
        <v>2023</v>
      </c>
      <c r="B365" s="4">
        <v>25</v>
      </c>
      <c r="C365" s="4" t="s">
        <v>354</v>
      </c>
      <c r="D365" s="4">
        <v>25500</v>
      </c>
      <c r="E365" s="4" t="s">
        <v>366</v>
      </c>
      <c r="F365" s="32">
        <v>0.13500000000000001</v>
      </c>
      <c r="G365" s="4" t="s">
        <v>44</v>
      </c>
      <c r="H365" s="33" t="s">
        <v>45</v>
      </c>
      <c r="I365" s="7" t="s">
        <v>45</v>
      </c>
      <c r="J365" s="7" t="s">
        <v>45</v>
      </c>
      <c r="K365" s="7" t="s">
        <v>45</v>
      </c>
      <c r="L365" s="7" t="s">
        <v>45</v>
      </c>
      <c r="M365" s="7" t="s">
        <v>45</v>
      </c>
      <c r="N365" s="34" t="s">
        <v>44</v>
      </c>
      <c r="O365" s="35" t="s">
        <v>45</v>
      </c>
      <c r="P365" s="7" t="s">
        <v>45</v>
      </c>
      <c r="Q365" s="7" t="s">
        <v>45</v>
      </c>
      <c r="R365" s="7" t="s">
        <v>45</v>
      </c>
      <c r="S365" s="35" t="s">
        <v>45</v>
      </c>
      <c r="T365" s="35" t="s">
        <v>45</v>
      </c>
      <c r="U365" s="7" t="s">
        <v>45</v>
      </c>
      <c r="V365" s="4" t="s">
        <v>44</v>
      </c>
      <c r="W365" s="33" t="s">
        <v>45</v>
      </c>
      <c r="X365" s="7" t="s">
        <v>45</v>
      </c>
      <c r="Y365" s="7" t="s">
        <v>45</v>
      </c>
      <c r="Z365" s="7" t="s">
        <v>45</v>
      </c>
      <c r="AA365" s="7" t="s">
        <v>45</v>
      </c>
      <c r="AB365" s="7" t="s">
        <v>45</v>
      </c>
      <c r="AC365" s="4" t="s">
        <v>44</v>
      </c>
      <c r="AD365" s="35" t="s">
        <v>45</v>
      </c>
      <c r="AE365" s="7" t="s">
        <v>45</v>
      </c>
      <c r="AF365" s="7" t="s">
        <v>45</v>
      </c>
      <c r="AG365" s="7" t="s">
        <v>45</v>
      </c>
      <c r="AH365" s="35" t="s">
        <v>45</v>
      </c>
      <c r="AI365" s="35" t="s">
        <v>45</v>
      </c>
      <c r="AJ365" s="7" t="s">
        <v>45</v>
      </c>
      <c r="AK365" s="36" t="s">
        <v>45</v>
      </c>
    </row>
    <row r="366" spans="1:37">
      <c r="A366" s="4">
        <v>2023</v>
      </c>
      <c r="B366" s="4">
        <v>25</v>
      </c>
      <c r="C366" s="4" t="s">
        <v>354</v>
      </c>
      <c r="D366" s="4">
        <v>25930</v>
      </c>
      <c r="E366" s="4" t="s">
        <v>318</v>
      </c>
      <c r="F366" s="32">
        <v>0.13500000000000001</v>
      </c>
      <c r="G366" s="4" t="s">
        <v>44</v>
      </c>
      <c r="H366" s="33" t="s">
        <v>45</v>
      </c>
      <c r="I366" s="7" t="s">
        <v>45</v>
      </c>
      <c r="J366" s="7" t="s">
        <v>45</v>
      </c>
      <c r="K366" s="7" t="s">
        <v>45</v>
      </c>
      <c r="L366" s="7" t="s">
        <v>45</v>
      </c>
      <c r="M366" s="7" t="s">
        <v>45</v>
      </c>
      <c r="N366" s="34" t="s">
        <v>44</v>
      </c>
      <c r="O366" s="35" t="s">
        <v>45</v>
      </c>
      <c r="P366" s="7" t="s">
        <v>45</v>
      </c>
      <c r="Q366" s="7" t="s">
        <v>45</v>
      </c>
      <c r="R366" s="7" t="s">
        <v>45</v>
      </c>
      <c r="S366" s="35" t="s">
        <v>45</v>
      </c>
      <c r="T366" s="35" t="s">
        <v>45</v>
      </c>
      <c r="U366" s="7" t="s">
        <v>45</v>
      </c>
      <c r="V366" s="4" t="s">
        <v>44</v>
      </c>
      <c r="W366" s="33" t="s">
        <v>45</v>
      </c>
      <c r="X366" s="7" t="s">
        <v>45</v>
      </c>
      <c r="Y366" s="7" t="s">
        <v>45</v>
      </c>
      <c r="Z366" s="7" t="s">
        <v>45</v>
      </c>
      <c r="AA366" s="7" t="s">
        <v>45</v>
      </c>
      <c r="AB366" s="7" t="s">
        <v>45</v>
      </c>
      <c r="AC366" s="4" t="s">
        <v>44</v>
      </c>
      <c r="AD366" s="35" t="s">
        <v>45</v>
      </c>
      <c r="AE366" s="7" t="s">
        <v>45</v>
      </c>
      <c r="AF366" s="7" t="s">
        <v>45</v>
      </c>
      <c r="AG366" s="7" t="s">
        <v>45</v>
      </c>
      <c r="AH366" s="35" t="s">
        <v>45</v>
      </c>
      <c r="AI366" s="35" t="s">
        <v>45</v>
      </c>
      <c r="AJ366" s="7" t="s">
        <v>45</v>
      </c>
      <c r="AK366" s="36" t="s">
        <v>45</v>
      </c>
    </row>
    <row r="367" spans="1:37">
      <c r="A367" s="4">
        <v>2023</v>
      </c>
      <c r="B367" s="4">
        <v>25</v>
      </c>
      <c r="C367" s="4" t="s">
        <v>354</v>
      </c>
      <c r="D367" s="4">
        <v>25970</v>
      </c>
      <c r="E367" s="4" t="s">
        <v>367</v>
      </c>
      <c r="F367" s="32">
        <v>0.13500000000000001</v>
      </c>
      <c r="G367" s="4" t="s">
        <v>44</v>
      </c>
      <c r="H367" s="33" t="s">
        <v>45</v>
      </c>
      <c r="I367" s="7" t="s">
        <v>45</v>
      </c>
      <c r="J367" s="7" t="s">
        <v>45</v>
      </c>
      <c r="K367" s="7" t="s">
        <v>45</v>
      </c>
      <c r="L367" s="7" t="s">
        <v>45</v>
      </c>
      <c r="M367" s="7" t="s">
        <v>45</v>
      </c>
      <c r="N367" s="34" t="s">
        <v>44</v>
      </c>
      <c r="O367" s="35" t="s">
        <v>45</v>
      </c>
      <c r="P367" s="7" t="s">
        <v>45</v>
      </c>
      <c r="Q367" s="7" t="s">
        <v>45</v>
      </c>
      <c r="R367" s="7" t="s">
        <v>45</v>
      </c>
      <c r="S367" s="35" t="s">
        <v>45</v>
      </c>
      <c r="T367" s="35" t="s">
        <v>45</v>
      </c>
      <c r="U367" s="7" t="s">
        <v>45</v>
      </c>
      <c r="V367" s="4" t="s">
        <v>44</v>
      </c>
      <c r="W367" s="33" t="s">
        <v>45</v>
      </c>
      <c r="X367" s="7" t="s">
        <v>45</v>
      </c>
      <c r="Y367" s="7" t="s">
        <v>45</v>
      </c>
      <c r="Z367" s="7" t="s">
        <v>45</v>
      </c>
      <c r="AA367" s="7" t="s">
        <v>45</v>
      </c>
      <c r="AB367" s="7" t="s">
        <v>45</v>
      </c>
      <c r="AC367" s="4" t="s">
        <v>44</v>
      </c>
      <c r="AD367" s="35" t="s">
        <v>45</v>
      </c>
      <c r="AE367" s="7" t="s">
        <v>45</v>
      </c>
      <c r="AF367" s="7" t="s">
        <v>45</v>
      </c>
      <c r="AG367" s="7" t="s">
        <v>45</v>
      </c>
      <c r="AH367" s="35" t="s">
        <v>45</v>
      </c>
      <c r="AI367" s="35" t="s">
        <v>45</v>
      </c>
      <c r="AJ367" s="7" t="s">
        <v>45</v>
      </c>
      <c r="AK367" s="36" t="s">
        <v>45</v>
      </c>
    </row>
    <row r="368" spans="1:37">
      <c r="A368" s="4">
        <v>2023</v>
      </c>
      <c r="B368" s="4">
        <v>25</v>
      </c>
      <c r="C368" s="4" t="s">
        <v>354</v>
      </c>
      <c r="D368" s="4">
        <v>26080</v>
      </c>
      <c r="E368" s="4" t="s">
        <v>368</v>
      </c>
      <c r="F368" s="32">
        <v>0.13500000000000001</v>
      </c>
      <c r="G368" s="4" t="s">
        <v>44</v>
      </c>
      <c r="H368" s="33" t="s">
        <v>45</v>
      </c>
      <c r="I368" s="7" t="s">
        <v>45</v>
      </c>
      <c r="J368" s="7" t="s">
        <v>45</v>
      </c>
      <c r="K368" s="7" t="s">
        <v>45</v>
      </c>
      <c r="L368" s="7" t="s">
        <v>45</v>
      </c>
      <c r="M368" s="7" t="s">
        <v>45</v>
      </c>
      <c r="N368" s="34" t="s">
        <v>44</v>
      </c>
      <c r="O368" s="35" t="s">
        <v>45</v>
      </c>
      <c r="P368" s="7" t="s">
        <v>45</v>
      </c>
      <c r="Q368" s="7" t="s">
        <v>45</v>
      </c>
      <c r="R368" s="7" t="s">
        <v>45</v>
      </c>
      <c r="S368" s="35" t="s">
        <v>45</v>
      </c>
      <c r="T368" s="35" t="s">
        <v>45</v>
      </c>
      <c r="U368" s="7" t="s">
        <v>45</v>
      </c>
      <c r="V368" s="4" t="s">
        <v>44</v>
      </c>
      <c r="W368" s="33" t="s">
        <v>45</v>
      </c>
      <c r="X368" s="7" t="s">
        <v>45</v>
      </c>
      <c r="Y368" s="7" t="s">
        <v>45</v>
      </c>
      <c r="Z368" s="7" t="s">
        <v>45</v>
      </c>
      <c r="AA368" s="7" t="s">
        <v>45</v>
      </c>
      <c r="AB368" s="7" t="s">
        <v>45</v>
      </c>
      <c r="AC368" s="4" t="s">
        <v>44</v>
      </c>
      <c r="AD368" s="35" t="s">
        <v>45</v>
      </c>
      <c r="AE368" s="7" t="s">
        <v>45</v>
      </c>
      <c r="AF368" s="7" t="s">
        <v>45</v>
      </c>
      <c r="AG368" s="7" t="s">
        <v>45</v>
      </c>
      <c r="AH368" s="35" t="s">
        <v>45</v>
      </c>
      <c r="AI368" s="35" t="s">
        <v>45</v>
      </c>
      <c r="AJ368" s="7" t="s">
        <v>45</v>
      </c>
      <c r="AK368" s="36" t="s">
        <v>45</v>
      </c>
    </row>
    <row r="369" spans="1:37">
      <c r="A369" s="4">
        <v>2023</v>
      </c>
      <c r="B369" s="4">
        <v>25</v>
      </c>
      <c r="C369" s="4" t="s">
        <v>354</v>
      </c>
      <c r="D369" s="4">
        <v>30070</v>
      </c>
      <c r="E369" s="4" t="s">
        <v>319</v>
      </c>
      <c r="F369" s="32">
        <v>0.13500000000000001</v>
      </c>
      <c r="G369" s="4" t="s">
        <v>43</v>
      </c>
      <c r="H369" s="33">
        <v>6280046760</v>
      </c>
      <c r="I369" s="7">
        <v>0</v>
      </c>
      <c r="J369" s="7">
        <v>8399056.2100000009</v>
      </c>
      <c r="K369" s="7">
        <v>1133872.5883500001</v>
      </c>
      <c r="L369" s="7">
        <v>9532928.7983500008</v>
      </c>
      <c r="M369" s="7">
        <v>11304084.17</v>
      </c>
      <c r="N369" s="34" t="s">
        <v>43</v>
      </c>
      <c r="O369" s="35">
        <v>0.15668278340942321</v>
      </c>
      <c r="P369" s="7">
        <v>11756305.689999999</v>
      </c>
      <c r="Q369" s="7">
        <v>1842010.6981212399</v>
      </c>
      <c r="R369" s="7">
        <v>0</v>
      </c>
      <c r="S369" s="35">
        <v>1</v>
      </c>
      <c r="T369" s="35">
        <v>0.15668278340942321</v>
      </c>
      <c r="U369" s="7">
        <v>1842010.7</v>
      </c>
      <c r="V369" s="4" t="s">
        <v>43</v>
      </c>
      <c r="W369" s="33">
        <v>1899855500</v>
      </c>
      <c r="X369" s="7">
        <v>0</v>
      </c>
      <c r="Y369" s="7">
        <v>3073329.63</v>
      </c>
      <c r="Z369" s="7">
        <v>414899.50004999997</v>
      </c>
      <c r="AA369" s="7">
        <v>3488229.1300499998</v>
      </c>
      <c r="AB369" s="7">
        <v>3419739.9</v>
      </c>
      <c r="AC369" s="4" t="s">
        <v>44</v>
      </c>
      <c r="AD369" s="35" t="s">
        <v>45</v>
      </c>
      <c r="AE369" s="7" t="s">
        <v>45</v>
      </c>
      <c r="AF369" s="7" t="s">
        <v>45</v>
      </c>
      <c r="AG369" s="7" t="s">
        <v>45</v>
      </c>
      <c r="AH369" s="35" t="s">
        <v>45</v>
      </c>
      <c r="AI369" s="35" t="s">
        <v>45</v>
      </c>
      <c r="AJ369" s="7" t="s">
        <v>45</v>
      </c>
      <c r="AK369" s="36">
        <v>1842010.7</v>
      </c>
    </row>
    <row r="370" spans="1:37">
      <c r="A370" s="4">
        <v>2023</v>
      </c>
      <c r="B370" s="4">
        <v>25</v>
      </c>
      <c r="C370" s="4" t="s">
        <v>354</v>
      </c>
      <c r="D370" s="4">
        <v>30110</v>
      </c>
      <c r="E370" s="4" t="s">
        <v>320</v>
      </c>
      <c r="F370" s="32">
        <v>0.13500000000000001</v>
      </c>
      <c r="G370" s="4" t="s">
        <v>43</v>
      </c>
      <c r="H370" s="33">
        <v>3179300</v>
      </c>
      <c r="I370" s="7">
        <v>537.01</v>
      </c>
      <c r="J370" s="7">
        <v>4372.28</v>
      </c>
      <c r="K370" s="7">
        <v>590.25779999999997</v>
      </c>
      <c r="L370" s="7">
        <v>5499.5478000000003</v>
      </c>
      <c r="M370" s="7">
        <v>6895.62</v>
      </c>
      <c r="N370" s="34" t="s">
        <v>43</v>
      </c>
      <c r="O370" s="35">
        <v>0.20245782105162399</v>
      </c>
      <c r="P370" s="7">
        <v>6886.99</v>
      </c>
      <c r="Q370" s="7">
        <v>1394.3249890043239</v>
      </c>
      <c r="R370" s="7">
        <v>0</v>
      </c>
      <c r="S370" s="35">
        <v>1</v>
      </c>
      <c r="T370" s="35">
        <v>0.20245782105162399</v>
      </c>
      <c r="U370" s="7">
        <v>1394.32</v>
      </c>
      <c r="V370" s="4" t="s">
        <v>43</v>
      </c>
      <c r="W370" s="33">
        <v>321060</v>
      </c>
      <c r="X370" s="7">
        <v>76.819999999999993</v>
      </c>
      <c r="Y370" s="7">
        <v>579.04</v>
      </c>
      <c r="Z370" s="7">
        <v>78.170400000000001</v>
      </c>
      <c r="AA370" s="7">
        <v>734.03039999999987</v>
      </c>
      <c r="AB370" s="7">
        <v>718.94</v>
      </c>
      <c r="AC370" s="4" t="s">
        <v>44</v>
      </c>
      <c r="AD370" s="35" t="s">
        <v>45</v>
      </c>
      <c r="AE370" s="7" t="s">
        <v>45</v>
      </c>
      <c r="AF370" s="7" t="s">
        <v>45</v>
      </c>
      <c r="AG370" s="7" t="s">
        <v>45</v>
      </c>
      <c r="AH370" s="35" t="s">
        <v>45</v>
      </c>
      <c r="AI370" s="35" t="s">
        <v>45</v>
      </c>
      <c r="AJ370" s="7" t="s">
        <v>45</v>
      </c>
      <c r="AK370" s="36">
        <v>1394.32</v>
      </c>
    </row>
    <row r="371" spans="1:37">
      <c r="A371" s="4">
        <v>2023</v>
      </c>
      <c r="B371" s="4">
        <v>25</v>
      </c>
      <c r="C371" s="4" t="s">
        <v>354</v>
      </c>
      <c r="D371" s="4">
        <v>30120</v>
      </c>
      <c r="E371" s="4" t="s">
        <v>349</v>
      </c>
      <c r="F371" s="32">
        <v>0.13500000000000001</v>
      </c>
      <c r="G371" s="4" t="s">
        <v>43</v>
      </c>
      <c r="H371" s="33">
        <v>6221418890</v>
      </c>
      <c r="I371" s="7">
        <v>0</v>
      </c>
      <c r="J371" s="7">
        <v>8550264.1199999992</v>
      </c>
      <c r="K371" s="7">
        <v>1154285.6562000001</v>
      </c>
      <c r="L371" s="7">
        <v>9704549.7761999983</v>
      </c>
      <c r="M371" s="7">
        <v>12442837.779999999</v>
      </c>
      <c r="N371" s="34" t="s">
        <v>43</v>
      </c>
      <c r="O371" s="35">
        <v>0.22006941279917591</v>
      </c>
      <c r="P371" s="7">
        <v>12520094.949999999</v>
      </c>
      <c r="Q371" s="7">
        <v>2755289.9438364282</v>
      </c>
      <c r="R371" s="7">
        <v>0</v>
      </c>
      <c r="S371" s="35">
        <v>1</v>
      </c>
      <c r="T371" s="35">
        <v>0.22006941279917591</v>
      </c>
      <c r="U371" s="7">
        <v>2755289.94</v>
      </c>
      <c r="V371" s="4" t="s">
        <v>43</v>
      </c>
      <c r="W371" s="33">
        <v>1613845640</v>
      </c>
      <c r="X371" s="7">
        <v>0</v>
      </c>
      <c r="Y371" s="7">
        <v>2843228.58</v>
      </c>
      <c r="Z371" s="7">
        <v>383835.85830000002</v>
      </c>
      <c r="AA371" s="7">
        <v>3227064.4383</v>
      </c>
      <c r="AB371" s="7">
        <v>3227691.28</v>
      </c>
      <c r="AC371" s="4" t="s">
        <v>43</v>
      </c>
      <c r="AD371" s="35">
        <v>1.9420745220710689E-4</v>
      </c>
      <c r="AE371" s="7">
        <v>2934167.92</v>
      </c>
      <c r="AF371" s="7">
        <v>569.83727609102618</v>
      </c>
      <c r="AG371" s="7">
        <v>0</v>
      </c>
      <c r="AH371" s="35">
        <v>1</v>
      </c>
      <c r="AI371" s="35">
        <v>1.9420745220710689E-4</v>
      </c>
      <c r="AJ371" s="7">
        <v>569.84</v>
      </c>
      <c r="AK371" s="36">
        <v>2755859.78</v>
      </c>
    </row>
    <row r="372" spans="1:37">
      <c r="A372" s="4">
        <v>2023</v>
      </c>
      <c r="B372" s="4">
        <v>25</v>
      </c>
      <c r="C372" s="4" t="s">
        <v>354</v>
      </c>
      <c r="D372" s="4">
        <v>30220</v>
      </c>
      <c r="E372" s="4" t="s">
        <v>321</v>
      </c>
      <c r="F372" s="32">
        <v>0.13500000000000001</v>
      </c>
      <c r="G372" s="4" t="s">
        <v>43</v>
      </c>
      <c r="H372" s="33">
        <v>506682400</v>
      </c>
      <c r="I372" s="7">
        <v>0</v>
      </c>
      <c r="J372" s="7">
        <v>671466.14</v>
      </c>
      <c r="K372" s="7">
        <v>90647.928900000014</v>
      </c>
      <c r="L372" s="7">
        <v>762114.06890000007</v>
      </c>
      <c r="M372" s="7">
        <v>1013364.8</v>
      </c>
      <c r="N372" s="34" t="s">
        <v>43</v>
      </c>
      <c r="O372" s="35">
        <v>0.24793710132816929</v>
      </c>
      <c r="P372" s="7">
        <v>1050233.04</v>
      </c>
      <c r="Q372" s="7">
        <v>260391.73565667131</v>
      </c>
      <c r="R372" s="7">
        <v>0</v>
      </c>
      <c r="S372" s="35">
        <v>1</v>
      </c>
      <c r="T372" s="35">
        <v>0.24793710132816929</v>
      </c>
      <c r="U372" s="7">
        <v>260391.74</v>
      </c>
      <c r="V372" s="4" t="s">
        <v>43</v>
      </c>
      <c r="W372" s="33">
        <v>65746350</v>
      </c>
      <c r="X372" s="7">
        <v>0</v>
      </c>
      <c r="Y372" s="7">
        <v>144223.48000000001</v>
      </c>
      <c r="Z372" s="7">
        <v>19470.1698</v>
      </c>
      <c r="AA372" s="7">
        <v>163693.64980000001</v>
      </c>
      <c r="AB372" s="7">
        <v>131492.70000000001</v>
      </c>
      <c r="AC372" s="4" t="s">
        <v>44</v>
      </c>
      <c r="AD372" s="35" t="s">
        <v>45</v>
      </c>
      <c r="AE372" s="7" t="s">
        <v>45</v>
      </c>
      <c r="AF372" s="7" t="s">
        <v>45</v>
      </c>
      <c r="AG372" s="7" t="s">
        <v>45</v>
      </c>
      <c r="AH372" s="35" t="s">
        <v>45</v>
      </c>
      <c r="AI372" s="35" t="s">
        <v>45</v>
      </c>
      <c r="AJ372" s="7" t="s">
        <v>45</v>
      </c>
      <c r="AK372" s="36">
        <v>260391.74</v>
      </c>
    </row>
    <row r="373" spans="1:37">
      <c r="A373" s="4">
        <v>2023</v>
      </c>
      <c r="B373" s="4">
        <v>26</v>
      </c>
      <c r="C373" s="4" t="s">
        <v>369</v>
      </c>
      <c r="D373" s="4">
        <v>20110</v>
      </c>
      <c r="E373" s="4" t="s">
        <v>370</v>
      </c>
      <c r="F373" s="32">
        <v>0.13500000000000001</v>
      </c>
      <c r="G373" s="4" t="s">
        <v>44</v>
      </c>
      <c r="H373" s="33" t="s">
        <v>45</v>
      </c>
      <c r="I373" s="7" t="s">
        <v>45</v>
      </c>
      <c r="J373" s="7" t="s">
        <v>45</v>
      </c>
      <c r="K373" s="7" t="s">
        <v>45</v>
      </c>
      <c r="L373" s="7" t="s">
        <v>45</v>
      </c>
      <c r="M373" s="7" t="s">
        <v>45</v>
      </c>
      <c r="N373" s="34" t="s">
        <v>44</v>
      </c>
      <c r="O373" s="35" t="s">
        <v>45</v>
      </c>
      <c r="P373" s="7" t="s">
        <v>45</v>
      </c>
      <c r="Q373" s="7" t="s">
        <v>45</v>
      </c>
      <c r="R373" s="7" t="s">
        <v>45</v>
      </c>
      <c r="S373" s="35" t="s">
        <v>45</v>
      </c>
      <c r="T373" s="35" t="s">
        <v>45</v>
      </c>
      <c r="U373" s="7" t="s">
        <v>45</v>
      </c>
      <c r="V373" s="4" t="s">
        <v>44</v>
      </c>
      <c r="W373" s="33" t="s">
        <v>45</v>
      </c>
      <c r="X373" s="7" t="s">
        <v>45</v>
      </c>
      <c r="Y373" s="7" t="s">
        <v>45</v>
      </c>
      <c r="Z373" s="7" t="s">
        <v>45</v>
      </c>
      <c r="AA373" s="7" t="s">
        <v>45</v>
      </c>
      <c r="AB373" s="7" t="s">
        <v>45</v>
      </c>
      <c r="AC373" s="4" t="s">
        <v>44</v>
      </c>
      <c r="AD373" s="35" t="s">
        <v>45</v>
      </c>
      <c r="AE373" s="7" t="s">
        <v>45</v>
      </c>
      <c r="AF373" s="7" t="s">
        <v>45</v>
      </c>
      <c r="AG373" s="7" t="s">
        <v>45</v>
      </c>
      <c r="AH373" s="35" t="s">
        <v>45</v>
      </c>
      <c r="AI373" s="35" t="s">
        <v>45</v>
      </c>
      <c r="AJ373" s="7" t="s">
        <v>45</v>
      </c>
      <c r="AK373" s="36" t="s">
        <v>45</v>
      </c>
    </row>
    <row r="374" spans="1:37">
      <c r="A374" s="4">
        <v>2023</v>
      </c>
      <c r="B374" s="4">
        <v>26</v>
      </c>
      <c r="C374" s="4" t="s">
        <v>369</v>
      </c>
      <c r="D374" s="4">
        <v>20150</v>
      </c>
      <c r="E374" s="4" t="s">
        <v>371</v>
      </c>
      <c r="F374" s="32">
        <v>0.13500000000000001</v>
      </c>
      <c r="G374" s="4" t="s">
        <v>43</v>
      </c>
      <c r="H374" s="33">
        <v>170113500</v>
      </c>
      <c r="I374" s="7">
        <v>2723517</v>
      </c>
      <c r="J374" s="7">
        <v>2311482</v>
      </c>
      <c r="K374" s="7">
        <v>312050.07</v>
      </c>
      <c r="L374" s="7">
        <v>5347049.07</v>
      </c>
      <c r="M374" s="7">
        <v>5751540</v>
      </c>
      <c r="N374" s="34" t="s">
        <v>43</v>
      </c>
      <c r="O374" s="35">
        <v>7.0327413179774423E-2</v>
      </c>
      <c r="P374" s="7">
        <v>5588358</v>
      </c>
      <c r="Q374" s="7">
        <v>393014.76206249779</v>
      </c>
      <c r="R374" s="7">
        <v>0</v>
      </c>
      <c r="S374" s="35">
        <v>1</v>
      </c>
      <c r="T374" s="35">
        <v>7.0327413179774423E-2</v>
      </c>
      <c r="U374" s="7">
        <v>393014.76</v>
      </c>
      <c r="V374" s="4" t="s">
        <v>44</v>
      </c>
      <c r="W374" s="33" t="s">
        <v>45</v>
      </c>
      <c r="X374" s="7" t="s">
        <v>45</v>
      </c>
      <c r="Y374" s="7" t="s">
        <v>45</v>
      </c>
      <c r="Z374" s="7" t="s">
        <v>45</v>
      </c>
      <c r="AA374" s="7" t="s">
        <v>45</v>
      </c>
      <c r="AB374" s="7" t="s">
        <v>45</v>
      </c>
      <c r="AC374" s="4" t="s">
        <v>44</v>
      </c>
      <c r="AD374" s="35" t="s">
        <v>45</v>
      </c>
      <c r="AE374" s="7" t="s">
        <v>45</v>
      </c>
      <c r="AF374" s="7" t="s">
        <v>45</v>
      </c>
      <c r="AG374" s="7" t="s">
        <v>45</v>
      </c>
      <c r="AH374" s="35" t="s">
        <v>45</v>
      </c>
      <c r="AI374" s="35" t="s">
        <v>45</v>
      </c>
      <c r="AJ374" s="7" t="s">
        <v>45</v>
      </c>
      <c r="AK374" s="36">
        <v>393014.76</v>
      </c>
    </row>
    <row r="375" spans="1:37">
      <c r="A375" s="4">
        <v>2023</v>
      </c>
      <c r="B375" s="4">
        <v>26</v>
      </c>
      <c r="C375" s="4" t="s">
        <v>369</v>
      </c>
      <c r="D375" s="4">
        <v>21690</v>
      </c>
      <c r="E375" s="4" t="s">
        <v>372</v>
      </c>
      <c r="F375" s="32">
        <v>0.13500000000000001</v>
      </c>
      <c r="G375" s="4" t="s">
        <v>43</v>
      </c>
      <c r="H375" s="33">
        <v>203489500</v>
      </c>
      <c r="I375" s="7">
        <v>1287008</v>
      </c>
      <c r="J375" s="7">
        <v>2449381</v>
      </c>
      <c r="K375" s="7">
        <v>330666.435</v>
      </c>
      <c r="L375" s="7">
        <v>4067055.4350000001</v>
      </c>
      <c r="M375" s="7">
        <v>4400402</v>
      </c>
      <c r="N375" s="34" t="s">
        <v>43</v>
      </c>
      <c r="O375" s="35">
        <v>7.5753661824533247E-2</v>
      </c>
      <c r="P375" s="7">
        <v>4249160</v>
      </c>
      <c r="Q375" s="7">
        <v>321889.42967833369</v>
      </c>
      <c r="R375" s="7">
        <v>0</v>
      </c>
      <c r="S375" s="35">
        <v>1</v>
      </c>
      <c r="T375" s="35">
        <v>7.5753661824533247E-2</v>
      </c>
      <c r="U375" s="7">
        <v>321889.43</v>
      </c>
      <c r="V375" s="4" t="s">
        <v>44</v>
      </c>
      <c r="W375" s="33" t="s">
        <v>45</v>
      </c>
      <c r="X375" s="7" t="s">
        <v>45</v>
      </c>
      <c r="Y375" s="7" t="s">
        <v>45</v>
      </c>
      <c r="Z375" s="7" t="s">
        <v>45</v>
      </c>
      <c r="AA375" s="7" t="s">
        <v>45</v>
      </c>
      <c r="AB375" s="7" t="s">
        <v>45</v>
      </c>
      <c r="AC375" s="4" t="s">
        <v>44</v>
      </c>
      <c r="AD375" s="35" t="s">
        <v>45</v>
      </c>
      <c r="AE375" s="7" t="s">
        <v>45</v>
      </c>
      <c r="AF375" s="7" t="s">
        <v>45</v>
      </c>
      <c r="AG375" s="7" t="s">
        <v>45</v>
      </c>
      <c r="AH375" s="35" t="s">
        <v>45</v>
      </c>
      <c r="AI375" s="35" t="s">
        <v>45</v>
      </c>
      <c r="AJ375" s="7" t="s">
        <v>45</v>
      </c>
      <c r="AK375" s="36">
        <v>321889.43</v>
      </c>
    </row>
    <row r="376" spans="1:37">
      <c r="A376" s="4">
        <v>2023</v>
      </c>
      <c r="B376" s="4">
        <v>26</v>
      </c>
      <c r="C376" s="4" t="s">
        <v>369</v>
      </c>
      <c r="D376" s="4">
        <v>22090</v>
      </c>
      <c r="E376" s="4" t="s">
        <v>373</v>
      </c>
      <c r="F376" s="32">
        <v>0.13500000000000001</v>
      </c>
      <c r="G376" s="4" t="s">
        <v>43</v>
      </c>
      <c r="H376" s="33">
        <v>66443750</v>
      </c>
      <c r="I376" s="7">
        <v>710955</v>
      </c>
      <c r="J376" s="7">
        <v>966486</v>
      </c>
      <c r="K376" s="7">
        <v>130475.61</v>
      </c>
      <c r="L376" s="7">
        <v>1807916.61</v>
      </c>
      <c r="M376" s="7">
        <v>1740835</v>
      </c>
      <c r="N376" s="34" t="s">
        <v>44</v>
      </c>
      <c r="O376" s="35" t="s">
        <v>45</v>
      </c>
      <c r="P376" s="7" t="s">
        <v>45</v>
      </c>
      <c r="Q376" s="7" t="s">
        <v>45</v>
      </c>
      <c r="R376" s="7" t="s">
        <v>45</v>
      </c>
      <c r="S376" s="35" t="s">
        <v>45</v>
      </c>
      <c r="T376" s="35" t="s">
        <v>45</v>
      </c>
      <c r="U376" s="7" t="s">
        <v>45</v>
      </c>
      <c r="V376" s="4" t="s">
        <v>44</v>
      </c>
      <c r="W376" s="33" t="s">
        <v>45</v>
      </c>
      <c r="X376" s="7" t="s">
        <v>45</v>
      </c>
      <c r="Y376" s="7" t="s">
        <v>45</v>
      </c>
      <c r="Z376" s="7" t="s">
        <v>45</v>
      </c>
      <c r="AA376" s="7" t="s">
        <v>45</v>
      </c>
      <c r="AB376" s="7" t="s">
        <v>45</v>
      </c>
      <c r="AC376" s="4" t="s">
        <v>44</v>
      </c>
      <c r="AD376" s="35" t="s">
        <v>45</v>
      </c>
      <c r="AE376" s="7" t="s">
        <v>45</v>
      </c>
      <c r="AF376" s="7" t="s">
        <v>45</v>
      </c>
      <c r="AG376" s="7" t="s">
        <v>45</v>
      </c>
      <c r="AH376" s="35" t="s">
        <v>45</v>
      </c>
      <c r="AI376" s="35" t="s">
        <v>45</v>
      </c>
      <c r="AJ376" s="7" t="s">
        <v>45</v>
      </c>
      <c r="AK376" s="36" t="s">
        <v>45</v>
      </c>
    </row>
    <row r="377" spans="1:37">
      <c r="A377" s="4">
        <v>2023</v>
      </c>
      <c r="B377" s="4">
        <v>26</v>
      </c>
      <c r="C377" s="4" t="s">
        <v>369</v>
      </c>
      <c r="D377" s="4">
        <v>22850</v>
      </c>
      <c r="E377" s="4" t="s">
        <v>374</v>
      </c>
      <c r="F377" s="32">
        <v>0.13500000000000001</v>
      </c>
      <c r="G377" s="4" t="s">
        <v>43</v>
      </c>
      <c r="H377" s="33">
        <v>41153710</v>
      </c>
      <c r="I377" s="7">
        <v>379681</v>
      </c>
      <c r="J377" s="7">
        <v>566210</v>
      </c>
      <c r="K377" s="7">
        <v>76438.350000000006</v>
      </c>
      <c r="L377" s="7">
        <v>1022329.35</v>
      </c>
      <c r="M377" s="7">
        <v>1114275</v>
      </c>
      <c r="N377" s="34" t="s">
        <v>43</v>
      </c>
      <c r="O377" s="35">
        <v>8.2516120347311039E-2</v>
      </c>
      <c r="P377" s="7">
        <v>1104390</v>
      </c>
      <c r="Q377" s="7">
        <v>91129.978150366835</v>
      </c>
      <c r="R377" s="7">
        <v>0</v>
      </c>
      <c r="S377" s="35">
        <v>1</v>
      </c>
      <c r="T377" s="35">
        <v>8.2516120347311039E-2</v>
      </c>
      <c r="U377" s="7">
        <v>91129.98</v>
      </c>
      <c r="V377" s="4" t="s">
        <v>44</v>
      </c>
      <c r="W377" s="33" t="s">
        <v>45</v>
      </c>
      <c r="X377" s="7" t="s">
        <v>45</v>
      </c>
      <c r="Y377" s="7" t="s">
        <v>45</v>
      </c>
      <c r="Z377" s="7" t="s">
        <v>45</v>
      </c>
      <c r="AA377" s="7" t="s">
        <v>45</v>
      </c>
      <c r="AB377" s="7" t="s">
        <v>45</v>
      </c>
      <c r="AC377" s="4" t="s">
        <v>44</v>
      </c>
      <c r="AD377" s="35" t="s">
        <v>45</v>
      </c>
      <c r="AE377" s="7" t="s">
        <v>45</v>
      </c>
      <c r="AF377" s="7" t="s">
        <v>45</v>
      </c>
      <c r="AG377" s="7" t="s">
        <v>45</v>
      </c>
      <c r="AH377" s="35" t="s">
        <v>45</v>
      </c>
      <c r="AI377" s="35" t="s">
        <v>45</v>
      </c>
      <c r="AJ377" s="7" t="s">
        <v>45</v>
      </c>
      <c r="AK377" s="36">
        <v>91129.98</v>
      </c>
    </row>
    <row r="378" spans="1:37">
      <c r="A378" s="4">
        <v>2023</v>
      </c>
      <c r="B378" s="4">
        <v>26</v>
      </c>
      <c r="C378" s="4" t="s">
        <v>369</v>
      </c>
      <c r="D378" s="4">
        <v>24380</v>
      </c>
      <c r="E378" s="4" t="s">
        <v>375</v>
      </c>
      <c r="F378" s="32">
        <v>0.13500000000000001</v>
      </c>
      <c r="G378" s="4" t="s">
        <v>43</v>
      </c>
      <c r="H378" s="33">
        <v>69730930</v>
      </c>
      <c r="I378" s="7">
        <v>827174</v>
      </c>
      <c r="J378" s="7">
        <v>780625</v>
      </c>
      <c r="K378" s="7">
        <v>105384.375</v>
      </c>
      <c r="L378" s="7">
        <v>1713183.375</v>
      </c>
      <c r="M378" s="7">
        <v>1838274</v>
      </c>
      <c r="N378" s="34" t="s">
        <v>43</v>
      </c>
      <c r="O378" s="35">
        <v>6.8047867184108601E-2</v>
      </c>
      <c r="P378" s="7">
        <v>1857871</v>
      </c>
      <c r="Q378" s="7">
        <v>126424.159053207</v>
      </c>
      <c r="R378" s="7">
        <v>0</v>
      </c>
      <c r="S378" s="35">
        <v>1</v>
      </c>
      <c r="T378" s="35">
        <v>6.8047867184108601E-2</v>
      </c>
      <c r="U378" s="7">
        <v>126424.16</v>
      </c>
      <c r="V378" s="4" t="s">
        <v>44</v>
      </c>
      <c r="W378" s="33" t="s">
        <v>45</v>
      </c>
      <c r="X378" s="7" t="s">
        <v>45</v>
      </c>
      <c r="Y378" s="7" t="s">
        <v>45</v>
      </c>
      <c r="Z378" s="7" t="s">
        <v>45</v>
      </c>
      <c r="AA378" s="7" t="s">
        <v>45</v>
      </c>
      <c r="AB378" s="7" t="s">
        <v>45</v>
      </c>
      <c r="AC378" s="4" t="s">
        <v>44</v>
      </c>
      <c r="AD378" s="35" t="s">
        <v>45</v>
      </c>
      <c r="AE378" s="7" t="s">
        <v>45</v>
      </c>
      <c r="AF378" s="7" t="s">
        <v>45</v>
      </c>
      <c r="AG378" s="7" t="s">
        <v>45</v>
      </c>
      <c r="AH378" s="35" t="s">
        <v>45</v>
      </c>
      <c r="AI378" s="35" t="s">
        <v>45</v>
      </c>
      <c r="AJ378" s="7" t="s">
        <v>45</v>
      </c>
      <c r="AK378" s="36">
        <v>126424.16</v>
      </c>
    </row>
    <row r="379" spans="1:37">
      <c r="A379" s="4">
        <v>2023</v>
      </c>
      <c r="B379" s="4">
        <v>26</v>
      </c>
      <c r="C379" s="4" t="s">
        <v>369</v>
      </c>
      <c r="D379" s="4">
        <v>24400</v>
      </c>
      <c r="E379" s="4" t="s">
        <v>376</v>
      </c>
      <c r="F379" s="32">
        <v>0.13500000000000001</v>
      </c>
      <c r="G379" s="4" t="s">
        <v>43</v>
      </c>
      <c r="H379" s="33">
        <v>208073270</v>
      </c>
      <c r="I379" s="7">
        <v>2313686</v>
      </c>
      <c r="J379" s="7">
        <v>2810962</v>
      </c>
      <c r="K379" s="7">
        <v>379479.87000000011</v>
      </c>
      <c r="L379" s="7">
        <v>5504127.8700000001</v>
      </c>
      <c r="M379" s="7">
        <v>6059008</v>
      </c>
      <c r="N379" s="34" t="s">
        <v>43</v>
      </c>
      <c r="O379" s="35">
        <v>9.1579369098043761E-2</v>
      </c>
      <c r="P379" s="7">
        <v>5476857</v>
      </c>
      <c r="Q379" s="7">
        <v>501567.10870020458</v>
      </c>
      <c r="R379" s="7">
        <v>0</v>
      </c>
      <c r="S379" s="35">
        <v>1</v>
      </c>
      <c r="T379" s="35">
        <v>9.1579369098043761E-2</v>
      </c>
      <c r="U379" s="7">
        <v>501567.11</v>
      </c>
      <c r="V379" s="4" t="s">
        <v>44</v>
      </c>
      <c r="W379" s="33" t="s">
        <v>45</v>
      </c>
      <c r="X379" s="7" t="s">
        <v>45</v>
      </c>
      <c r="Y379" s="7" t="s">
        <v>45</v>
      </c>
      <c r="Z379" s="7" t="s">
        <v>45</v>
      </c>
      <c r="AA379" s="7" t="s">
        <v>45</v>
      </c>
      <c r="AB379" s="7" t="s">
        <v>45</v>
      </c>
      <c r="AC379" s="4" t="s">
        <v>44</v>
      </c>
      <c r="AD379" s="35" t="s">
        <v>45</v>
      </c>
      <c r="AE379" s="7" t="s">
        <v>45</v>
      </c>
      <c r="AF379" s="7" t="s">
        <v>45</v>
      </c>
      <c r="AG379" s="7" t="s">
        <v>45</v>
      </c>
      <c r="AH379" s="35" t="s">
        <v>45</v>
      </c>
      <c r="AI379" s="35" t="s">
        <v>45</v>
      </c>
      <c r="AJ379" s="7" t="s">
        <v>45</v>
      </c>
      <c r="AK379" s="36">
        <v>501567.11</v>
      </c>
    </row>
    <row r="380" spans="1:37">
      <c r="A380" s="4">
        <v>2023</v>
      </c>
      <c r="B380" s="4">
        <v>26</v>
      </c>
      <c r="C380" s="4" t="s">
        <v>369</v>
      </c>
      <c r="D380" s="4">
        <v>25230</v>
      </c>
      <c r="E380" s="4" t="s">
        <v>377</v>
      </c>
      <c r="F380" s="32">
        <v>0.13500000000000001</v>
      </c>
      <c r="G380" s="4" t="s">
        <v>43</v>
      </c>
      <c r="H380" s="33">
        <v>176112520</v>
      </c>
      <c r="I380" s="7">
        <v>1444123</v>
      </c>
      <c r="J380" s="7">
        <v>2365778</v>
      </c>
      <c r="K380" s="7">
        <v>319380.03000000003</v>
      </c>
      <c r="L380" s="7">
        <v>4129281.03</v>
      </c>
      <c r="M380" s="7">
        <v>4473261</v>
      </c>
      <c r="N380" s="34" t="s">
        <v>43</v>
      </c>
      <c r="O380" s="35">
        <v>7.6896914801081295E-2</v>
      </c>
      <c r="P380" s="7">
        <v>4225422</v>
      </c>
      <c r="Q380" s="7">
        <v>324921.91553261451</v>
      </c>
      <c r="R380" s="7">
        <v>0</v>
      </c>
      <c r="S380" s="35">
        <v>1</v>
      </c>
      <c r="T380" s="35">
        <v>7.6896914801081295E-2</v>
      </c>
      <c r="U380" s="7">
        <v>324921.92</v>
      </c>
      <c r="V380" s="4" t="s">
        <v>44</v>
      </c>
      <c r="W380" s="33" t="s">
        <v>45</v>
      </c>
      <c r="X380" s="7" t="s">
        <v>45</v>
      </c>
      <c r="Y380" s="7" t="s">
        <v>45</v>
      </c>
      <c r="Z380" s="7" t="s">
        <v>45</v>
      </c>
      <c r="AA380" s="7" t="s">
        <v>45</v>
      </c>
      <c r="AB380" s="7" t="s">
        <v>45</v>
      </c>
      <c r="AC380" s="4" t="s">
        <v>44</v>
      </c>
      <c r="AD380" s="35" t="s">
        <v>45</v>
      </c>
      <c r="AE380" s="7" t="s">
        <v>45</v>
      </c>
      <c r="AF380" s="7" t="s">
        <v>45</v>
      </c>
      <c r="AG380" s="7" t="s">
        <v>45</v>
      </c>
      <c r="AH380" s="35" t="s">
        <v>45</v>
      </c>
      <c r="AI380" s="35" t="s">
        <v>45</v>
      </c>
      <c r="AJ380" s="7" t="s">
        <v>45</v>
      </c>
      <c r="AK380" s="36">
        <v>324921.92</v>
      </c>
    </row>
    <row r="381" spans="1:37">
      <c r="A381" s="4">
        <v>2023</v>
      </c>
      <c r="B381" s="4">
        <v>26</v>
      </c>
      <c r="C381" s="4" t="s">
        <v>369</v>
      </c>
      <c r="D381" s="4">
        <v>25730</v>
      </c>
      <c r="E381" s="4" t="s">
        <v>378</v>
      </c>
      <c r="F381" s="32">
        <v>0.13500000000000001</v>
      </c>
      <c r="G381" s="4" t="s">
        <v>43</v>
      </c>
      <c r="H381" s="33">
        <v>236077660</v>
      </c>
      <c r="I381" s="7">
        <v>3697933</v>
      </c>
      <c r="J381" s="7">
        <v>3370357</v>
      </c>
      <c r="K381" s="7">
        <v>454998.19500000001</v>
      </c>
      <c r="L381" s="7">
        <v>7523288.1950000003</v>
      </c>
      <c r="M381" s="7">
        <v>8147997</v>
      </c>
      <c r="N381" s="34" t="s">
        <v>43</v>
      </c>
      <c r="O381" s="35">
        <v>7.6670230119132321E-2</v>
      </c>
      <c r="P381" s="7">
        <v>8025713</v>
      </c>
      <c r="Q381" s="7">
        <v>615333.26258011186</v>
      </c>
      <c r="R381" s="7">
        <v>0</v>
      </c>
      <c r="S381" s="35">
        <v>1</v>
      </c>
      <c r="T381" s="35">
        <v>7.6670230119132321E-2</v>
      </c>
      <c r="U381" s="7">
        <v>615333.26</v>
      </c>
      <c r="V381" s="4" t="s">
        <v>44</v>
      </c>
      <c r="W381" s="33" t="s">
        <v>45</v>
      </c>
      <c r="X381" s="7" t="s">
        <v>45</v>
      </c>
      <c r="Y381" s="7" t="s">
        <v>45</v>
      </c>
      <c r="Z381" s="7" t="s">
        <v>45</v>
      </c>
      <c r="AA381" s="7" t="s">
        <v>45</v>
      </c>
      <c r="AB381" s="7" t="s">
        <v>45</v>
      </c>
      <c r="AC381" s="4" t="s">
        <v>44</v>
      </c>
      <c r="AD381" s="35" t="s">
        <v>45</v>
      </c>
      <c r="AE381" s="7" t="s">
        <v>45</v>
      </c>
      <c r="AF381" s="7" t="s">
        <v>45</v>
      </c>
      <c r="AG381" s="7" t="s">
        <v>45</v>
      </c>
      <c r="AH381" s="35" t="s">
        <v>45</v>
      </c>
      <c r="AI381" s="35" t="s">
        <v>45</v>
      </c>
      <c r="AJ381" s="7" t="s">
        <v>45</v>
      </c>
      <c r="AK381" s="36">
        <v>615333.26</v>
      </c>
    </row>
    <row r="382" spans="1:37">
      <c r="A382" s="4">
        <v>2023</v>
      </c>
      <c r="B382" s="4">
        <v>26</v>
      </c>
      <c r="C382" s="4" t="s">
        <v>369</v>
      </c>
      <c r="D382" s="4">
        <v>30140</v>
      </c>
      <c r="E382" s="4" t="s">
        <v>305</v>
      </c>
      <c r="F382" s="32">
        <v>0.13500000000000001</v>
      </c>
      <c r="G382" s="4" t="s">
        <v>44</v>
      </c>
      <c r="H382" s="33" t="s">
        <v>45</v>
      </c>
      <c r="I382" s="7" t="s">
        <v>45</v>
      </c>
      <c r="J382" s="7" t="s">
        <v>45</v>
      </c>
      <c r="K382" s="7" t="s">
        <v>45</v>
      </c>
      <c r="L382" s="7" t="s">
        <v>45</v>
      </c>
      <c r="M382" s="7" t="s">
        <v>45</v>
      </c>
      <c r="N382" s="34" t="s">
        <v>44</v>
      </c>
      <c r="O382" s="35" t="s">
        <v>45</v>
      </c>
      <c r="P382" s="7" t="s">
        <v>45</v>
      </c>
      <c r="Q382" s="7" t="s">
        <v>45</v>
      </c>
      <c r="R382" s="7" t="s">
        <v>45</v>
      </c>
      <c r="S382" s="35" t="s">
        <v>45</v>
      </c>
      <c r="T382" s="35" t="s">
        <v>45</v>
      </c>
      <c r="U382" s="7" t="s">
        <v>45</v>
      </c>
      <c r="V382" s="4" t="s">
        <v>44</v>
      </c>
      <c r="W382" s="33" t="s">
        <v>45</v>
      </c>
      <c r="X382" s="7" t="s">
        <v>45</v>
      </c>
      <c r="Y382" s="7" t="s">
        <v>45</v>
      </c>
      <c r="Z382" s="7" t="s">
        <v>45</v>
      </c>
      <c r="AA382" s="7" t="s">
        <v>45</v>
      </c>
      <c r="AB382" s="7" t="s">
        <v>45</v>
      </c>
      <c r="AC382" s="4" t="s">
        <v>44</v>
      </c>
      <c r="AD382" s="35" t="s">
        <v>45</v>
      </c>
      <c r="AE382" s="7" t="s">
        <v>45</v>
      </c>
      <c r="AF382" s="7" t="s">
        <v>45</v>
      </c>
      <c r="AG382" s="7" t="s">
        <v>45</v>
      </c>
      <c r="AH382" s="35" t="s">
        <v>45</v>
      </c>
      <c r="AI382" s="35" t="s">
        <v>45</v>
      </c>
      <c r="AJ382" s="7" t="s">
        <v>45</v>
      </c>
      <c r="AK382" s="36" t="s">
        <v>45</v>
      </c>
    </row>
    <row r="383" spans="1:37">
      <c r="A383" s="4">
        <v>2023</v>
      </c>
      <c r="B383" s="4">
        <v>26</v>
      </c>
      <c r="C383" s="4" t="s">
        <v>369</v>
      </c>
      <c r="D383" s="4">
        <v>30300</v>
      </c>
      <c r="E383" s="4" t="s">
        <v>379</v>
      </c>
      <c r="F383" s="32">
        <v>0.13500000000000001</v>
      </c>
      <c r="G383" s="4" t="s">
        <v>43</v>
      </c>
      <c r="H383" s="33">
        <v>176282560</v>
      </c>
      <c r="I383" s="7">
        <v>115771</v>
      </c>
      <c r="J383" s="7">
        <v>275363</v>
      </c>
      <c r="K383" s="7">
        <v>37174.004999999997</v>
      </c>
      <c r="L383" s="7">
        <v>428308.005</v>
      </c>
      <c r="M383" s="7">
        <v>468336</v>
      </c>
      <c r="N383" s="34" t="s">
        <v>43</v>
      </c>
      <c r="O383" s="35">
        <v>8.5468541816131949E-2</v>
      </c>
      <c r="P383" s="7">
        <v>457594</v>
      </c>
      <c r="Q383" s="7">
        <v>39109.891923811083</v>
      </c>
      <c r="R383" s="7">
        <v>0</v>
      </c>
      <c r="S383" s="35">
        <v>1</v>
      </c>
      <c r="T383" s="35">
        <v>8.5468541816131949E-2</v>
      </c>
      <c r="U383" s="7">
        <v>39109.89</v>
      </c>
      <c r="V383" s="4" t="s">
        <v>44</v>
      </c>
      <c r="W383" s="33" t="s">
        <v>45</v>
      </c>
      <c r="X383" s="7" t="s">
        <v>45</v>
      </c>
      <c r="Y383" s="7" t="s">
        <v>45</v>
      </c>
      <c r="Z383" s="7" t="s">
        <v>45</v>
      </c>
      <c r="AA383" s="7" t="s">
        <v>45</v>
      </c>
      <c r="AB383" s="7" t="s">
        <v>45</v>
      </c>
      <c r="AC383" s="4" t="s">
        <v>44</v>
      </c>
      <c r="AD383" s="35" t="s">
        <v>45</v>
      </c>
      <c r="AE383" s="7" t="s">
        <v>45</v>
      </c>
      <c r="AF383" s="7" t="s">
        <v>45</v>
      </c>
      <c r="AG383" s="7" t="s">
        <v>45</v>
      </c>
      <c r="AH383" s="35" t="s">
        <v>45</v>
      </c>
      <c r="AI383" s="35" t="s">
        <v>45</v>
      </c>
      <c r="AJ383" s="7" t="s">
        <v>45</v>
      </c>
      <c r="AK383" s="36">
        <v>39109.89</v>
      </c>
    </row>
    <row r="384" spans="1:37">
      <c r="A384" s="4">
        <v>2023</v>
      </c>
      <c r="B384" s="4">
        <v>27</v>
      </c>
      <c r="C384" s="4" t="s">
        <v>380</v>
      </c>
      <c r="D384" s="4">
        <v>21750</v>
      </c>
      <c r="E384" s="4" t="s">
        <v>381</v>
      </c>
      <c r="F384" s="32">
        <v>0.13500000000000001</v>
      </c>
      <c r="G384" s="4" t="s">
        <v>43</v>
      </c>
      <c r="H384" s="33">
        <v>5350430</v>
      </c>
      <c r="I384" s="7">
        <v>23542</v>
      </c>
      <c r="J384" s="7">
        <v>73388</v>
      </c>
      <c r="K384" s="7">
        <v>9907.380000000001</v>
      </c>
      <c r="L384" s="7">
        <v>106837.38</v>
      </c>
      <c r="M384" s="7">
        <v>107009</v>
      </c>
      <c r="N384" s="34" t="s">
        <v>43</v>
      </c>
      <c r="O384" s="35">
        <v>1.6037903353922629E-3</v>
      </c>
      <c r="P384" s="7">
        <v>106017</v>
      </c>
      <c r="Q384" s="7">
        <v>170.02903998728161</v>
      </c>
      <c r="R384" s="7">
        <v>0</v>
      </c>
      <c r="S384" s="35">
        <v>1</v>
      </c>
      <c r="T384" s="35">
        <v>1.6037903353922629E-3</v>
      </c>
      <c r="U384" s="7">
        <v>170.03</v>
      </c>
      <c r="V384" s="4" t="s">
        <v>44</v>
      </c>
      <c r="W384" s="33" t="s">
        <v>45</v>
      </c>
      <c r="X384" s="7" t="s">
        <v>45</v>
      </c>
      <c r="Y384" s="7" t="s">
        <v>45</v>
      </c>
      <c r="Z384" s="7" t="s">
        <v>45</v>
      </c>
      <c r="AA384" s="7" t="s">
        <v>45</v>
      </c>
      <c r="AB384" s="7" t="s">
        <v>45</v>
      </c>
      <c r="AC384" s="4" t="s">
        <v>44</v>
      </c>
      <c r="AD384" s="35" t="s">
        <v>45</v>
      </c>
      <c r="AE384" s="7" t="s">
        <v>45</v>
      </c>
      <c r="AF384" s="7" t="s">
        <v>45</v>
      </c>
      <c r="AG384" s="7" t="s">
        <v>45</v>
      </c>
      <c r="AH384" s="35" t="s">
        <v>45</v>
      </c>
      <c r="AI384" s="35" t="s">
        <v>45</v>
      </c>
      <c r="AJ384" s="7" t="s">
        <v>45</v>
      </c>
      <c r="AK384" s="36">
        <v>170.03</v>
      </c>
    </row>
    <row r="385" spans="1:37">
      <c r="A385" s="4">
        <v>2023</v>
      </c>
      <c r="B385" s="4">
        <v>27</v>
      </c>
      <c r="C385" s="4" t="s">
        <v>380</v>
      </c>
      <c r="D385" s="4">
        <v>22000</v>
      </c>
      <c r="E385" s="4" t="s">
        <v>382</v>
      </c>
      <c r="F385" s="32">
        <v>0.13500000000000001</v>
      </c>
      <c r="G385" s="4" t="s">
        <v>43</v>
      </c>
      <c r="H385" s="33">
        <v>259573880</v>
      </c>
      <c r="I385" s="7">
        <v>2803398</v>
      </c>
      <c r="J385" s="7">
        <v>4035309</v>
      </c>
      <c r="K385" s="7">
        <v>544766.71500000008</v>
      </c>
      <c r="L385" s="7">
        <v>7383473.7149999999</v>
      </c>
      <c r="M385" s="7">
        <v>7332962</v>
      </c>
      <c r="N385" s="34" t="s">
        <v>44</v>
      </c>
      <c r="O385" s="35" t="s">
        <v>45</v>
      </c>
      <c r="P385" s="7" t="s">
        <v>45</v>
      </c>
      <c r="Q385" s="7" t="s">
        <v>45</v>
      </c>
      <c r="R385" s="7" t="s">
        <v>45</v>
      </c>
      <c r="S385" s="35" t="s">
        <v>45</v>
      </c>
      <c r="T385" s="35" t="s">
        <v>45</v>
      </c>
      <c r="U385" s="7" t="s">
        <v>45</v>
      </c>
      <c r="V385" s="4" t="s">
        <v>43</v>
      </c>
      <c r="W385" s="33">
        <v>71053460</v>
      </c>
      <c r="X385" s="7">
        <v>767377</v>
      </c>
      <c r="Y385" s="7">
        <v>1220437</v>
      </c>
      <c r="Z385" s="7">
        <v>164758.995</v>
      </c>
      <c r="AA385" s="7">
        <v>2152572.9950000001</v>
      </c>
      <c r="AB385" s="7">
        <v>2007260</v>
      </c>
      <c r="AC385" s="4" t="s">
        <v>44</v>
      </c>
      <c r="AD385" s="35" t="s">
        <v>45</v>
      </c>
      <c r="AE385" s="7" t="s">
        <v>45</v>
      </c>
      <c r="AF385" s="7" t="s">
        <v>45</v>
      </c>
      <c r="AG385" s="7" t="s">
        <v>45</v>
      </c>
      <c r="AH385" s="35" t="s">
        <v>45</v>
      </c>
      <c r="AI385" s="35" t="s">
        <v>45</v>
      </c>
      <c r="AJ385" s="7" t="s">
        <v>45</v>
      </c>
      <c r="AK385" s="36" t="s">
        <v>45</v>
      </c>
    </row>
    <row r="386" spans="1:37">
      <c r="A386" s="4">
        <v>2023</v>
      </c>
      <c r="B386" s="4">
        <v>27</v>
      </c>
      <c r="C386" s="4" t="s">
        <v>380</v>
      </c>
      <c r="D386" s="4">
        <v>22010</v>
      </c>
      <c r="E386" s="4" t="s">
        <v>383</v>
      </c>
      <c r="F386" s="32">
        <v>0.13500000000000001</v>
      </c>
      <c r="G386" s="4" t="s">
        <v>43</v>
      </c>
      <c r="H386" s="33">
        <v>253626740</v>
      </c>
      <c r="I386" s="7">
        <v>3766927</v>
      </c>
      <c r="J386" s="7">
        <v>2951555</v>
      </c>
      <c r="K386" s="7">
        <v>398459.92499999999</v>
      </c>
      <c r="L386" s="7">
        <v>7116941.9249999998</v>
      </c>
      <c r="M386" s="7">
        <v>7130465</v>
      </c>
      <c r="N386" s="34" t="s">
        <v>43</v>
      </c>
      <c r="O386" s="35">
        <v>1.896520773890686E-3</v>
      </c>
      <c r="P386" s="7">
        <v>6309442</v>
      </c>
      <c r="Q386" s="7">
        <v>11965.987824658399</v>
      </c>
      <c r="R386" s="7">
        <v>0</v>
      </c>
      <c r="S386" s="35">
        <v>1</v>
      </c>
      <c r="T386" s="35">
        <v>1.896520773890686E-3</v>
      </c>
      <c r="U386" s="7">
        <v>11965.99</v>
      </c>
      <c r="V386" s="4" t="s">
        <v>43</v>
      </c>
      <c r="W386" s="33">
        <v>65448870</v>
      </c>
      <c r="X386" s="7">
        <v>985298</v>
      </c>
      <c r="Y386" s="7">
        <v>845467</v>
      </c>
      <c r="Z386" s="7">
        <v>114138.045</v>
      </c>
      <c r="AA386" s="7">
        <v>1944903.0449999999</v>
      </c>
      <c r="AB386" s="7">
        <v>1856797</v>
      </c>
      <c r="AC386" s="4" t="s">
        <v>44</v>
      </c>
      <c r="AD386" s="35" t="s">
        <v>45</v>
      </c>
      <c r="AE386" s="7" t="s">
        <v>45</v>
      </c>
      <c r="AF386" s="7" t="s">
        <v>45</v>
      </c>
      <c r="AG386" s="7" t="s">
        <v>45</v>
      </c>
      <c r="AH386" s="35" t="s">
        <v>45</v>
      </c>
      <c r="AI386" s="35" t="s">
        <v>45</v>
      </c>
      <c r="AJ386" s="7" t="s">
        <v>45</v>
      </c>
      <c r="AK386" s="36">
        <v>11965.99</v>
      </c>
    </row>
    <row r="387" spans="1:37">
      <c r="A387" s="4">
        <v>2023</v>
      </c>
      <c r="B387" s="4">
        <v>27</v>
      </c>
      <c r="C387" s="4" t="s">
        <v>380</v>
      </c>
      <c r="D387" s="4">
        <v>25270</v>
      </c>
      <c r="E387" s="4" t="s">
        <v>384</v>
      </c>
      <c r="F387" s="32">
        <v>0.13500000000000001</v>
      </c>
      <c r="G387" s="4" t="s">
        <v>43</v>
      </c>
      <c r="H387" s="33">
        <v>2368610</v>
      </c>
      <c r="I387" s="7">
        <v>7887</v>
      </c>
      <c r="J387" s="7">
        <v>36275</v>
      </c>
      <c r="K387" s="7">
        <v>4897.125</v>
      </c>
      <c r="L387" s="7">
        <v>49059.125</v>
      </c>
      <c r="M387" s="7">
        <v>47916</v>
      </c>
      <c r="N387" s="34" t="s">
        <v>44</v>
      </c>
      <c r="O387" s="35" t="s">
        <v>45</v>
      </c>
      <c r="P387" s="7" t="s">
        <v>45</v>
      </c>
      <c r="Q387" s="7" t="s">
        <v>45</v>
      </c>
      <c r="R387" s="7" t="s">
        <v>45</v>
      </c>
      <c r="S387" s="35" t="s">
        <v>45</v>
      </c>
      <c r="T387" s="35" t="s">
        <v>45</v>
      </c>
      <c r="U387" s="7" t="s">
        <v>45</v>
      </c>
      <c r="V387" s="4" t="s">
        <v>43</v>
      </c>
      <c r="W387" s="33">
        <v>60110</v>
      </c>
      <c r="X387" s="7">
        <v>207</v>
      </c>
      <c r="Y387" s="7">
        <v>972</v>
      </c>
      <c r="Z387" s="7">
        <v>131.22</v>
      </c>
      <c r="AA387" s="7">
        <v>1310.22</v>
      </c>
      <c r="AB387" s="7">
        <v>1222</v>
      </c>
      <c r="AC387" s="4" t="s">
        <v>44</v>
      </c>
      <c r="AD387" s="35" t="s">
        <v>45</v>
      </c>
      <c r="AE387" s="7" t="s">
        <v>45</v>
      </c>
      <c r="AF387" s="7" t="s">
        <v>45</v>
      </c>
      <c r="AG387" s="7" t="s">
        <v>45</v>
      </c>
      <c r="AH387" s="35" t="s">
        <v>45</v>
      </c>
      <c r="AI387" s="35" t="s">
        <v>45</v>
      </c>
      <c r="AJ387" s="7" t="s">
        <v>45</v>
      </c>
      <c r="AK387" s="36" t="s">
        <v>45</v>
      </c>
    </row>
    <row r="388" spans="1:37">
      <c r="A388" s="4">
        <v>2023</v>
      </c>
      <c r="B388" s="4">
        <v>27</v>
      </c>
      <c r="C388" s="4" t="s">
        <v>380</v>
      </c>
      <c r="D388" s="4">
        <v>25620</v>
      </c>
      <c r="E388" s="4" t="s">
        <v>385</v>
      </c>
      <c r="F388" s="32">
        <v>0.13500000000000001</v>
      </c>
      <c r="G388" s="4" t="s">
        <v>43</v>
      </c>
      <c r="H388" s="33">
        <v>127320</v>
      </c>
      <c r="I388" s="7">
        <v>860</v>
      </c>
      <c r="J388" s="7">
        <v>1387</v>
      </c>
      <c r="K388" s="7">
        <v>187.245</v>
      </c>
      <c r="L388" s="7">
        <v>2434.2449999999999</v>
      </c>
      <c r="M388" s="7">
        <v>2464</v>
      </c>
      <c r="N388" s="34" t="s">
        <v>43</v>
      </c>
      <c r="O388" s="35">
        <v>1.2075892857142939E-2</v>
      </c>
      <c r="P388" s="7">
        <v>2813</v>
      </c>
      <c r="Q388" s="7">
        <v>33.969486607143097</v>
      </c>
      <c r="R388" s="7">
        <v>0</v>
      </c>
      <c r="S388" s="35">
        <v>1</v>
      </c>
      <c r="T388" s="35">
        <v>1.2075892857142939E-2</v>
      </c>
      <c r="U388" s="7">
        <v>33.97</v>
      </c>
      <c r="V388" s="4" t="s">
        <v>43</v>
      </c>
      <c r="W388" s="33">
        <v>1270</v>
      </c>
      <c r="X388" s="7">
        <v>9</v>
      </c>
      <c r="Y388" s="7">
        <v>16</v>
      </c>
      <c r="Z388" s="7">
        <v>2.16</v>
      </c>
      <c r="AA388" s="7">
        <v>27.16</v>
      </c>
      <c r="AB388" s="7">
        <v>25</v>
      </c>
      <c r="AC388" s="4" t="s">
        <v>44</v>
      </c>
      <c r="AD388" s="35" t="s">
        <v>45</v>
      </c>
      <c r="AE388" s="7" t="s">
        <v>45</v>
      </c>
      <c r="AF388" s="7" t="s">
        <v>45</v>
      </c>
      <c r="AG388" s="7" t="s">
        <v>45</v>
      </c>
      <c r="AH388" s="35" t="s">
        <v>45</v>
      </c>
      <c r="AI388" s="35" t="s">
        <v>45</v>
      </c>
      <c r="AJ388" s="7" t="s">
        <v>45</v>
      </c>
      <c r="AK388" s="36">
        <v>33.97</v>
      </c>
    </row>
    <row r="389" spans="1:37">
      <c r="A389" s="4">
        <v>2023</v>
      </c>
      <c r="B389" s="4">
        <v>27</v>
      </c>
      <c r="C389" s="4" t="s">
        <v>380</v>
      </c>
      <c r="D389" s="4">
        <v>30150</v>
      </c>
      <c r="E389" s="4" t="s">
        <v>386</v>
      </c>
      <c r="F389" s="32">
        <v>0.13500000000000001</v>
      </c>
      <c r="G389" s="4" t="s">
        <v>43</v>
      </c>
      <c r="H389" s="33">
        <v>513327940</v>
      </c>
      <c r="I389" s="7">
        <v>0</v>
      </c>
      <c r="J389" s="7">
        <v>907359</v>
      </c>
      <c r="K389" s="7">
        <v>122493.465</v>
      </c>
      <c r="L389" s="7">
        <v>1029852.465</v>
      </c>
      <c r="M389" s="7">
        <v>1026656</v>
      </c>
      <c r="N389" s="34" t="s">
        <v>44</v>
      </c>
      <c r="O389" s="35" t="s">
        <v>45</v>
      </c>
      <c r="P389" s="7" t="s">
        <v>45</v>
      </c>
      <c r="Q389" s="7" t="s">
        <v>45</v>
      </c>
      <c r="R389" s="7" t="s">
        <v>45</v>
      </c>
      <c r="S389" s="35" t="s">
        <v>45</v>
      </c>
      <c r="T389" s="35" t="s">
        <v>45</v>
      </c>
      <c r="U389" s="7" t="s">
        <v>45</v>
      </c>
      <c r="V389" s="4" t="s">
        <v>43</v>
      </c>
      <c r="W389" s="33">
        <v>136503600</v>
      </c>
      <c r="X389" s="7">
        <v>0</v>
      </c>
      <c r="Y389" s="7">
        <v>266771</v>
      </c>
      <c r="Z389" s="7">
        <v>36014.084999999999</v>
      </c>
      <c r="AA389" s="7">
        <v>302785.08500000002</v>
      </c>
      <c r="AB389" s="7">
        <v>273007</v>
      </c>
      <c r="AC389" s="4" t="s">
        <v>44</v>
      </c>
      <c r="AD389" s="35" t="s">
        <v>45</v>
      </c>
      <c r="AE389" s="7" t="s">
        <v>45</v>
      </c>
      <c r="AF389" s="7" t="s">
        <v>45</v>
      </c>
      <c r="AG389" s="7" t="s">
        <v>45</v>
      </c>
      <c r="AH389" s="35" t="s">
        <v>45</v>
      </c>
      <c r="AI389" s="35" t="s">
        <v>45</v>
      </c>
      <c r="AJ389" s="7" t="s">
        <v>45</v>
      </c>
      <c r="AK389" s="36" t="s">
        <v>45</v>
      </c>
    </row>
    <row r="390" spans="1:37">
      <c r="A390" s="4">
        <v>2023</v>
      </c>
      <c r="B390" s="4">
        <v>27</v>
      </c>
      <c r="C390" s="4" t="s">
        <v>380</v>
      </c>
      <c r="D390" s="4">
        <v>30210</v>
      </c>
      <c r="E390" s="4" t="s">
        <v>387</v>
      </c>
      <c r="F390" s="32">
        <v>0.13500000000000001</v>
      </c>
      <c r="G390" s="4" t="s">
        <v>43</v>
      </c>
      <c r="H390" s="33">
        <v>7719040</v>
      </c>
      <c r="I390" s="7">
        <v>3021</v>
      </c>
      <c r="J390" s="7">
        <v>13702</v>
      </c>
      <c r="K390" s="7">
        <v>1849.77</v>
      </c>
      <c r="L390" s="7">
        <v>18572.77</v>
      </c>
      <c r="M390" s="7">
        <v>18459</v>
      </c>
      <c r="N390" s="34" t="s">
        <v>44</v>
      </c>
      <c r="O390" s="35" t="s">
        <v>45</v>
      </c>
      <c r="P390" s="7" t="s">
        <v>45</v>
      </c>
      <c r="Q390" s="7" t="s">
        <v>45</v>
      </c>
      <c r="R390" s="7" t="s">
        <v>45</v>
      </c>
      <c r="S390" s="35" t="s">
        <v>45</v>
      </c>
      <c r="T390" s="35" t="s">
        <v>45</v>
      </c>
      <c r="U390" s="7" t="s">
        <v>45</v>
      </c>
      <c r="V390" s="4" t="s">
        <v>44</v>
      </c>
      <c r="W390" s="33" t="s">
        <v>45</v>
      </c>
      <c r="X390" s="7" t="s">
        <v>45</v>
      </c>
      <c r="Y390" s="7" t="s">
        <v>45</v>
      </c>
      <c r="Z390" s="7" t="s">
        <v>45</v>
      </c>
      <c r="AA390" s="7" t="s">
        <v>45</v>
      </c>
      <c r="AB390" s="7" t="s">
        <v>45</v>
      </c>
      <c r="AC390" s="4" t="s">
        <v>44</v>
      </c>
      <c r="AD390" s="35" t="s">
        <v>45</v>
      </c>
      <c r="AE390" s="7" t="s">
        <v>45</v>
      </c>
      <c r="AF390" s="7" t="s">
        <v>45</v>
      </c>
      <c r="AG390" s="7" t="s">
        <v>45</v>
      </c>
      <c r="AH390" s="35" t="s">
        <v>45</v>
      </c>
      <c r="AI390" s="35" t="s">
        <v>45</v>
      </c>
      <c r="AJ390" s="7" t="s">
        <v>45</v>
      </c>
      <c r="AK390" s="36" t="s">
        <v>45</v>
      </c>
    </row>
    <row r="391" spans="1:37">
      <c r="A391" s="4">
        <v>2023</v>
      </c>
      <c r="B391" s="4">
        <v>28</v>
      </c>
      <c r="C391" s="4" t="s">
        <v>388</v>
      </c>
      <c r="D391" s="4">
        <v>20410</v>
      </c>
      <c r="E391" s="4" t="s">
        <v>389</v>
      </c>
      <c r="F391" s="32">
        <v>0.13500000000000001</v>
      </c>
      <c r="G391" s="4" t="s">
        <v>43</v>
      </c>
      <c r="H391" s="33">
        <v>433352270</v>
      </c>
      <c r="I391" s="7">
        <v>3386827</v>
      </c>
      <c r="J391" s="7">
        <v>5181632</v>
      </c>
      <c r="K391" s="7">
        <v>699520.32000000007</v>
      </c>
      <c r="L391" s="7">
        <v>9267979.3200000003</v>
      </c>
      <c r="M391" s="7">
        <v>10103798</v>
      </c>
      <c r="N391" s="34" t="s">
        <v>43</v>
      </c>
      <c r="O391" s="35">
        <v>8.2723217546510686E-2</v>
      </c>
      <c r="P391" s="7">
        <v>9690160</v>
      </c>
      <c r="Q391" s="7">
        <v>801601.21374049596</v>
      </c>
      <c r="R391" s="7">
        <v>0</v>
      </c>
      <c r="S391" s="35">
        <v>1</v>
      </c>
      <c r="T391" s="35">
        <v>8.2723217546510686E-2</v>
      </c>
      <c r="U391" s="7">
        <v>801601.21</v>
      </c>
      <c r="V391" s="4" t="s">
        <v>44</v>
      </c>
      <c r="W391" s="33" t="s">
        <v>45</v>
      </c>
      <c r="X391" s="7" t="s">
        <v>45</v>
      </c>
      <c r="Y391" s="7" t="s">
        <v>45</v>
      </c>
      <c r="Z391" s="7" t="s">
        <v>45</v>
      </c>
      <c r="AA391" s="7" t="s">
        <v>45</v>
      </c>
      <c r="AB391" s="7" t="s">
        <v>45</v>
      </c>
      <c r="AC391" s="4" t="s">
        <v>44</v>
      </c>
      <c r="AD391" s="35" t="s">
        <v>45</v>
      </c>
      <c r="AE391" s="7" t="s">
        <v>45</v>
      </c>
      <c r="AF391" s="7" t="s">
        <v>45</v>
      </c>
      <c r="AG391" s="7" t="s">
        <v>45</v>
      </c>
      <c r="AH391" s="35" t="s">
        <v>45</v>
      </c>
      <c r="AI391" s="35" t="s">
        <v>45</v>
      </c>
      <c r="AJ391" s="7" t="s">
        <v>45</v>
      </c>
      <c r="AK391" s="36">
        <v>801601.21</v>
      </c>
    </row>
    <row r="392" spans="1:37">
      <c r="A392" s="4">
        <v>2023</v>
      </c>
      <c r="B392" s="4">
        <v>28</v>
      </c>
      <c r="C392" s="4" t="s">
        <v>388</v>
      </c>
      <c r="D392" s="4">
        <v>20830</v>
      </c>
      <c r="E392" s="4" t="s">
        <v>390</v>
      </c>
      <c r="F392" s="32">
        <v>0.13500000000000001</v>
      </c>
      <c r="G392" s="4" t="s">
        <v>44</v>
      </c>
      <c r="H392" s="33" t="s">
        <v>45</v>
      </c>
      <c r="I392" s="7" t="s">
        <v>45</v>
      </c>
      <c r="J392" s="7" t="s">
        <v>45</v>
      </c>
      <c r="K392" s="7" t="s">
        <v>45</v>
      </c>
      <c r="L392" s="7" t="s">
        <v>45</v>
      </c>
      <c r="M392" s="7" t="s">
        <v>45</v>
      </c>
      <c r="N392" s="34" t="s">
        <v>44</v>
      </c>
      <c r="O392" s="35" t="s">
        <v>45</v>
      </c>
      <c r="P392" s="7" t="s">
        <v>45</v>
      </c>
      <c r="Q392" s="7" t="s">
        <v>45</v>
      </c>
      <c r="R392" s="7" t="s">
        <v>45</v>
      </c>
      <c r="S392" s="35" t="s">
        <v>45</v>
      </c>
      <c r="T392" s="35" t="s">
        <v>45</v>
      </c>
      <c r="U392" s="7" t="s">
        <v>45</v>
      </c>
      <c r="V392" s="4" t="s">
        <v>44</v>
      </c>
      <c r="W392" s="33" t="s">
        <v>45</v>
      </c>
      <c r="X392" s="7" t="s">
        <v>45</v>
      </c>
      <c r="Y392" s="7" t="s">
        <v>45</v>
      </c>
      <c r="Z392" s="7" t="s">
        <v>45</v>
      </c>
      <c r="AA392" s="7" t="s">
        <v>45</v>
      </c>
      <c r="AB392" s="7" t="s">
        <v>45</v>
      </c>
      <c r="AC392" s="4" t="s">
        <v>44</v>
      </c>
      <c r="AD392" s="35" t="s">
        <v>45</v>
      </c>
      <c r="AE392" s="7" t="s">
        <v>45</v>
      </c>
      <c r="AF392" s="7" t="s">
        <v>45</v>
      </c>
      <c r="AG392" s="7" t="s">
        <v>45</v>
      </c>
      <c r="AH392" s="35" t="s">
        <v>45</v>
      </c>
      <c r="AI392" s="35" t="s">
        <v>45</v>
      </c>
      <c r="AJ392" s="7" t="s">
        <v>45</v>
      </c>
      <c r="AK392" s="36" t="s">
        <v>45</v>
      </c>
    </row>
    <row r="393" spans="1:37">
      <c r="A393" s="4">
        <v>2023</v>
      </c>
      <c r="B393" s="4">
        <v>28</v>
      </c>
      <c r="C393" s="4" t="s">
        <v>388</v>
      </c>
      <c r="D393" s="4">
        <v>20930</v>
      </c>
      <c r="E393" s="4" t="s">
        <v>254</v>
      </c>
      <c r="F393" s="32">
        <v>0.13500000000000001</v>
      </c>
      <c r="G393" s="4" t="s">
        <v>44</v>
      </c>
      <c r="H393" s="33" t="s">
        <v>45</v>
      </c>
      <c r="I393" s="7" t="s">
        <v>45</v>
      </c>
      <c r="J393" s="7" t="s">
        <v>45</v>
      </c>
      <c r="K393" s="7" t="s">
        <v>45</v>
      </c>
      <c r="L393" s="7" t="s">
        <v>45</v>
      </c>
      <c r="M393" s="7" t="s">
        <v>45</v>
      </c>
      <c r="N393" s="34" t="s">
        <v>44</v>
      </c>
      <c r="O393" s="35" t="s">
        <v>45</v>
      </c>
      <c r="P393" s="7" t="s">
        <v>45</v>
      </c>
      <c r="Q393" s="7" t="s">
        <v>45</v>
      </c>
      <c r="R393" s="7" t="s">
        <v>45</v>
      </c>
      <c r="S393" s="35" t="s">
        <v>45</v>
      </c>
      <c r="T393" s="35" t="s">
        <v>45</v>
      </c>
      <c r="U393" s="7" t="s">
        <v>45</v>
      </c>
      <c r="V393" s="4" t="s">
        <v>44</v>
      </c>
      <c r="W393" s="33" t="s">
        <v>45</v>
      </c>
      <c r="X393" s="7" t="s">
        <v>45</v>
      </c>
      <c r="Y393" s="7" t="s">
        <v>45</v>
      </c>
      <c r="Z393" s="7" t="s">
        <v>45</v>
      </c>
      <c r="AA393" s="7" t="s">
        <v>45</v>
      </c>
      <c r="AB393" s="7" t="s">
        <v>45</v>
      </c>
      <c r="AC393" s="4" t="s">
        <v>44</v>
      </c>
      <c r="AD393" s="35" t="s">
        <v>45</v>
      </c>
      <c r="AE393" s="7" t="s">
        <v>45</v>
      </c>
      <c r="AF393" s="7" t="s">
        <v>45</v>
      </c>
      <c r="AG393" s="7" t="s">
        <v>45</v>
      </c>
      <c r="AH393" s="35" t="s">
        <v>45</v>
      </c>
      <c r="AI393" s="35" t="s">
        <v>45</v>
      </c>
      <c r="AJ393" s="7" t="s">
        <v>45</v>
      </c>
      <c r="AK393" s="36" t="s">
        <v>45</v>
      </c>
    </row>
    <row r="394" spans="1:37">
      <c r="A394" s="4">
        <v>2023</v>
      </c>
      <c r="B394" s="4">
        <v>28</v>
      </c>
      <c r="C394" s="4" t="s">
        <v>388</v>
      </c>
      <c r="D394" s="4">
        <v>20950</v>
      </c>
      <c r="E394" s="4" t="s">
        <v>391</v>
      </c>
      <c r="F394" s="32">
        <v>0.13500000000000001</v>
      </c>
      <c r="G394" s="4" t="s">
        <v>44</v>
      </c>
      <c r="H394" s="33" t="s">
        <v>45</v>
      </c>
      <c r="I394" s="7" t="s">
        <v>45</v>
      </c>
      <c r="J394" s="7" t="s">
        <v>45</v>
      </c>
      <c r="K394" s="7" t="s">
        <v>45</v>
      </c>
      <c r="L394" s="7" t="s">
        <v>45</v>
      </c>
      <c r="M394" s="7" t="s">
        <v>45</v>
      </c>
      <c r="N394" s="34" t="s">
        <v>44</v>
      </c>
      <c r="O394" s="35" t="s">
        <v>45</v>
      </c>
      <c r="P394" s="7" t="s">
        <v>45</v>
      </c>
      <c r="Q394" s="7" t="s">
        <v>45</v>
      </c>
      <c r="R394" s="7" t="s">
        <v>45</v>
      </c>
      <c r="S394" s="35" t="s">
        <v>45</v>
      </c>
      <c r="T394" s="35" t="s">
        <v>45</v>
      </c>
      <c r="U394" s="7" t="s">
        <v>45</v>
      </c>
      <c r="V394" s="4" t="s">
        <v>44</v>
      </c>
      <c r="W394" s="33" t="s">
        <v>45</v>
      </c>
      <c r="X394" s="7" t="s">
        <v>45</v>
      </c>
      <c r="Y394" s="7" t="s">
        <v>45</v>
      </c>
      <c r="Z394" s="7" t="s">
        <v>45</v>
      </c>
      <c r="AA394" s="7" t="s">
        <v>45</v>
      </c>
      <c r="AB394" s="7" t="s">
        <v>45</v>
      </c>
      <c r="AC394" s="4" t="s">
        <v>44</v>
      </c>
      <c r="AD394" s="35" t="s">
        <v>45</v>
      </c>
      <c r="AE394" s="7" t="s">
        <v>45</v>
      </c>
      <c r="AF394" s="7" t="s">
        <v>45</v>
      </c>
      <c r="AG394" s="7" t="s">
        <v>45</v>
      </c>
      <c r="AH394" s="35" t="s">
        <v>45</v>
      </c>
      <c r="AI394" s="35" t="s">
        <v>45</v>
      </c>
      <c r="AJ394" s="7" t="s">
        <v>45</v>
      </c>
      <c r="AK394" s="36" t="s">
        <v>45</v>
      </c>
    </row>
    <row r="395" spans="1:37">
      <c r="A395" s="4">
        <v>2023</v>
      </c>
      <c r="B395" s="4">
        <v>28</v>
      </c>
      <c r="C395" s="4" t="s">
        <v>388</v>
      </c>
      <c r="D395" s="4">
        <v>22630</v>
      </c>
      <c r="E395" s="4" t="s">
        <v>392</v>
      </c>
      <c r="F395" s="32">
        <v>0.13500000000000001</v>
      </c>
      <c r="G395" s="4" t="s">
        <v>44</v>
      </c>
      <c r="H395" s="33" t="s">
        <v>45</v>
      </c>
      <c r="I395" s="7" t="s">
        <v>45</v>
      </c>
      <c r="J395" s="7" t="s">
        <v>45</v>
      </c>
      <c r="K395" s="7" t="s">
        <v>45</v>
      </c>
      <c r="L395" s="7" t="s">
        <v>45</v>
      </c>
      <c r="M395" s="7" t="s">
        <v>45</v>
      </c>
      <c r="N395" s="34" t="s">
        <v>44</v>
      </c>
      <c r="O395" s="35" t="s">
        <v>45</v>
      </c>
      <c r="P395" s="7" t="s">
        <v>45</v>
      </c>
      <c r="Q395" s="7" t="s">
        <v>45</v>
      </c>
      <c r="R395" s="7" t="s">
        <v>45</v>
      </c>
      <c r="S395" s="35" t="s">
        <v>45</v>
      </c>
      <c r="T395" s="35" t="s">
        <v>45</v>
      </c>
      <c r="U395" s="7" t="s">
        <v>45</v>
      </c>
      <c r="V395" s="4" t="s">
        <v>44</v>
      </c>
      <c r="W395" s="33" t="s">
        <v>45</v>
      </c>
      <c r="X395" s="7" t="s">
        <v>45</v>
      </c>
      <c r="Y395" s="7" t="s">
        <v>45</v>
      </c>
      <c r="Z395" s="7" t="s">
        <v>45</v>
      </c>
      <c r="AA395" s="7" t="s">
        <v>45</v>
      </c>
      <c r="AB395" s="7" t="s">
        <v>45</v>
      </c>
      <c r="AC395" s="4" t="s">
        <v>44</v>
      </c>
      <c r="AD395" s="35" t="s">
        <v>45</v>
      </c>
      <c r="AE395" s="7" t="s">
        <v>45</v>
      </c>
      <c r="AF395" s="7" t="s">
        <v>45</v>
      </c>
      <c r="AG395" s="7" t="s">
        <v>45</v>
      </c>
      <c r="AH395" s="35" t="s">
        <v>45</v>
      </c>
      <c r="AI395" s="35" t="s">
        <v>45</v>
      </c>
      <c r="AJ395" s="7" t="s">
        <v>45</v>
      </c>
      <c r="AK395" s="36" t="s">
        <v>45</v>
      </c>
    </row>
    <row r="396" spans="1:37">
      <c r="A396" s="4">
        <v>2023</v>
      </c>
      <c r="B396" s="4">
        <v>28</v>
      </c>
      <c r="C396" s="4" t="s">
        <v>388</v>
      </c>
      <c r="D396" s="4">
        <v>22680</v>
      </c>
      <c r="E396" s="4" t="s">
        <v>393</v>
      </c>
      <c r="F396" s="32">
        <v>0.13500000000000001</v>
      </c>
      <c r="G396" s="4" t="s">
        <v>43</v>
      </c>
      <c r="H396" s="33">
        <v>3540240</v>
      </c>
      <c r="I396" s="7">
        <v>75348</v>
      </c>
      <c r="J396" s="7">
        <v>44890</v>
      </c>
      <c r="K396" s="7">
        <v>6060.1500000000005</v>
      </c>
      <c r="L396" s="7">
        <v>126298.15</v>
      </c>
      <c r="M396" s="7">
        <v>129160</v>
      </c>
      <c r="N396" s="34" t="s">
        <v>43</v>
      </c>
      <c r="O396" s="35">
        <v>2.2157401672344479E-2</v>
      </c>
      <c r="P396" s="7">
        <v>118382</v>
      </c>
      <c r="Q396" s="7">
        <v>2623.0375247754841</v>
      </c>
      <c r="R396" s="7">
        <v>0</v>
      </c>
      <c r="S396" s="35">
        <v>1</v>
      </c>
      <c r="T396" s="35">
        <v>2.2157401672344479E-2</v>
      </c>
      <c r="U396" s="7">
        <v>2623.04</v>
      </c>
      <c r="V396" s="4" t="s">
        <v>43</v>
      </c>
      <c r="W396" s="33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4" t="s">
        <v>44</v>
      </c>
      <c r="AD396" s="35" t="s">
        <v>45</v>
      </c>
      <c r="AE396" s="7" t="s">
        <v>45</v>
      </c>
      <c r="AF396" s="7" t="s">
        <v>45</v>
      </c>
      <c r="AG396" s="7" t="s">
        <v>45</v>
      </c>
      <c r="AH396" s="35" t="s">
        <v>45</v>
      </c>
      <c r="AI396" s="35" t="s">
        <v>45</v>
      </c>
      <c r="AJ396" s="7" t="s">
        <v>45</v>
      </c>
      <c r="AK396" s="36">
        <v>2623.04</v>
      </c>
    </row>
    <row r="397" spans="1:37">
      <c r="A397" s="4">
        <v>2023</v>
      </c>
      <c r="B397" s="4">
        <v>28</v>
      </c>
      <c r="C397" s="4" t="s">
        <v>388</v>
      </c>
      <c r="D397" s="4">
        <v>23110</v>
      </c>
      <c r="E397" s="4" t="s">
        <v>394</v>
      </c>
      <c r="F397" s="32">
        <v>0.13500000000000001</v>
      </c>
      <c r="G397" s="4" t="s">
        <v>44</v>
      </c>
      <c r="H397" s="33" t="s">
        <v>45</v>
      </c>
      <c r="I397" s="7" t="s">
        <v>45</v>
      </c>
      <c r="J397" s="7" t="s">
        <v>45</v>
      </c>
      <c r="K397" s="7" t="s">
        <v>45</v>
      </c>
      <c r="L397" s="7" t="s">
        <v>45</v>
      </c>
      <c r="M397" s="7" t="s">
        <v>45</v>
      </c>
      <c r="N397" s="34" t="s">
        <v>44</v>
      </c>
      <c r="O397" s="35" t="s">
        <v>45</v>
      </c>
      <c r="P397" s="7" t="s">
        <v>45</v>
      </c>
      <c r="Q397" s="7" t="s">
        <v>45</v>
      </c>
      <c r="R397" s="7" t="s">
        <v>45</v>
      </c>
      <c r="S397" s="35" t="s">
        <v>45</v>
      </c>
      <c r="T397" s="35" t="s">
        <v>45</v>
      </c>
      <c r="U397" s="7" t="s">
        <v>45</v>
      </c>
      <c r="V397" s="4" t="s">
        <v>44</v>
      </c>
      <c r="W397" s="33" t="s">
        <v>45</v>
      </c>
      <c r="X397" s="7" t="s">
        <v>45</v>
      </c>
      <c r="Y397" s="7" t="s">
        <v>45</v>
      </c>
      <c r="Z397" s="7" t="s">
        <v>45</v>
      </c>
      <c r="AA397" s="7" t="s">
        <v>45</v>
      </c>
      <c r="AB397" s="7" t="s">
        <v>45</v>
      </c>
      <c r="AC397" s="4" t="s">
        <v>44</v>
      </c>
      <c r="AD397" s="35" t="s">
        <v>45</v>
      </c>
      <c r="AE397" s="7" t="s">
        <v>45</v>
      </c>
      <c r="AF397" s="7" t="s">
        <v>45</v>
      </c>
      <c r="AG397" s="7" t="s">
        <v>45</v>
      </c>
      <c r="AH397" s="35" t="s">
        <v>45</v>
      </c>
      <c r="AI397" s="35" t="s">
        <v>45</v>
      </c>
      <c r="AJ397" s="7" t="s">
        <v>45</v>
      </c>
      <c r="AK397" s="36" t="s">
        <v>45</v>
      </c>
    </row>
    <row r="398" spans="1:37">
      <c r="A398" s="4">
        <v>2023</v>
      </c>
      <c r="B398" s="4">
        <v>28</v>
      </c>
      <c r="C398" s="4" t="s">
        <v>388</v>
      </c>
      <c r="D398" s="4">
        <v>23360</v>
      </c>
      <c r="E398" s="4" t="s">
        <v>395</v>
      </c>
      <c r="F398" s="32">
        <v>0.13500000000000001</v>
      </c>
      <c r="G398" s="4" t="s">
        <v>44</v>
      </c>
      <c r="H398" s="33" t="s">
        <v>45</v>
      </c>
      <c r="I398" s="7" t="s">
        <v>45</v>
      </c>
      <c r="J398" s="7" t="s">
        <v>45</v>
      </c>
      <c r="K398" s="7" t="s">
        <v>45</v>
      </c>
      <c r="L398" s="7" t="s">
        <v>45</v>
      </c>
      <c r="M398" s="7" t="s">
        <v>45</v>
      </c>
      <c r="N398" s="34" t="s">
        <v>44</v>
      </c>
      <c r="O398" s="35" t="s">
        <v>45</v>
      </c>
      <c r="P398" s="7" t="s">
        <v>45</v>
      </c>
      <c r="Q398" s="7" t="s">
        <v>45</v>
      </c>
      <c r="R398" s="7" t="s">
        <v>45</v>
      </c>
      <c r="S398" s="35" t="s">
        <v>45</v>
      </c>
      <c r="T398" s="35" t="s">
        <v>45</v>
      </c>
      <c r="U398" s="7" t="s">
        <v>45</v>
      </c>
      <c r="V398" s="4" t="s">
        <v>44</v>
      </c>
      <c r="W398" s="33" t="s">
        <v>45</v>
      </c>
      <c r="X398" s="7" t="s">
        <v>45</v>
      </c>
      <c r="Y398" s="7" t="s">
        <v>45</v>
      </c>
      <c r="Z398" s="7" t="s">
        <v>45</v>
      </c>
      <c r="AA398" s="7" t="s">
        <v>45</v>
      </c>
      <c r="AB398" s="7" t="s">
        <v>45</v>
      </c>
      <c r="AC398" s="4" t="s">
        <v>44</v>
      </c>
      <c r="AD398" s="35" t="s">
        <v>45</v>
      </c>
      <c r="AE398" s="7" t="s">
        <v>45</v>
      </c>
      <c r="AF398" s="7" t="s">
        <v>45</v>
      </c>
      <c r="AG398" s="7" t="s">
        <v>45</v>
      </c>
      <c r="AH398" s="35" t="s">
        <v>45</v>
      </c>
      <c r="AI398" s="35" t="s">
        <v>45</v>
      </c>
      <c r="AJ398" s="7" t="s">
        <v>45</v>
      </c>
      <c r="AK398" s="36" t="s">
        <v>45</v>
      </c>
    </row>
    <row r="399" spans="1:37">
      <c r="A399" s="4">
        <v>2023</v>
      </c>
      <c r="B399" s="4">
        <v>28</v>
      </c>
      <c r="C399" s="4" t="s">
        <v>388</v>
      </c>
      <c r="D399" s="4">
        <v>24260</v>
      </c>
      <c r="E399" s="4" t="s">
        <v>396</v>
      </c>
      <c r="F399" s="32">
        <v>0.13500000000000001</v>
      </c>
      <c r="G399" s="4" t="s">
        <v>44</v>
      </c>
      <c r="H399" s="33" t="s">
        <v>45</v>
      </c>
      <c r="I399" s="7" t="s">
        <v>45</v>
      </c>
      <c r="J399" s="7" t="s">
        <v>45</v>
      </c>
      <c r="K399" s="7" t="s">
        <v>45</v>
      </c>
      <c r="L399" s="7" t="s">
        <v>45</v>
      </c>
      <c r="M399" s="7" t="s">
        <v>45</v>
      </c>
      <c r="N399" s="34" t="s">
        <v>44</v>
      </c>
      <c r="O399" s="35" t="s">
        <v>45</v>
      </c>
      <c r="P399" s="7" t="s">
        <v>45</v>
      </c>
      <c r="Q399" s="7" t="s">
        <v>45</v>
      </c>
      <c r="R399" s="7" t="s">
        <v>45</v>
      </c>
      <c r="S399" s="35" t="s">
        <v>45</v>
      </c>
      <c r="T399" s="35" t="s">
        <v>45</v>
      </c>
      <c r="U399" s="7" t="s">
        <v>45</v>
      </c>
      <c r="V399" s="4" t="s">
        <v>44</v>
      </c>
      <c r="W399" s="33" t="s">
        <v>45</v>
      </c>
      <c r="X399" s="7" t="s">
        <v>45</v>
      </c>
      <c r="Y399" s="7" t="s">
        <v>45</v>
      </c>
      <c r="Z399" s="7" t="s">
        <v>45</v>
      </c>
      <c r="AA399" s="7" t="s">
        <v>45</v>
      </c>
      <c r="AB399" s="7" t="s">
        <v>45</v>
      </c>
      <c r="AC399" s="4" t="s">
        <v>44</v>
      </c>
      <c r="AD399" s="35" t="s">
        <v>45</v>
      </c>
      <c r="AE399" s="7" t="s">
        <v>45</v>
      </c>
      <c r="AF399" s="7" t="s">
        <v>45</v>
      </c>
      <c r="AG399" s="7" t="s">
        <v>45</v>
      </c>
      <c r="AH399" s="35" t="s">
        <v>45</v>
      </c>
      <c r="AI399" s="35" t="s">
        <v>45</v>
      </c>
      <c r="AJ399" s="7" t="s">
        <v>45</v>
      </c>
      <c r="AK399" s="36" t="s">
        <v>45</v>
      </c>
    </row>
    <row r="400" spans="1:37">
      <c r="A400" s="4">
        <v>2023</v>
      </c>
      <c r="B400" s="4">
        <v>28</v>
      </c>
      <c r="C400" s="4" t="s">
        <v>388</v>
      </c>
      <c r="D400" s="4">
        <v>25850</v>
      </c>
      <c r="E400" s="4" t="s">
        <v>397</v>
      </c>
      <c r="F400" s="32">
        <v>0.13500000000000001</v>
      </c>
      <c r="G400" s="4" t="s">
        <v>43</v>
      </c>
      <c r="H400" s="33">
        <v>1122370830</v>
      </c>
      <c r="I400" s="7">
        <v>10516615</v>
      </c>
      <c r="J400" s="7">
        <v>14001742</v>
      </c>
      <c r="K400" s="7">
        <v>1890235.17</v>
      </c>
      <c r="L400" s="7">
        <v>26408592.170000002</v>
      </c>
      <c r="M400" s="7">
        <v>29035759</v>
      </c>
      <c r="N400" s="34" t="s">
        <v>43</v>
      </c>
      <c r="O400" s="35">
        <v>9.0480391092927825E-2</v>
      </c>
      <c r="P400" s="7">
        <v>28844890</v>
      </c>
      <c r="Q400" s="7">
        <v>2609896.9282324831</v>
      </c>
      <c r="R400" s="7">
        <v>0</v>
      </c>
      <c r="S400" s="35">
        <v>1</v>
      </c>
      <c r="T400" s="35">
        <v>9.0480391092927825E-2</v>
      </c>
      <c r="U400" s="7">
        <v>2609896.9300000002</v>
      </c>
      <c r="V400" s="4" t="s">
        <v>43</v>
      </c>
      <c r="W400" s="33">
        <v>61368030</v>
      </c>
      <c r="X400" s="7">
        <v>575018</v>
      </c>
      <c r="Y400" s="7">
        <v>1007193</v>
      </c>
      <c r="Z400" s="7">
        <v>135971.05499999999</v>
      </c>
      <c r="AA400" s="7">
        <v>1718182.0549999999</v>
      </c>
      <c r="AB400" s="7">
        <v>1587592</v>
      </c>
      <c r="AC400" s="4" t="s">
        <v>44</v>
      </c>
      <c r="AD400" s="35" t="s">
        <v>45</v>
      </c>
      <c r="AE400" s="7" t="s">
        <v>45</v>
      </c>
      <c r="AF400" s="7" t="s">
        <v>45</v>
      </c>
      <c r="AG400" s="7" t="s">
        <v>45</v>
      </c>
      <c r="AH400" s="35" t="s">
        <v>45</v>
      </c>
      <c r="AI400" s="35" t="s">
        <v>45</v>
      </c>
      <c r="AJ400" s="7" t="s">
        <v>45</v>
      </c>
      <c r="AK400" s="36">
        <v>2609896.9300000002</v>
      </c>
    </row>
    <row r="401" spans="1:37">
      <c r="A401" s="4">
        <v>2023</v>
      </c>
      <c r="B401" s="4">
        <v>28</v>
      </c>
      <c r="C401" s="4" t="s">
        <v>388</v>
      </c>
      <c r="D401" s="4">
        <v>30200</v>
      </c>
      <c r="E401" s="4" t="s">
        <v>398</v>
      </c>
      <c r="F401" s="32">
        <v>0.13500000000000001</v>
      </c>
      <c r="G401" s="4" t="s">
        <v>43</v>
      </c>
      <c r="H401" s="33">
        <v>2641255570</v>
      </c>
      <c r="I401" s="7">
        <v>0</v>
      </c>
      <c r="J401" s="7">
        <v>3096432</v>
      </c>
      <c r="K401" s="7">
        <v>418018.32</v>
      </c>
      <c r="L401" s="7">
        <v>3514450.32</v>
      </c>
      <c r="M401" s="7">
        <v>3961883</v>
      </c>
      <c r="N401" s="34" t="s">
        <v>43</v>
      </c>
      <c r="O401" s="35">
        <v>0.1129343496514158</v>
      </c>
      <c r="P401" s="7">
        <v>3946987</v>
      </c>
      <c r="Q401" s="7">
        <v>445750.40992759267</v>
      </c>
      <c r="R401" s="7">
        <v>0</v>
      </c>
      <c r="S401" s="35">
        <v>1</v>
      </c>
      <c r="T401" s="35">
        <v>0.1129343496514158</v>
      </c>
      <c r="U401" s="7">
        <v>445750.41</v>
      </c>
      <c r="V401" s="4" t="s">
        <v>43</v>
      </c>
      <c r="W401" s="33">
        <v>344708400</v>
      </c>
      <c r="X401" s="7">
        <v>0</v>
      </c>
      <c r="Y401" s="7">
        <v>468759</v>
      </c>
      <c r="Z401" s="7">
        <v>63282.464999999997</v>
      </c>
      <c r="AA401" s="7">
        <v>532041.46499999997</v>
      </c>
      <c r="AB401" s="7">
        <v>517063</v>
      </c>
      <c r="AC401" s="4" t="s">
        <v>44</v>
      </c>
      <c r="AD401" s="35" t="s">
        <v>45</v>
      </c>
      <c r="AE401" s="7" t="s">
        <v>45</v>
      </c>
      <c r="AF401" s="7" t="s">
        <v>45</v>
      </c>
      <c r="AG401" s="7" t="s">
        <v>45</v>
      </c>
      <c r="AH401" s="35" t="s">
        <v>45</v>
      </c>
      <c r="AI401" s="35" t="s">
        <v>45</v>
      </c>
      <c r="AJ401" s="7" t="s">
        <v>45</v>
      </c>
      <c r="AK401" s="36">
        <v>445750.41</v>
      </c>
    </row>
    <row r="402" spans="1:37">
      <c r="A402" s="4">
        <v>2023</v>
      </c>
      <c r="B402" s="4">
        <v>29</v>
      </c>
      <c r="C402" s="4" t="s">
        <v>399</v>
      </c>
      <c r="D402" s="4">
        <v>20320</v>
      </c>
      <c r="E402" s="4" t="s">
        <v>400</v>
      </c>
      <c r="F402" s="32">
        <v>0.13500000000000001</v>
      </c>
      <c r="G402" s="4" t="s">
        <v>43</v>
      </c>
      <c r="H402" s="33">
        <v>2007396750</v>
      </c>
      <c r="I402" s="7">
        <v>48350421</v>
      </c>
      <c r="J402" s="7">
        <v>24362102</v>
      </c>
      <c r="K402" s="7">
        <v>3288883.77</v>
      </c>
      <c r="L402" s="7">
        <v>76001406.769999996</v>
      </c>
      <c r="M402" s="7">
        <v>79264373</v>
      </c>
      <c r="N402" s="34" t="s">
        <v>43</v>
      </c>
      <c r="O402" s="35">
        <v>4.116560954818882E-2</v>
      </c>
      <c r="P402" s="7">
        <v>79478447</v>
      </c>
      <c r="Q402" s="7">
        <v>3271778.7166984188</v>
      </c>
      <c r="R402" s="7">
        <v>0</v>
      </c>
      <c r="S402" s="35">
        <v>1</v>
      </c>
      <c r="T402" s="35">
        <v>4.116560954818882E-2</v>
      </c>
      <c r="U402" s="7">
        <v>3271778.72</v>
      </c>
      <c r="V402" s="4" t="s">
        <v>43</v>
      </c>
      <c r="W402" s="33">
        <v>547206790</v>
      </c>
      <c r="X402" s="7">
        <v>13252985</v>
      </c>
      <c r="Y402" s="7">
        <v>7746171</v>
      </c>
      <c r="Z402" s="7">
        <v>1045733.085</v>
      </c>
      <c r="AA402" s="7">
        <v>22044889.085000001</v>
      </c>
      <c r="AB402" s="7">
        <v>21679974</v>
      </c>
      <c r="AC402" s="4" t="s">
        <v>44</v>
      </c>
      <c r="AD402" s="35" t="s">
        <v>45</v>
      </c>
      <c r="AE402" s="7" t="s">
        <v>45</v>
      </c>
      <c r="AF402" s="7" t="s">
        <v>45</v>
      </c>
      <c r="AG402" s="7" t="s">
        <v>45</v>
      </c>
      <c r="AH402" s="35" t="s">
        <v>45</v>
      </c>
      <c r="AI402" s="35" t="s">
        <v>45</v>
      </c>
      <c r="AJ402" s="7" t="s">
        <v>45</v>
      </c>
      <c r="AK402" s="36">
        <v>3271778.72</v>
      </c>
    </row>
    <row r="403" spans="1:37">
      <c r="A403" s="4">
        <v>2023</v>
      </c>
      <c r="B403" s="4">
        <v>29</v>
      </c>
      <c r="C403" s="4" t="s">
        <v>399</v>
      </c>
      <c r="D403" s="4">
        <v>20880</v>
      </c>
      <c r="E403" s="4" t="s">
        <v>181</v>
      </c>
      <c r="F403" s="32">
        <v>0.13500000000000001</v>
      </c>
      <c r="G403" s="4" t="s">
        <v>43</v>
      </c>
      <c r="H403" s="33">
        <v>127779090</v>
      </c>
      <c r="I403" s="7">
        <v>1442692</v>
      </c>
      <c r="J403" s="7">
        <v>1432097</v>
      </c>
      <c r="K403" s="7">
        <v>193333.095</v>
      </c>
      <c r="L403" s="7">
        <v>3068122.0950000002</v>
      </c>
      <c r="M403" s="7">
        <v>3436046</v>
      </c>
      <c r="N403" s="34" t="s">
        <v>43</v>
      </c>
      <c r="O403" s="35">
        <v>0.1070777006477794</v>
      </c>
      <c r="P403" s="7">
        <v>3276519</v>
      </c>
      <c r="Q403" s="7">
        <v>350842.12064876157</v>
      </c>
      <c r="R403" s="7">
        <v>0</v>
      </c>
      <c r="S403" s="35">
        <v>1</v>
      </c>
      <c r="T403" s="35">
        <v>0.1070777006477794</v>
      </c>
      <c r="U403" s="7">
        <v>350842.12</v>
      </c>
      <c r="V403" s="4" t="s">
        <v>43</v>
      </c>
      <c r="W403" s="33">
        <v>7855010</v>
      </c>
      <c r="X403" s="7">
        <v>92478</v>
      </c>
      <c r="Y403" s="7">
        <v>147074</v>
      </c>
      <c r="Z403" s="7">
        <v>19854.990000000002</v>
      </c>
      <c r="AA403" s="7">
        <v>259406.99</v>
      </c>
      <c r="AB403" s="7">
        <v>215017</v>
      </c>
      <c r="AC403" s="4" t="s">
        <v>44</v>
      </c>
      <c r="AD403" s="35" t="s">
        <v>45</v>
      </c>
      <c r="AE403" s="7" t="s">
        <v>45</v>
      </c>
      <c r="AF403" s="7" t="s">
        <v>45</v>
      </c>
      <c r="AG403" s="7" t="s">
        <v>45</v>
      </c>
      <c r="AH403" s="35" t="s">
        <v>45</v>
      </c>
      <c r="AI403" s="35" t="s">
        <v>45</v>
      </c>
      <c r="AJ403" s="7" t="s">
        <v>45</v>
      </c>
      <c r="AK403" s="36">
        <v>350842.12</v>
      </c>
    </row>
    <row r="404" spans="1:37">
      <c r="A404" s="4">
        <v>2023</v>
      </c>
      <c r="B404" s="4">
        <v>29</v>
      </c>
      <c r="C404" s="4" t="s">
        <v>399</v>
      </c>
      <c r="D404" s="4">
        <v>21090</v>
      </c>
      <c r="E404" s="4" t="s">
        <v>202</v>
      </c>
      <c r="F404" s="32">
        <v>0.13500000000000001</v>
      </c>
      <c r="G404" s="4" t="s">
        <v>43</v>
      </c>
      <c r="H404" s="33">
        <v>24420</v>
      </c>
      <c r="I404" s="7">
        <v>138</v>
      </c>
      <c r="J404" s="7">
        <v>157</v>
      </c>
      <c r="K404" s="7">
        <v>21.195</v>
      </c>
      <c r="L404" s="7">
        <v>316.19499999999999</v>
      </c>
      <c r="M404" s="7">
        <v>523</v>
      </c>
      <c r="N404" s="34" t="s">
        <v>43</v>
      </c>
      <c r="O404" s="35">
        <v>0.39542065009560229</v>
      </c>
      <c r="P404" s="7">
        <v>518</v>
      </c>
      <c r="Q404" s="7">
        <v>204.82789674952201</v>
      </c>
      <c r="R404" s="7">
        <v>0</v>
      </c>
      <c r="S404" s="35">
        <v>1</v>
      </c>
      <c r="T404" s="35">
        <v>0.39542065009560229</v>
      </c>
      <c r="U404" s="7">
        <v>204.83</v>
      </c>
      <c r="V404" s="4" t="s">
        <v>43</v>
      </c>
      <c r="W404" s="33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4" t="s">
        <v>44</v>
      </c>
      <c r="AD404" s="35" t="s">
        <v>45</v>
      </c>
      <c r="AE404" s="7" t="s">
        <v>45</v>
      </c>
      <c r="AF404" s="7" t="s">
        <v>45</v>
      </c>
      <c r="AG404" s="7" t="s">
        <v>45</v>
      </c>
      <c r="AH404" s="35" t="s">
        <v>45</v>
      </c>
      <c r="AI404" s="35" t="s">
        <v>45</v>
      </c>
      <c r="AJ404" s="7" t="s">
        <v>45</v>
      </c>
      <c r="AK404" s="36">
        <v>204.83</v>
      </c>
    </row>
    <row r="405" spans="1:37">
      <c r="A405" s="4">
        <v>2023</v>
      </c>
      <c r="B405" s="4">
        <v>29</v>
      </c>
      <c r="C405" s="4" t="s">
        <v>399</v>
      </c>
      <c r="D405" s="4">
        <v>21710</v>
      </c>
      <c r="E405" s="4" t="s">
        <v>182</v>
      </c>
      <c r="F405" s="32">
        <v>0.13500000000000001</v>
      </c>
      <c r="G405" s="4" t="s">
        <v>43</v>
      </c>
      <c r="H405" s="33">
        <v>698579900</v>
      </c>
      <c r="I405" s="7">
        <v>11373767</v>
      </c>
      <c r="J405" s="7">
        <v>7972592</v>
      </c>
      <c r="K405" s="7">
        <v>1076299.92</v>
      </c>
      <c r="L405" s="7">
        <v>20422658.920000002</v>
      </c>
      <c r="M405" s="7">
        <v>22131919</v>
      </c>
      <c r="N405" s="34" t="s">
        <v>43</v>
      </c>
      <c r="O405" s="35">
        <v>7.7230541102197181E-2</v>
      </c>
      <c r="P405" s="7">
        <v>21902643</v>
      </c>
      <c r="Q405" s="7">
        <v>1691552.970458251</v>
      </c>
      <c r="R405" s="7">
        <v>0</v>
      </c>
      <c r="S405" s="35">
        <v>1</v>
      </c>
      <c r="T405" s="35">
        <v>7.7230541102197181E-2</v>
      </c>
      <c r="U405" s="7">
        <v>1691552.97</v>
      </c>
      <c r="V405" s="4" t="s">
        <v>43</v>
      </c>
      <c r="W405" s="33">
        <v>164436910</v>
      </c>
      <c r="X405" s="7">
        <v>2740557</v>
      </c>
      <c r="Y405" s="7">
        <v>2622682</v>
      </c>
      <c r="Z405" s="7">
        <v>354062.07</v>
      </c>
      <c r="AA405" s="7">
        <v>5717301.0700000003</v>
      </c>
      <c r="AB405" s="7">
        <v>5272923</v>
      </c>
      <c r="AC405" s="4" t="s">
        <v>44</v>
      </c>
      <c r="AD405" s="35" t="s">
        <v>45</v>
      </c>
      <c r="AE405" s="7" t="s">
        <v>45</v>
      </c>
      <c r="AF405" s="7" t="s">
        <v>45</v>
      </c>
      <c r="AG405" s="7" t="s">
        <v>45</v>
      </c>
      <c r="AH405" s="35" t="s">
        <v>45</v>
      </c>
      <c r="AI405" s="35" t="s">
        <v>45</v>
      </c>
      <c r="AJ405" s="7" t="s">
        <v>45</v>
      </c>
      <c r="AK405" s="36">
        <v>1691552.97</v>
      </c>
    </row>
    <row r="406" spans="1:37">
      <c r="A406" s="4">
        <v>2023</v>
      </c>
      <c r="B406" s="4">
        <v>29</v>
      </c>
      <c r="C406" s="4" t="s">
        <v>399</v>
      </c>
      <c r="D406" s="4">
        <v>22200</v>
      </c>
      <c r="E406" s="4" t="s">
        <v>205</v>
      </c>
      <c r="F406" s="32">
        <v>0.13500000000000001</v>
      </c>
      <c r="G406" s="4" t="s">
        <v>43</v>
      </c>
      <c r="H406" s="33">
        <v>296520850</v>
      </c>
      <c r="I406" s="7">
        <v>1672378</v>
      </c>
      <c r="J406" s="7">
        <v>4084812</v>
      </c>
      <c r="K406" s="7">
        <v>551449.62</v>
      </c>
      <c r="L406" s="7">
        <v>6308639.6200000001</v>
      </c>
      <c r="M406" s="7">
        <v>7172844</v>
      </c>
      <c r="N406" s="34" t="s">
        <v>43</v>
      </c>
      <c r="O406" s="35">
        <v>0.1204828070985511</v>
      </c>
      <c r="P406" s="7">
        <v>7089551</v>
      </c>
      <c r="Q406" s="7">
        <v>854169.00554833992</v>
      </c>
      <c r="R406" s="7">
        <v>0</v>
      </c>
      <c r="S406" s="35">
        <v>1</v>
      </c>
      <c r="T406" s="35">
        <v>0.1204828070985511</v>
      </c>
      <c r="U406" s="7">
        <v>854169.01</v>
      </c>
      <c r="V406" s="4" t="s">
        <v>43</v>
      </c>
      <c r="W406" s="33">
        <v>13287410</v>
      </c>
      <c r="X406" s="7">
        <v>74941</v>
      </c>
      <c r="Y406" s="7">
        <v>224499</v>
      </c>
      <c r="Z406" s="7">
        <v>30307.365000000002</v>
      </c>
      <c r="AA406" s="7">
        <v>329747.36499999999</v>
      </c>
      <c r="AB406" s="7">
        <v>321423</v>
      </c>
      <c r="AC406" s="4" t="s">
        <v>44</v>
      </c>
      <c r="AD406" s="35" t="s">
        <v>45</v>
      </c>
      <c r="AE406" s="7" t="s">
        <v>45</v>
      </c>
      <c r="AF406" s="7" t="s">
        <v>45</v>
      </c>
      <c r="AG406" s="7" t="s">
        <v>45</v>
      </c>
      <c r="AH406" s="35" t="s">
        <v>45</v>
      </c>
      <c r="AI406" s="35" t="s">
        <v>45</v>
      </c>
      <c r="AJ406" s="7" t="s">
        <v>45</v>
      </c>
      <c r="AK406" s="36">
        <v>854169.01</v>
      </c>
    </row>
    <row r="407" spans="1:37">
      <c r="A407" s="4">
        <v>2023</v>
      </c>
      <c r="B407" s="4">
        <v>29</v>
      </c>
      <c r="C407" s="4" t="s">
        <v>399</v>
      </c>
      <c r="D407" s="4">
        <v>22380</v>
      </c>
      <c r="E407" s="4" t="s">
        <v>401</v>
      </c>
      <c r="F407" s="32">
        <v>0.13500000000000001</v>
      </c>
      <c r="G407" s="4" t="s">
        <v>44</v>
      </c>
      <c r="H407" s="33" t="s">
        <v>45</v>
      </c>
      <c r="I407" s="7" t="s">
        <v>45</v>
      </c>
      <c r="J407" s="7" t="s">
        <v>45</v>
      </c>
      <c r="K407" s="7" t="s">
        <v>45</v>
      </c>
      <c r="L407" s="7" t="s">
        <v>45</v>
      </c>
      <c r="M407" s="7" t="s">
        <v>45</v>
      </c>
      <c r="N407" s="34" t="s">
        <v>44</v>
      </c>
      <c r="O407" s="35" t="s">
        <v>45</v>
      </c>
      <c r="P407" s="7" t="s">
        <v>45</v>
      </c>
      <c r="Q407" s="7" t="s">
        <v>45</v>
      </c>
      <c r="R407" s="7" t="s">
        <v>45</v>
      </c>
      <c r="S407" s="35" t="s">
        <v>45</v>
      </c>
      <c r="T407" s="35" t="s">
        <v>45</v>
      </c>
      <c r="U407" s="7" t="s">
        <v>45</v>
      </c>
      <c r="V407" s="4" t="s">
        <v>44</v>
      </c>
      <c r="W407" s="33" t="s">
        <v>45</v>
      </c>
      <c r="X407" s="7" t="s">
        <v>45</v>
      </c>
      <c r="Y407" s="7" t="s">
        <v>45</v>
      </c>
      <c r="Z407" s="7" t="s">
        <v>45</v>
      </c>
      <c r="AA407" s="7" t="s">
        <v>45</v>
      </c>
      <c r="AB407" s="7" t="s">
        <v>45</v>
      </c>
      <c r="AC407" s="4" t="s">
        <v>44</v>
      </c>
      <c r="AD407" s="35" t="s">
        <v>45</v>
      </c>
      <c r="AE407" s="7" t="s">
        <v>45</v>
      </c>
      <c r="AF407" s="7" t="s">
        <v>45</v>
      </c>
      <c r="AG407" s="7" t="s">
        <v>45</v>
      </c>
      <c r="AH407" s="35" t="s">
        <v>45</v>
      </c>
      <c r="AI407" s="35" t="s">
        <v>45</v>
      </c>
      <c r="AJ407" s="7" t="s">
        <v>45</v>
      </c>
      <c r="AK407" s="36" t="s">
        <v>45</v>
      </c>
    </row>
    <row r="408" spans="1:37">
      <c r="A408" s="4">
        <v>2023</v>
      </c>
      <c r="B408" s="4">
        <v>29</v>
      </c>
      <c r="C408" s="4" t="s">
        <v>399</v>
      </c>
      <c r="D408" s="4">
        <v>22660</v>
      </c>
      <c r="E408" s="4" t="s">
        <v>402</v>
      </c>
      <c r="F408" s="32">
        <v>0.13500000000000001</v>
      </c>
      <c r="G408" s="4" t="s">
        <v>44</v>
      </c>
      <c r="H408" s="33" t="s">
        <v>45</v>
      </c>
      <c r="I408" s="7" t="s">
        <v>45</v>
      </c>
      <c r="J408" s="7" t="s">
        <v>45</v>
      </c>
      <c r="K408" s="7" t="s">
        <v>45</v>
      </c>
      <c r="L408" s="7" t="s">
        <v>45</v>
      </c>
      <c r="M408" s="7" t="s">
        <v>45</v>
      </c>
      <c r="N408" s="34" t="s">
        <v>44</v>
      </c>
      <c r="O408" s="35" t="s">
        <v>45</v>
      </c>
      <c r="P408" s="7" t="s">
        <v>45</v>
      </c>
      <c r="Q408" s="7" t="s">
        <v>45</v>
      </c>
      <c r="R408" s="7" t="s">
        <v>45</v>
      </c>
      <c r="S408" s="35" t="s">
        <v>45</v>
      </c>
      <c r="T408" s="35" t="s">
        <v>45</v>
      </c>
      <c r="U408" s="7" t="s">
        <v>45</v>
      </c>
      <c r="V408" s="4" t="s">
        <v>44</v>
      </c>
      <c r="W408" s="33" t="s">
        <v>45</v>
      </c>
      <c r="X408" s="7" t="s">
        <v>45</v>
      </c>
      <c r="Y408" s="7" t="s">
        <v>45</v>
      </c>
      <c r="Z408" s="7" t="s">
        <v>45</v>
      </c>
      <c r="AA408" s="7" t="s">
        <v>45</v>
      </c>
      <c r="AB408" s="7" t="s">
        <v>45</v>
      </c>
      <c r="AC408" s="4" t="s">
        <v>44</v>
      </c>
      <c r="AD408" s="35" t="s">
        <v>45</v>
      </c>
      <c r="AE408" s="7" t="s">
        <v>45</v>
      </c>
      <c r="AF408" s="7" t="s">
        <v>45</v>
      </c>
      <c r="AG408" s="7" t="s">
        <v>45</v>
      </c>
      <c r="AH408" s="35" t="s">
        <v>45</v>
      </c>
      <c r="AI408" s="35" t="s">
        <v>45</v>
      </c>
      <c r="AJ408" s="7" t="s">
        <v>45</v>
      </c>
      <c r="AK408" s="36" t="s">
        <v>45</v>
      </c>
    </row>
    <row r="409" spans="1:37">
      <c r="A409" s="4">
        <v>2023</v>
      </c>
      <c r="B409" s="4">
        <v>29</v>
      </c>
      <c r="C409" s="4" t="s">
        <v>399</v>
      </c>
      <c r="D409" s="4">
        <v>25010</v>
      </c>
      <c r="E409" s="4" t="s">
        <v>185</v>
      </c>
      <c r="F409" s="32">
        <v>0.13500000000000001</v>
      </c>
      <c r="G409" s="4" t="s">
        <v>43</v>
      </c>
      <c r="H409" s="33">
        <v>6766240</v>
      </c>
      <c r="I409" s="7">
        <v>65164</v>
      </c>
      <c r="J409" s="7">
        <v>65816</v>
      </c>
      <c r="K409" s="7">
        <v>8885.16</v>
      </c>
      <c r="L409" s="7">
        <v>139865.16</v>
      </c>
      <c r="M409" s="7">
        <v>165305</v>
      </c>
      <c r="N409" s="34" t="s">
        <v>43</v>
      </c>
      <c r="O409" s="35">
        <v>0.15389637337043649</v>
      </c>
      <c r="P409" s="7">
        <v>158550</v>
      </c>
      <c r="Q409" s="7">
        <v>24400.2699978827</v>
      </c>
      <c r="R409" s="7">
        <v>0</v>
      </c>
      <c r="S409" s="35">
        <v>1</v>
      </c>
      <c r="T409" s="35">
        <v>0.15389637337043649</v>
      </c>
      <c r="U409" s="7">
        <v>24400.27</v>
      </c>
      <c r="V409" s="4" t="s">
        <v>44</v>
      </c>
      <c r="W409" s="33" t="s">
        <v>45</v>
      </c>
      <c r="X409" s="7" t="s">
        <v>45</v>
      </c>
      <c r="Y409" s="7" t="s">
        <v>45</v>
      </c>
      <c r="Z409" s="7" t="s">
        <v>45</v>
      </c>
      <c r="AA409" s="7" t="s">
        <v>45</v>
      </c>
      <c r="AB409" s="7" t="s">
        <v>45</v>
      </c>
      <c r="AC409" s="4" t="s">
        <v>44</v>
      </c>
      <c r="AD409" s="35" t="s">
        <v>45</v>
      </c>
      <c r="AE409" s="7" t="s">
        <v>45</v>
      </c>
      <c r="AF409" s="7" t="s">
        <v>45</v>
      </c>
      <c r="AG409" s="7" t="s">
        <v>45</v>
      </c>
      <c r="AH409" s="35" t="s">
        <v>45</v>
      </c>
      <c r="AI409" s="35" t="s">
        <v>45</v>
      </c>
      <c r="AJ409" s="7" t="s">
        <v>45</v>
      </c>
      <c r="AK409" s="36">
        <v>24400.27</v>
      </c>
    </row>
    <row r="410" spans="1:37">
      <c r="A410" s="4">
        <v>2023</v>
      </c>
      <c r="B410" s="4">
        <v>29</v>
      </c>
      <c r="C410" s="4" t="s">
        <v>399</v>
      </c>
      <c r="D410" s="4">
        <v>25220</v>
      </c>
      <c r="E410" s="4" t="s">
        <v>403</v>
      </c>
      <c r="F410" s="32">
        <v>0.13500000000000001</v>
      </c>
      <c r="G410" s="4" t="s">
        <v>44</v>
      </c>
      <c r="H410" s="33" t="s">
        <v>45</v>
      </c>
      <c r="I410" s="7" t="s">
        <v>45</v>
      </c>
      <c r="J410" s="7" t="s">
        <v>45</v>
      </c>
      <c r="K410" s="7" t="s">
        <v>45</v>
      </c>
      <c r="L410" s="7" t="s">
        <v>45</v>
      </c>
      <c r="M410" s="7" t="s">
        <v>45</v>
      </c>
      <c r="N410" s="34" t="s">
        <v>44</v>
      </c>
      <c r="O410" s="35" t="s">
        <v>45</v>
      </c>
      <c r="P410" s="7" t="s">
        <v>45</v>
      </c>
      <c r="Q410" s="7" t="s">
        <v>45</v>
      </c>
      <c r="R410" s="7" t="s">
        <v>45</v>
      </c>
      <c r="S410" s="35" t="s">
        <v>45</v>
      </c>
      <c r="T410" s="35" t="s">
        <v>45</v>
      </c>
      <c r="U410" s="7" t="s">
        <v>45</v>
      </c>
      <c r="V410" s="4" t="s">
        <v>44</v>
      </c>
      <c r="W410" s="33" t="s">
        <v>45</v>
      </c>
      <c r="X410" s="7" t="s">
        <v>45</v>
      </c>
      <c r="Y410" s="7" t="s">
        <v>45</v>
      </c>
      <c r="Z410" s="7" t="s">
        <v>45</v>
      </c>
      <c r="AA410" s="7" t="s">
        <v>45</v>
      </c>
      <c r="AB410" s="7" t="s">
        <v>45</v>
      </c>
      <c r="AC410" s="4" t="s">
        <v>44</v>
      </c>
      <c r="AD410" s="35" t="s">
        <v>45</v>
      </c>
      <c r="AE410" s="7" t="s">
        <v>45</v>
      </c>
      <c r="AF410" s="7" t="s">
        <v>45</v>
      </c>
      <c r="AG410" s="7" t="s">
        <v>45</v>
      </c>
      <c r="AH410" s="35" t="s">
        <v>45</v>
      </c>
      <c r="AI410" s="35" t="s">
        <v>45</v>
      </c>
      <c r="AJ410" s="7" t="s">
        <v>45</v>
      </c>
      <c r="AK410" s="36" t="s">
        <v>45</v>
      </c>
    </row>
    <row r="411" spans="1:37">
      <c r="A411" s="4">
        <v>2023</v>
      </c>
      <c r="B411" s="4">
        <v>29</v>
      </c>
      <c r="C411" s="4" t="s">
        <v>399</v>
      </c>
      <c r="D411" s="4">
        <v>25750</v>
      </c>
      <c r="E411" s="4" t="s">
        <v>404</v>
      </c>
      <c r="F411" s="32">
        <v>0.13500000000000001</v>
      </c>
      <c r="G411" s="4" t="s">
        <v>44</v>
      </c>
      <c r="H411" s="33" t="s">
        <v>45</v>
      </c>
      <c r="I411" s="7" t="s">
        <v>45</v>
      </c>
      <c r="J411" s="7" t="s">
        <v>45</v>
      </c>
      <c r="K411" s="7" t="s">
        <v>45</v>
      </c>
      <c r="L411" s="7" t="s">
        <v>45</v>
      </c>
      <c r="M411" s="7" t="s">
        <v>45</v>
      </c>
      <c r="N411" s="34" t="s">
        <v>44</v>
      </c>
      <c r="O411" s="35" t="s">
        <v>45</v>
      </c>
      <c r="P411" s="7" t="s">
        <v>45</v>
      </c>
      <c r="Q411" s="7" t="s">
        <v>45</v>
      </c>
      <c r="R411" s="7" t="s">
        <v>45</v>
      </c>
      <c r="S411" s="35" t="s">
        <v>45</v>
      </c>
      <c r="T411" s="35" t="s">
        <v>45</v>
      </c>
      <c r="U411" s="7" t="s">
        <v>45</v>
      </c>
      <c r="V411" s="4" t="s">
        <v>43</v>
      </c>
      <c r="W411" s="33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4" t="s">
        <v>44</v>
      </c>
      <c r="AD411" s="35" t="s">
        <v>45</v>
      </c>
      <c r="AE411" s="7" t="s">
        <v>45</v>
      </c>
      <c r="AF411" s="7" t="s">
        <v>45</v>
      </c>
      <c r="AG411" s="7" t="s">
        <v>45</v>
      </c>
      <c r="AH411" s="35" t="s">
        <v>45</v>
      </c>
      <c r="AI411" s="35" t="s">
        <v>45</v>
      </c>
      <c r="AJ411" s="7" t="s">
        <v>45</v>
      </c>
      <c r="AK411" s="36" t="s">
        <v>45</v>
      </c>
    </row>
    <row r="412" spans="1:37">
      <c r="A412" s="4">
        <v>2023</v>
      </c>
      <c r="B412" s="4">
        <v>29</v>
      </c>
      <c r="C412" s="4" t="s">
        <v>399</v>
      </c>
      <c r="D412" s="4">
        <v>26020</v>
      </c>
      <c r="E412" s="4" t="s">
        <v>207</v>
      </c>
      <c r="F412" s="32">
        <v>0.13500000000000001</v>
      </c>
      <c r="G412" s="4" t="s">
        <v>43</v>
      </c>
      <c r="H412" s="33">
        <v>1644750</v>
      </c>
      <c r="I412" s="7">
        <v>7237</v>
      </c>
      <c r="J412" s="7">
        <v>17222</v>
      </c>
      <c r="K412" s="7">
        <v>2324.9699999999998</v>
      </c>
      <c r="L412" s="7">
        <v>26783.97</v>
      </c>
      <c r="M412" s="7">
        <v>33224</v>
      </c>
      <c r="N412" s="34" t="s">
        <v>43</v>
      </c>
      <c r="O412" s="35">
        <v>0.19383668432458459</v>
      </c>
      <c r="P412" s="7">
        <v>33126</v>
      </c>
      <c r="Q412" s="7">
        <v>6421.0340049361876</v>
      </c>
      <c r="R412" s="7">
        <v>0</v>
      </c>
      <c r="S412" s="35">
        <v>1</v>
      </c>
      <c r="T412" s="35">
        <v>0.19383668432458459</v>
      </c>
      <c r="U412" s="7">
        <v>6421.03</v>
      </c>
      <c r="V412" s="4" t="s">
        <v>43</v>
      </c>
      <c r="W412" s="33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0</v>
      </c>
      <c r="AC412" s="4" t="s">
        <v>44</v>
      </c>
      <c r="AD412" s="35" t="s">
        <v>45</v>
      </c>
      <c r="AE412" s="7" t="s">
        <v>45</v>
      </c>
      <c r="AF412" s="7" t="s">
        <v>45</v>
      </c>
      <c r="AG412" s="7" t="s">
        <v>45</v>
      </c>
      <c r="AH412" s="35" t="s">
        <v>45</v>
      </c>
      <c r="AI412" s="35" t="s">
        <v>45</v>
      </c>
      <c r="AJ412" s="7" t="s">
        <v>45</v>
      </c>
      <c r="AK412" s="36">
        <v>6421.03</v>
      </c>
    </row>
    <row r="413" spans="1:37">
      <c r="A413" s="4">
        <v>2023</v>
      </c>
      <c r="B413" s="4">
        <v>29</v>
      </c>
      <c r="C413" s="4" t="s">
        <v>399</v>
      </c>
      <c r="D413" s="4">
        <v>26110</v>
      </c>
      <c r="E413" s="4" t="s">
        <v>405</v>
      </c>
      <c r="F413" s="32">
        <v>0.13500000000000001</v>
      </c>
      <c r="G413" s="4" t="s">
        <v>43</v>
      </c>
      <c r="H413" s="33">
        <v>879470070</v>
      </c>
      <c r="I413" s="7">
        <v>13759991</v>
      </c>
      <c r="J413" s="7">
        <v>10273492</v>
      </c>
      <c r="K413" s="7">
        <v>1386921.42</v>
      </c>
      <c r="L413" s="7">
        <v>25420404.420000002</v>
      </c>
      <c r="M413" s="7">
        <v>27567690</v>
      </c>
      <c r="N413" s="34" t="s">
        <v>43</v>
      </c>
      <c r="O413" s="35">
        <v>7.789138589413902E-2</v>
      </c>
      <c r="P413" s="7">
        <v>27479468</v>
      </c>
      <c r="Q413" s="7">
        <v>2140413.8461536439</v>
      </c>
      <c r="R413" s="7">
        <v>0</v>
      </c>
      <c r="S413" s="35">
        <v>1</v>
      </c>
      <c r="T413" s="35">
        <v>7.789138589413902E-2</v>
      </c>
      <c r="U413" s="7">
        <v>2140413.85</v>
      </c>
      <c r="V413" s="4" t="s">
        <v>43</v>
      </c>
      <c r="W413" s="33">
        <v>108114780</v>
      </c>
      <c r="X413" s="7">
        <v>1753905</v>
      </c>
      <c r="Y413" s="7">
        <v>1656082</v>
      </c>
      <c r="Z413" s="7">
        <v>223571.07</v>
      </c>
      <c r="AA413" s="7">
        <v>3633558.07</v>
      </c>
      <c r="AB413" s="7">
        <v>3451309</v>
      </c>
      <c r="AC413" s="4" t="s">
        <v>44</v>
      </c>
      <c r="AD413" s="35" t="s">
        <v>45</v>
      </c>
      <c r="AE413" s="7" t="s">
        <v>45</v>
      </c>
      <c r="AF413" s="7" t="s">
        <v>45</v>
      </c>
      <c r="AG413" s="7" t="s">
        <v>45</v>
      </c>
      <c r="AH413" s="35" t="s">
        <v>45</v>
      </c>
      <c r="AI413" s="35" t="s">
        <v>45</v>
      </c>
      <c r="AJ413" s="7" t="s">
        <v>45</v>
      </c>
      <c r="AK413" s="36">
        <v>2140413.85</v>
      </c>
    </row>
    <row r="414" spans="1:37">
      <c r="A414" s="4">
        <v>2023</v>
      </c>
      <c r="B414" s="4">
        <v>29</v>
      </c>
      <c r="C414" s="4" t="s">
        <v>399</v>
      </c>
      <c r="D414" s="4">
        <v>26120</v>
      </c>
      <c r="E414" s="4" t="s">
        <v>188</v>
      </c>
      <c r="F414" s="32">
        <v>0.13500000000000001</v>
      </c>
      <c r="G414" s="4" t="s">
        <v>43</v>
      </c>
      <c r="H414" s="33">
        <v>192096840</v>
      </c>
      <c r="I414" s="7">
        <v>4106088</v>
      </c>
      <c r="J414" s="7">
        <v>2394507</v>
      </c>
      <c r="K414" s="7">
        <v>323258.44500000001</v>
      </c>
      <c r="L414" s="7">
        <v>6823853.4450000003</v>
      </c>
      <c r="M414" s="7">
        <v>7122011</v>
      </c>
      <c r="N414" s="34" t="s">
        <v>43</v>
      </c>
      <c r="O414" s="35">
        <v>4.1864236800532861E-2</v>
      </c>
      <c r="P414" s="7">
        <v>6786120</v>
      </c>
      <c r="Q414" s="7">
        <v>284095.73463683209</v>
      </c>
      <c r="R414" s="7">
        <v>0</v>
      </c>
      <c r="S414" s="35">
        <v>1</v>
      </c>
      <c r="T414" s="35">
        <v>4.1864236800532861E-2</v>
      </c>
      <c r="U414" s="7">
        <v>284095.73</v>
      </c>
      <c r="V414" s="4" t="s">
        <v>44</v>
      </c>
      <c r="W414" s="33" t="s">
        <v>45</v>
      </c>
      <c r="X414" s="7" t="s">
        <v>45</v>
      </c>
      <c r="Y414" s="7" t="s">
        <v>45</v>
      </c>
      <c r="Z414" s="7" t="s">
        <v>45</v>
      </c>
      <c r="AA414" s="7" t="s">
        <v>45</v>
      </c>
      <c r="AB414" s="7" t="s">
        <v>45</v>
      </c>
      <c r="AC414" s="4" t="s">
        <v>44</v>
      </c>
      <c r="AD414" s="35" t="s">
        <v>45</v>
      </c>
      <c r="AE414" s="7" t="s">
        <v>45</v>
      </c>
      <c r="AF414" s="7" t="s">
        <v>45</v>
      </c>
      <c r="AG414" s="7" t="s">
        <v>45</v>
      </c>
      <c r="AH414" s="35" t="s">
        <v>45</v>
      </c>
      <c r="AI414" s="35" t="s">
        <v>45</v>
      </c>
      <c r="AJ414" s="7" t="s">
        <v>45</v>
      </c>
      <c r="AK414" s="36">
        <v>284095.73</v>
      </c>
    </row>
    <row r="415" spans="1:37">
      <c r="A415" s="4">
        <v>2023</v>
      </c>
      <c r="B415" s="4">
        <v>29</v>
      </c>
      <c r="C415" s="4" t="s">
        <v>399</v>
      </c>
      <c r="D415" s="4">
        <v>30160</v>
      </c>
      <c r="E415" s="4" t="s">
        <v>137</v>
      </c>
      <c r="F415" s="32">
        <v>0.13500000000000001</v>
      </c>
      <c r="G415" s="4" t="s">
        <v>43</v>
      </c>
      <c r="H415" s="33">
        <v>1669170</v>
      </c>
      <c r="I415" s="7">
        <v>0</v>
      </c>
      <c r="J415" s="7">
        <v>2200</v>
      </c>
      <c r="K415" s="7">
        <v>297</v>
      </c>
      <c r="L415" s="7">
        <v>2497</v>
      </c>
      <c r="M415" s="7">
        <v>3338</v>
      </c>
      <c r="N415" s="34" t="s">
        <v>43</v>
      </c>
      <c r="O415" s="35">
        <v>0.25194727381665671</v>
      </c>
      <c r="P415" s="7">
        <v>3328</v>
      </c>
      <c r="Q415" s="7">
        <v>838.48052726183357</v>
      </c>
      <c r="R415" s="7">
        <v>0</v>
      </c>
      <c r="S415" s="35">
        <v>1</v>
      </c>
      <c r="T415" s="35">
        <v>0.25194727381665671</v>
      </c>
      <c r="U415" s="7">
        <v>838.48</v>
      </c>
      <c r="V415" s="4" t="s">
        <v>44</v>
      </c>
      <c r="W415" s="33" t="s">
        <v>45</v>
      </c>
      <c r="X415" s="7" t="s">
        <v>45</v>
      </c>
      <c r="Y415" s="7" t="s">
        <v>45</v>
      </c>
      <c r="Z415" s="7" t="s">
        <v>45</v>
      </c>
      <c r="AA415" s="7" t="s">
        <v>45</v>
      </c>
      <c r="AB415" s="7" t="s">
        <v>45</v>
      </c>
      <c r="AC415" s="4" t="s">
        <v>44</v>
      </c>
      <c r="AD415" s="35" t="s">
        <v>45</v>
      </c>
      <c r="AE415" s="7" t="s">
        <v>45</v>
      </c>
      <c r="AF415" s="7" t="s">
        <v>45</v>
      </c>
      <c r="AG415" s="7" t="s">
        <v>45</v>
      </c>
      <c r="AH415" s="35" t="s">
        <v>45</v>
      </c>
      <c r="AI415" s="35" t="s">
        <v>45</v>
      </c>
      <c r="AJ415" s="7" t="s">
        <v>45</v>
      </c>
      <c r="AK415" s="36">
        <v>838.48</v>
      </c>
    </row>
    <row r="416" spans="1:37">
      <c r="A416" s="4">
        <v>2023</v>
      </c>
      <c r="B416" s="4">
        <v>29</v>
      </c>
      <c r="C416" s="4" t="s">
        <v>399</v>
      </c>
      <c r="D416" s="4">
        <v>30170</v>
      </c>
      <c r="E416" s="4" t="s">
        <v>189</v>
      </c>
      <c r="F416" s="32">
        <v>0.13500000000000001</v>
      </c>
      <c r="G416" s="4" t="s">
        <v>43</v>
      </c>
      <c r="H416" s="33">
        <v>4948104760</v>
      </c>
      <c r="I416" s="7">
        <v>5104490</v>
      </c>
      <c r="J416" s="7">
        <v>7597124</v>
      </c>
      <c r="K416" s="7">
        <v>1025611.74</v>
      </c>
      <c r="L416" s="7">
        <v>13727225.74</v>
      </c>
      <c r="M416" s="7">
        <v>15000699</v>
      </c>
      <c r="N416" s="34" t="s">
        <v>43</v>
      </c>
      <c r="O416" s="35">
        <v>8.4894261260758608E-2</v>
      </c>
      <c r="P416" s="7">
        <v>14912980</v>
      </c>
      <c r="Q416" s="7">
        <v>1266026.4202964681</v>
      </c>
      <c r="R416" s="7">
        <v>0</v>
      </c>
      <c r="S416" s="35">
        <v>1</v>
      </c>
      <c r="T416" s="35">
        <v>8.4894261260758608E-2</v>
      </c>
      <c r="U416" s="7">
        <v>1266026.42</v>
      </c>
      <c r="V416" s="4" t="s">
        <v>43</v>
      </c>
      <c r="W416" s="33">
        <v>943090200</v>
      </c>
      <c r="X416" s="7">
        <v>1162779</v>
      </c>
      <c r="Y416" s="7">
        <v>1777558</v>
      </c>
      <c r="Z416" s="7">
        <v>239970.33</v>
      </c>
      <c r="AA416" s="7">
        <v>3180307.33</v>
      </c>
      <c r="AB416" s="7">
        <v>3048962</v>
      </c>
      <c r="AC416" s="4" t="s">
        <v>44</v>
      </c>
      <c r="AD416" s="35" t="s">
        <v>45</v>
      </c>
      <c r="AE416" s="7" t="s">
        <v>45</v>
      </c>
      <c r="AF416" s="7" t="s">
        <v>45</v>
      </c>
      <c r="AG416" s="7" t="s">
        <v>45</v>
      </c>
      <c r="AH416" s="35" t="s">
        <v>45</v>
      </c>
      <c r="AI416" s="35" t="s">
        <v>45</v>
      </c>
      <c r="AJ416" s="7" t="s">
        <v>45</v>
      </c>
      <c r="AK416" s="36">
        <v>1266026.42</v>
      </c>
    </row>
    <row r="417" spans="1:37">
      <c r="A417" s="4">
        <v>2023</v>
      </c>
      <c r="B417" s="4">
        <v>29</v>
      </c>
      <c r="C417" s="4" t="s">
        <v>399</v>
      </c>
      <c r="D417" s="4">
        <v>30270</v>
      </c>
      <c r="E417" s="4" t="s">
        <v>157</v>
      </c>
      <c r="F417" s="32">
        <v>0.13500000000000001</v>
      </c>
      <c r="G417" s="4" t="s">
        <v>43</v>
      </c>
      <c r="H417" s="33">
        <v>80690</v>
      </c>
      <c r="I417" s="7">
        <v>80</v>
      </c>
      <c r="J417" s="7">
        <v>124</v>
      </c>
      <c r="K417" s="7">
        <v>16.739999999999998</v>
      </c>
      <c r="L417" s="7">
        <v>220.74</v>
      </c>
      <c r="M417" s="7">
        <v>241</v>
      </c>
      <c r="N417" s="34" t="s">
        <v>43</v>
      </c>
      <c r="O417" s="35">
        <v>8.4066390041493744E-2</v>
      </c>
      <c r="P417" s="7">
        <v>237</v>
      </c>
      <c r="Q417" s="7">
        <v>19.923734439834021</v>
      </c>
      <c r="R417" s="7">
        <v>0</v>
      </c>
      <c r="S417" s="35">
        <v>1</v>
      </c>
      <c r="T417" s="35">
        <v>8.4066390041493744E-2</v>
      </c>
      <c r="U417" s="7">
        <v>19.920000000000002</v>
      </c>
      <c r="V417" s="4" t="s">
        <v>44</v>
      </c>
      <c r="W417" s="33" t="s">
        <v>45</v>
      </c>
      <c r="X417" s="7" t="s">
        <v>45</v>
      </c>
      <c r="Y417" s="7" t="s">
        <v>45</v>
      </c>
      <c r="Z417" s="7" t="s">
        <v>45</v>
      </c>
      <c r="AA417" s="7" t="s">
        <v>45</v>
      </c>
      <c r="AB417" s="7" t="s">
        <v>45</v>
      </c>
      <c r="AC417" s="4" t="s">
        <v>44</v>
      </c>
      <c r="AD417" s="35" t="s">
        <v>45</v>
      </c>
      <c r="AE417" s="7" t="s">
        <v>45</v>
      </c>
      <c r="AF417" s="7" t="s">
        <v>45</v>
      </c>
      <c r="AG417" s="7" t="s">
        <v>45</v>
      </c>
      <c r="AH417" s="35" t="s">
        <v>45</v>
      </c>
      <c r="AI417" s="35" t="s">
        <v>45</v>
      </c>
      <c r="AJ417" s="7" t="s">
        <v>45</v>
      </c>
      <c r="AK417" s="36">
        <v>19.920000000000002</v>
      </c>
    </row>
    <row r="418" spans="1:37">
      <c r="A418" s="4">
        <v>2023</v>
      </c>
      <c r="B418" s="4">
        <v>29</v>
      </c>
      <c r="C418" s="4" t="s">
        <v>399</v>
      </c>
      <c r="D418" s="4">
        <v>30380</v>
      </c>
      <c r="E418" s="4" t="s">
        <v>179</v>
      </c>
      <c r="F418" s="32">
        <v>0.13500000000000001</v>
      </c>
      <c r="G418" s="4" t="s">
        <v>43</v>
      </c>
      <c r="H418" s="33">
        <v>6766240</v>
      </c>
      <c r="I418" s="7">
        <v>0</v>
      </c>
      <c r="J418" s="7">
        <v>8894</v>
      </c>
      <c r="K418" s="7">
        <v>1200.69</v>
      </c>
      <c r="L418" s="7">
        <v>10094.69</v>
      </c>
      <c r="M418" s="7">
        <v>13532</v>
      </c>
      <c r="N418" s="34" t="s">
        <v>43</v>
      </c>
      <c r="O418" s="35">
        <v>0.25401344960094591</v>
      </c>
      <c r="P418" s="7">
        <v>19147</v>
      </c>
      <c r="Q418" s="7">
        <v>4863.5955195093102</v>
      </c>
      <c r="R418" s="7">
        <v>0</v>
      </c>
      <c r="S418" s="35">
        <v>1</v>
      </c>
      <c r="T418" s="35">
        <v>0.25401344960094591</v>
      </c>
      <c r="U418" s="7">
        <v>4863.6000000000004</v>
      </c>
      <c r="V418" s="4" t="s">
        <v>44</v>
      </c>
      <c r="W418" s="33" t="s">
        <v>45</v>
      </c>
      <c r="X418" s="7" t="s">
        <v>45</v>
      </c>
      <c r="Y418" s="7" t="s">
        <v>45</v>
      </c>
      <c r="Z418" s="7" t="s">
        <v>45</v>
      </c>
      <c r="AA418" s="7" t="s">
        <v>45</v>
      </c>
      <c r="AB418" s="7" t="s">
        <v>45</v>
      </c>
      <c r="AC418" s="4" t="s">
        <v>44</v>
      </c>
      <c r="AD418" s="35" t="s">
        <v>45</v>
      </c>
      <c r="AE418" s="7" t="s">
        <v>45</v>
      </c>
      <c r="AF418" s="7" t="s">
        <v>45</v>
      </c>
      <c r="AG418" s="7" t="s">
        <v>45</v>
      </c>
      <c r="AH418" s="35" t="s">
        <v>45</v>
      </c>
      <c r="AI418" s="35" t="s">
        <v>45</v>
      </c>
      <c r="AJ418" s="7" t="s">
        <v>45</v>
      </c>
      <c r="AK418" s="36">
        <v>4863.6000000000004</v>
      </c>
    </row>
    <row r="419" spans="1:37">
      <c r="A419" s="4">
        <v>2023</v>
      </c>
      <c r="B419" s="4">
        <v>29</v>
      </c>
      <c r="C419" s="4" t="s">
        <v>399</v>
      </c>
      <c r="D419" s="4">
        <v>30470</v>
      </c>
      <c r="E419" s="4" t="s">
        <v>200</v>
      </c>
      <c r="F419" s="32">
        <v>0.13500000000000001</v>
      </c>
      <c r="G419" s="4" t="s">
        <v>43</v>
      </c>
      <c r="H419" s="33">
        <v>4702610</v>
      </c>
      <c r="I419" s="7">
        <v>0</v>
      </c>
      <c r="J419" s="7">
        <v>7094</v>
      </c>
      <c r="K419" s="7">
        <v>957.69</v>
      </c>
      <c r="L419" s="7">
        <v>8051.6900000000014</v>
      </c>
      <c r="M419" s="7">
        <v>9405</v>
      </c>
      <c r="N419" s="34" t="s">
        <v>43</v>
      </c>
      <c r="O419" s="35">
        <v>0.14389261031366279</v>
      </c>
      <c r="P419" s="7">
        <v>9393</v>
      </c>
      <c r="Q419" s="7">
        <v>1351.583288676235</v>
      </c>
      <c r="R419" s="7">
        <v>0</v>
      </c>
      <c r="S419" s="35">
        <v>1</v>
      </c>
      <c r="T419" s="35">
        <v>0.14389261031366279</v>
      </c>
      <c r="U419" s="7">
        <v>1351.58</v>
      </c>
      <c r="V419" s="4" t="s">
        <v>44</v>
      </c>
      <c r="W419" s="33" t="s">
        <v>45</v>
      </c>
      <c r="X419" s="7" t="s">
        <v>45</v>
      </c>
      <c r="Y419" s="7" t="s">
        <v>45</v>
      </c>
      <c r="Z419" s="7" t="s">
        <v>45</v>
      </c>
      <c r="AA419" s="7" t="s">
        <v>45</v>
      </c>
      <c r="AB419" s="7" t="s">
        <v>45</v>
      </c>
      <c r="AC419" s="4" t="s">
        <v>44</v>
      </c>
      <c r="AD419" s="35" t="s">
        <v>45</v>
      </c>
      <c r="AE419" s="7" t="s">
        <v>45</v>
      </c>
      <c r="AF419" s="7" t="s">
        <v>45</v>
      </c>
      <c r="AG419" s="7" t="s">
        <v>45</v>
      </c>
      <c r="AH419" s="35" t="s">
        <v>45</v>
      </c>
      <c r="AI419" s="35" t="s">
        <v>45</v>
      </c>
      <c r="AJ419" s="7" t="s">
        <v>45</v>
      </c>
      <c r="AK419" s="36">
        <v>1351.58</v>
      </c>
    </row>
    <row r="420" spans="1:37">
      <c r="A420" s="4">
        <v>2024</v>
      </c>
      <c r="B420" s="4">
        <v>30</v>
      </c>
      <c r="C420" s="4" t="s">
        <v>406</v>
      </c>
      <c r="D420" s="4">
        <v>20770</v>
      </c>
      <c r="E420" s="4" t="s">
        <v>407</v>
      </c>
      <c r="F420" s="32">
        <v>0.161</v>
      </c>
      <c r="G420" s="4" t="s">
        <v>43</v>
      </c>
      <c r="H420" s="33">
        <v>259996750</v>
      </c>
      <c r="I420" s="7">
        <v>2131973</v>
      </c>
      <c r="J420" s="7">
        <v>4349826</v>
      </c>
      <c r="K420" s="7">
        <v>700321.98600000003</v>
      </c>
      <c r="L420" s="7">
        <v>7182120.9859999996</v>
      </c>
      <c r="M420" s="7">
        <v>7331909</v>
      </c>
      <c r="N420" s="34" t="s">
        <v>43</v>
      </c>
      <c r="O420" s="35">
        <v>2.0429606259434019E-2</v>
      </c>
      <c r="P420" s="7">
        <v>7320986</v>
      </c>
      <c r="Q420" s="7">
        <v>149564.8614108288</v>
      </c>
      <c r="R420" s="7">
        <v>0</v>
      </c>
      <c r="S420" s="35">
        <v>1</v>
      </c>
      <c r="T420" s="35">
        <v>2.0429606259434019E-2</v>
      </c>
      <c r="U420" s="7">
        <v>149564.85999999999</v>
      </c>
      <c r="V420" s="4" t="s">
        <v>43</v>
      </c>
      <c r="W420" s="33">
        <v>62446450</v>
      </c>
      <c r="X420" s="7">
        <v>512061</v>
      </c>
      <c r="Y420" s="7">
        <v>1214860</v>
      </c>
      <c r="Z420" s="7">
        <v>195592.46</v>
      </c>
      <c r="AA420" s="7">
        <v>1922513.46</v>
      </c>
      <c r="AB420" s="7">
        <v>1760991</v>
      </c>
      <c r="AC420" s="4" t="s">
        <v>44</v>
      </c>
      <c r="AD420" s="35" t="s">
        <v>45</v>
      </c>
      <c r="AE420" s="7" t="s">
        <v>45</v>
      </c>
      <c r="AF420" s="7" t="s">
        <v>45</v>
      </c>
      <c r="AG420" s="7" t="s">
        <v>45</v>
      </c>
      <c r="AH420" s="35" t="s">
        <v>45</v>
      </c>
      <c r="AI420" s="35" t="s">
        <v>45</v>
      </c>
      <c r="AJ420" s="7" t="s">
        <v>45</v>
      </c>
      <c r="AK420" s="36">
        <v>149564.85999999999</v>
      </c>
    </row>
    <row r="421" spans="1:37">
      <c r="A421" s="4">
        <v>2024</v>
      </c>
      <c r="B421" s="4">
        <v>30</v>
      </c>
      <c r="C421" s="4" t="s">
        <v>406</v>
      </c>
      <c r="D421" s="4">
        <v>21490</v>
      </c>
      <c r="E421" s="4" t="s">
        <v>408</v>
      </c>
      <c r="F421" s="32">
        <v>0.161</v>
      </c>
      <c r="G421" s="4" t="s">
        <v>43</v>
      </c>
      <c r="H421" s="33">
        <v>210003980</v>
      </c>
      <c r="I421" s="7">
        <v>693013</v>
      </c>
      <c r="J421" s="7">
        <v>3613019</v>
      </c>
      <c r="K421" s="7">
        <v>581696.05900000001</v>
      </c>
      <c r="L421" s="7">
        <v>4887728.0590000004</v>
      </c>
      <c r="M421" s="7">
        <v>4893097</v>
      </c>
      <c r="N421" s="34" t="s">
        <v>43</v>
      </c>
      <c r="O421" s="35">
        <v>1.097248021038499E-3</v>
      </c>
      <c r="P421" s="7">
        <v>4877741</v>
      </c>
      <c r="Q421" s="7">
        <v>5352.0916593883512</v>
      </c>
      <c r="R421" s="7">
        <v>0</v>
      </c>
      <c r="S421" s="35">
        <v>1</v>
      </c>
      <c r="T421" s="35">
        <v>1.097248021038499E-3</v>
      </c>
      <c r="U421" s="7">
        <v>5352.09</v>
      </c>
      <c r="V421" s="4" t="s">
        <v>44</v>
      </c>
      <c r="W421" s="33" t="s">
        <v>45</v>
      </c>
      <c r="X421" s="7" t="s">
        <v>45</v>
      </c>
      <c r="Y421" s="7" t="s">
        <v>45</v>
      </c>
      <c r="Z421" s="7" t="s">
        <v>45</v>
      </c>
      <c r="AA421" s="7" t="s">
        <v>45</v>
      </c>
      <c r="AB421" s="7" t="s">
        <v>45</v>
      </c>
      <c r="AC421" s="4" t="s">
        <v>44</v>
      </c>
      <c r="AD421" s="35" t="s">
        <v>45</v>
      </c>
      <c r="AE421" s="7" t="s">
        <v>45</v>
      </c>
      <c r="AF421" s="7" t="s">
        <v>45</v>
      </c>
      <c r="AG421" s="7" t="s">
        <v>45</v>
      </c>
      <c r="AH421" s="35" t="s">
        <v>45</v>
      </c>
      <c r="AI421" s="35" t="s">
        <v>45</v>
      </c>
      <c r="AJ421" s="7" t="s">
        <v>45</v>
      </c>
      <c r="AK421" s="36">
        <v>5352.09</v>
      </c>
    </row>
    <row r="422" spans="1:37">
      <c r="A422" s="4">
        <v>2024</v>
      </c>
      <c r="B422" s="4">
        <v>30</v>
      </c>
      <c r="C422" s="4" t="s">
        <v>406</v>
      </c>
      <c r="D422" s="4">
        <v>21530</v>
      </c>
      <c r="E422" s="4" t="s">
        <v>409</v>
      </c>
      <c r="F422" s="32">
        <v>0.161</v>
      </c>
      <c r="G422" s="4" t="s">
        <v>43</v>
      </c>
      <c r="H422" s="33">
        <v>116900010</v>
      </c>
      <c r="I422" s="7">
        <v>844347</v>
      </c>
      <c r="J422" s="7">
        <v>1457228</v>
      </c>
      <c r="K422" s="7">
        <v>234613.70800000001</v>
      </c>
      <c r="L422" s="7">
        <v>2536188.7080000001</v>
      </c>
      <c r="M422" s="7">
        <v>2697214</v>
      </c>
      <c r="N422" s="34" t="s">
        <v>43</v>
      </c>
      <c r="O422" s="35">
        <v>5.9700599210889438E-2</v>
      </c>
      <c r="P422" s="7">
        <v>2686069</v>
      </c>
      <c r="Q422" s="7">
        <v>160359.9288217946</v>
      </c>
      <c r="R422" s="7">
        <v>0</v>
      </c>
      <c r="S422" s="35">
        <v>1</v>
      </c>
      <c r="T422" s="35">
        <v>5.9700599210889438E-2</v>
      </c>
      <c r="U422" s="7">
        <v>160359.93</v>
      </c>
      <c r="V422" s="4" t="s">
        <v>43</v>
      </c>
      <c r="W422" s="33">
        <v>5101530</v>
      </c>
      <c r="X422" s="7">
        <v>44585</v>
      </c>
      <c r="Y422" s="7">
        <v>79301</v>
      </c>
      <c r="Z422" s="7">
        <v>12767.460999999999</v>
      </c>
      <c r="AA422" s="7">
        <v>136653.46100000001</v>
      </c>
      <c r="AB422" s="7">
        <v>125444</v>
      </c>
      <c r="AC422" s="4" t="s">
        <v>44</v>
      </c>
      <c r="AD422" s="35" t="s">
        <v>45</v>
      </c>
      <c r="AE422" s="7" t="s">
        <v>45</v>
      </c>
      <c r="AF422" s="7" t="s">
        <v>45</v>
      </c>
      <c r="AG422" s="7" t="s">
        <v>45</v>
      </c>
      <c r="AH422" s="35" t="s">
        <v>45</v>
      </c>
      <c r="AI422" s="35" t="s">
        <v>45</v>
      </c>
      <c r="AJ422" s="7" t="s">
        <v>45</v>
      </c>
      <c r="AK422" s="36">
        <v>160359.93</v>
      </c>
    </row>
    <row r="423" spans="1:37">
      <c r="A423" s="4">
        <v>2024</v>
      </c>
      <c r="B423" s="4">
        <v>30</v>
      </c>
      <c r="C423" s="4" t="s">
        <v>406</v>
      </c>
      <c r="D423" s="4">
        <v>23640</v>
      </c>
      <c r="E423" s="4" t="s">
        <v>226</v>
      </c>
      <c r="F423" s="32">
        <v>0.161</v>
      </c>
      <c r="G423" s="4" t="s">
        <v>43</v>
      </c>
      <c r="H423" s="33">
        <v>18200930</v>
      </c>
      <c r="I423" s="7">
        <v>167449</v>
      </c>
      <c r="J423" s="7">
        <v>247508</v>
      </c>
      <c r="K423" s="7">
        <v>39848.788</v>
      </c>
      <c r="L423" s="7">
        <v>454805.788</v>
      </c>
      <c r="M423" s="7">
        <v>445923</v>
      </c>
      <c r="N423" s="34" t="s">
        <v>44</v>
      </c>
      <c r="O423" s="35" t="s">
        <v>45</v>
      </c>
      <c r="P423" s="7" t="s">
        <v>45</v>
      </c>
      <c r="Q423" s="7" t="s">
        <v>45</v>
      </c>
      <c r="R423" s="7" t="s">
        <v>45</v>
      </c>
      <c r="S423" s="35" t="s">
        <v>45</v>
      </c>
      <c r="T423" s="35" t="s">
        <v>45</v>
      </c>
      <c r="U423" s="7" t="s">
        <v>45</v>
      </c>
      <c r="V423" s="4" t="s">
        <v>44</v>
      </c>
      <c r="W423" s="33" t="s">
        <v>45</v>
      </c>
      <c r="X423" s="7" t="s">
        <v>45</v>
      </c>
      <c r="Y423" s="7" t="s">
        <v>45</v>
      </c>
      <c r="Z423" s="7" t="s">
        <v>45</v>
      </c>
      <c r="AA423" s="7" t="s">
        <v>45</v>
      </c>
      <c r="AB423" s="7" t="s">
        <v>45</v>
      </c>
      <c r="AC423" s="4" t="s">
        <v>44</v>
      </c>
      <c r="AD423" s="35" t="s">
        <v>45</v>
      </c>
      <c r="AE423" s="7" t="s">
        <v>45</v>
      </c>
      <c r="AF423" s="7" t="s">
        <v>45</v>
      </c>
      <c r="AG423" s="7" t="s">
        <v>45</v>
      </c>
      <c r="AH423" s="35" t="s">
        <v>45</v>
      </c>
      <c r="AI423" s="35" t="s">
        <v>45</v>
      </c>
      <c r="AJ423" s="7" t="s">
        <v>45</v>
      </c>
      <c r="AK423" s="36" t="s">
        <v>45</v>
      </c>
    </row>
    <row r="424" spans="1:37">
      <c r="A424" s="4">
        <v>2024</v>
      </c>
      <c r="B424" s="4">
        <v>30</v>
      </c>
      <c r="C424" s="4" t="s">
        <v>406</v>
      </c>
      <c r="D424" s="4">
        <v>23780</v>
      </c>
      <c r="E424" s="4" t="s">
        <v>410</v>
      </c>
      <c r="F424" s="32">
        <v>0.161</v>
      </c>
      <c r="G424" s="4" t="s">
        <v>43</v>
      </c>
      <c r="H424" s="33">
        <v>465520</v>
      </c>
      <c r="I424" s="7">
        <v>2188</v>
      </c>
      <c r="J424" s="7">
        <v>5974</v>
      </c>
      <c r="K424" s="7">
        <v>961.81400000000008</v>
      </c>
      <c r="L424" s="7">
        <v>9123.8140000000003</v>
      </c>
      <c r="M424" s="7">
        <v>9310</v>
      </c>
      <c r="N424" s="34" t="s">
        <v>43</v>
      </c>
      <c r="O424" s="35">
        <v>1.999849624060146E-2</v>
      </c>
      <c r="P424" s="7">
        <v>9310</v>
      </c>
      <c r="Q424" s="7">
        <v>186.18599999999961</v>
      </c>
      <c r="R424" s="7">
        <v>0</v>
      </c>
      <c r="S424" s="35">
        <v>1</v>
      </c>
      <c r="T424" s="35">
        <v>1.999849624060146E-2</v>
      </c>
      <c r="U424" s="7">
        <v>186.19</v>
      </c>
      <c r="V424" s="4" t="s">
        <v>44</v>
      </c>
      <c r="W424" s="33" t="s">
        <v>45</v>
      </c>
      <c r="X424" s="7" t="s">
        <v>45</v>
      </c>
      <c r="Y424" s="7" t="s">
        <v>45</v>
      </c>
      <c r="Z424" s="7" t="s">
        <v>45</v>
      </c>
      <c r="AA424" s="7" t="s">
        <v>45</v>
      </c>
      <c r="AB424" s="7" t="s">
        <v>45</v>
      </c>
      <c r="AC424" s="4" t="s">
        <v>44</v>
      </c>
      <c r="AD424" s="35" t="s">
        <v>45</v>
      </c>
      <c r="AE424" s="7" t="s">
        <v>45</v>
      </c>
      <c r="AF424" s="7" t="s">
        <v>45</v>
      </c>
      <c r="AG424" s="7" t="s">
        <v>45</v>
      </c>
      <c r="AH424" s="35" t="s">
        <v>45</v>
      </c>
      <c r="AI424" s="35" t="s">
        <v>45</v>
      </c>
      <c r="AJ424" s="7" t="s">
        <v>45</v>
      </c>
      <c r="AK424" s="36">
        <v>186.19</v>
      </c>
    </row>
    <row r="425" spans="1:37">
      <c r="A425" s="4">
        <v>2024</v>
      </c>
      <c r="B425" s="4">
        <v>30</v>
      </c>
      <c r="C425" s="4" t="s">
        <v>406</v>
      </c>
      <c r="D425" s="4">
        <v>24600</v>
      </c>
      <c r="E425" s="4" t="s">
        <v>227</v>
      </c>
      <c r="F425" s="32">
        <v>0.161</v>
      </c>
      <c r="G425" s="4" t="s">
        <v>43</v>
      </c>
      <c r="H425" s="33">
        <v>4797830</v>
      </c>
      <c r="I425" s="7">
        <v>22550</v>
      </c>
      <c r="J425" s="7">
        <v>70824</v>
      </c>
      <c r="K425" s="7">
        <v>11402.664000000001</v>
      </c>
      <c r="L425" s="7">
        <v>104776.664</v>
      </c>
      <c r="M425" s="7">
        <v>118506</v>
      </c>
      <c r="N425" s="34" t="s">
        <v>43</v>
      </c>
      <c r="O425" s="35">
        <v>0.1158535095269437</v>
      </c>
      <c r="P425" s="7">
        <v>118742</v>
      </c>
      <c r="Q425" s="7">
        <v>13756.677428248349</v>
      </c>
      <c r="R425" s="7">
        <v>0</v>
      </c>
      <c r="S425" s="35">
        <v>1</v>
      </c>
      <c r="T425" s="35">
        <v>0.1158535095269437</v>
      </c>
      <c r="U425" s="7">
        <v>13756.68</v>
      </c>
      <c r="V425" s="4" t="s">
        <v>43</v>
      </c>
      <c r="W425" s="33">
        <v>107310</v>
      </c>
      <c r="X425" s="7">
        <v>504</v>
      </c>
      <c r="Y425" s="7">
        <v>609</v>
      </c>
      <c r="Z425" s="7">
        <v>98.049000000000007</v>
      </c>
      <c r="AA425" s="7">
        <v>1211.049</v>
      </c>
      <c r="AB425" s="7">
        <v>2651</v>
      </c>
      <c r="AC425" s="4" t="s">
        <v>43</v>
      </c>
      <c r="AD425" s="35">
        <v>0.54317276499434175</v>
      </c>
      <c r="AE425" s="7">
        <v>2586</v>
      </c>
      <c r="AF425" s="7">
        <v>1404.644770275368</v>
      </c>
      <c r="AG425" s="7">
        <v>0</v>
      </c>
      <c r="AH425" s="35">
        <v>1</v>
      </c>
      <c r="AI425" s="35">
        <v>0.54317276499434175</v>
      </c>
      <c r="AJ425" s="7">
        <v>1404.64</v>
      </c>
      <c r="AK425" s="36">
        <v>15161.32</v>
      </c>
    </row>
    <row r="426" spans="1:37">
      <c r="A426" s="4">
        <v>2024</v>
      </c>
      <c r="B426" s="4">
        <v>30</v>
      </c>
      <c r="C426" s="4" t="s">
        <v>406</v>
      </c>
      <c r="D426" s="4">
        <v>24690</v>
      </c>
      <c r="E426" s="4" t="s">
        <v>411</v>
      </c>
      <c r="F426" s="32">
        <v>0.161</v>
      </c>
      <c r="G426" s="4" t="s">
        <v>43</v>
      </c>
      <c r="H426" s="33">
        <v>235231960</v>
      </c>
      <c r="I426" s="7">
        <v>1576054</v>
      </c>
      <c r="J426" s="7">
        <v>3151984</v>
      </c>
      <c r="K426" s="7">
        <v>507469.424</v>
      </c>
      <c r="L426" s="7">
        <v>5235507.4239999996</v>
      </c>
      <c r="M426" s="7">
        <v>5480906</v>
      </c>
      <c r="N426" s="34" t="s">
        <v>43</v>
      </c>
      <c r="O426" s="35">
        <v>4.4773359732861777E-2</v>
      </c>
      <c r="P426" s="7">
        <v>5459520</v>
      </c>
      <c r="Q426" s="7">
        <v>244441.0529287536</v>
      </c>
      <c r="R426" s="7">
        <v>0</v>
      </c>
      <c r="S426" s="35">
        <v>1</v>
      </c>
      <c r="T426" s="35">
        <v>4.4773359732861777E-2</v>
      </c>
      <c r="U426" s="7">
        <v>244441.05</v>
      </c>
      <c r="V426" s="4" t="s">
        <v>43</v>
      </c>
      <c r="W426" s="33">
        <v>84185620</v>
      </c>
      <c r="X426" s="7">
        <v>564044</v>
      </c>
      <c r="Y426" s="7">
        <v>1350332</v>
      </c>
      <c r="Z426" s="7">
        <v>217403.45199999999</v>
      </c>
      <c r="AA426" s="7">
        <v>2131779.452</v>
      </c>
      <c r="AB426" s="7">
        <v>1961526</v>
      </c>
      <c r="AC426" s="4" t="s">
        <v>44</v>
      </c>
      <c r="AD426" s="35" t="s">
        <v>45</v>
      </c>
      <c r="AE426" s="7" t="s">
        <v>45</v>
      </c>
      <c r="AF426" s="7" t="s">
        <v>45</v>
      </c>
      <c r="AG426" s="7" t="s">
        <v>45</v>
      </c>
      <c r="AH426" s="35" t="s">
        <v>45</v>
      </c>
      <c r="AI426" s="35" t="s">
        <v>45</v>
      </c>
      <c r="AJ426" s="7" t="s">
        <v>45</v>
      </c>
      <c r="AK426" s="36">
        <v>244441.05</v>
      </c>
    </row>
    <row r="427" spans="1:37">
      <c r="A427" s="4">
        <v>2024</v>
      </c>
      <c r="B427" s="4">
        <v>30</v>
      </c>
      <c r="C427" s="4" t="s">
        <v>406</v>
      </c>
      <c r="D427" s="4">
        <v>30050</v>
      </c>
      <c r="E427" s="4" t="s">
        <v>167</v>
      </c>
      <c r="F427" s="32">
        <v>0.161</v>
      </c>
      <c r="G427" s="4" t="s">
        <v>43</v>
      </c>
      <c r="H427" s="33">
        <v>18200930</v>
      </c>
      <c r="I427" s="7">
        <v>0</v>
      </c>
      <c r="J427" s="7">
        <v>32338</v>
      </c>
      <c r="K427" s="7">
        <v>5206.4180000000006</v>
      </c>
      <c r="L427" s="7">
        <v>37544.417999999998</v>
      </c>
      <c r="M427" s="7">
        <v>36402</v>
      </c>
      <c r="N427" s="34" t="s">
        <v>44</v>
      </c>
      <c r="O427" s="35" t="s">
        <v>45</v>
      </c>
      <c r="P427" s="7" t="s">
        <v>45</v>
      </c>
      <c r="Q427" s="7" t="s">
        <v>45</v>
      </c>
      <c r="R427" s="7" t="s">
        <v>45</v>
      </c>
      <c r="S427" s="35" t="s">
        <v>45</v>
      </c>
      <c r="T427" s="35" t="s">
        <v>45</v>
      </c>
      <c r="U427" s="7" t="s">
        <v>45</v>
      </c>
      <c r="V427" s="4" t="s">
        <v>44</v>
      </c>
      <c r="W427" s="33" t="s">
        <v>45</v>
      </c>
      <c r="X427" s="7" t="s">
        <v>45</v>
      </c>
      <c r="Y427" s="7" t="s">
        <v>45</v>
      </c>
      <c r="Z427" s="7" t="s">
        <v>45</v>
      </c>
      <c r="AA427" s="7" t="s">
        <v>45</v>
      </c>
      <c r="AB427" s="7" t="s">
        <v>45</v>
      </c>
      <c r="AC427" s="4" t="s">
        <v>44</v>
      </c>
      <c r="AD427" s="35" t="s">
        <v>45</v>
      </c>
      <c r="AE427" s="7" t="s">
        <v>45</v>
      </c>
      <c r="AF427" s="7" t="s">
        <v>45</v>
      </c>
      <c r="AG427" s="7" t="s">
        <v>45</v>
      </c>
      <c r="AH427" s="35" t="s">
        <v>45</v>
      </c>
      <c r="AI427" s="35" t="s">
        <v>45</v>
      </c>
      <c r="AJ427" s="7" t="s">
        <v>45</v>
      </c>
      <c r="AK427" s="36" t="s">
        <v>45</v>
      </c>
    </row>
    <row r="428" spans="1:37">
      <c r="A428" s="4">
        <v>2024</v>
      </c>
      <c r="B428" s="4">
        <v>30</v>
      </c>
      <c r="C428" s="4" t="s">
        <v>406</v>
      </c>
      <c r="D428" s="4">
        <v>30090</v>
      </c>
      <c r="E428" s="4" t="s">
        <v>230</v>
      </c>
      <c r="F428" s="32">
        <v>0.161</v>
      </c>
      <c r="G428" s="4" t="s">
        <v>44</v>
      </c>
      <c r="H428" s="33" t="s">
        <v>45</v>
      </c>
      <c r="I428" s="7" t="s">
        <v>45</v>
      </c>
      <c r="J428" s="7" t="s">
        <v>45</v>
      </c>
      <c r="K428" s="7" t="s">
        <v>45</v>
      </c>
      <c r="L428" s="7" t="s">
        <v>45</v>
      </c>
      <c r="M428" s="7" t="s">
        <v>45</v>
      </c>
      <c r="N428" s="34" t="s">
        <v>44</v>
      </c>
      <c r="O428" s="35" t="s">
        <v>45</v>
      </c>
      <c r="P428" s="7" t="s">
        <v>45</v>
      </c>
      <c r="Q428" s="7" t="s">
        <v>45</v>
      </c>
      <c r="R428" s="7" t="s">
        <v>45</v>
      </c>
      <c r="S428" s="35" t="s">
        <v>45</v>
      </c>
      <c r="T428" s="35" t="s">
        <v>45</v>
      </c>
      <c r="U428" s="7" t="s">
        <v>45</v>
      </c>
      <c r="V428" s="4" t="s">
        <v>44</v>
      </c>
      <c r="W428" s="33" t="s">
        <v>45</v>
      </c>
      <c r="X428" s="7" t="s">
        <v>45</v>
      </c>
      <c r="Y428" s="7" t="s">
        <v>45</v>
      </c>
      <c r="Z428" s="7" t="s">
        <v>45</v>
      </c>
      <c r="AA428" s="7" t="s">
        <v>45</v>
      </c>
      <c r="AB428" s="7" t="s">
        <v>45</v>
      </c>
      <c r="AC428" s="4" t="s">
        <v>44</v>
      </c>
      <c r="AD428" s="35" t="s">
        <v>45</v>
      </c>
      <c r="AE428" s="7" t="s">
        <v>45</v>
      </c>
      <c r="AF428" s="7" t="s">
        <v>45</v>
      </c>
      <c r="AG428" s="7" t="s">
        <v>45</v>
      </c>
      <c r="AH428" s="35" t="s">
        <v>45</v>
      </c>
      <c r="AI428" s="35" t="s">
        <v>45</v>
      </c>
      <c r="AJ428" s="7" t="s">
        <v>45</v>
      </c>
      <c r="AK428" s="36" t="s">
        <v>45</v>
      </c>
    </row>
    <row r="429" spans="1:37">
      <c r="A429" s="4">
        <v>2024</v>
      </c>
      <c r="B429" s="4">
        <v>30</v>
      </c>
      <c r="C429" s="4" t="s">
        <v>406</v>
      </c>
      <c r="D429" s="4">
        <v>30280</v>
      </c>
      <c r="E429" s="4" t="s">
        <v>232</v>
      </c>
      <c r="F429" s="32">
        <v>0.161</v>
      </c>
      <c r="G429" s="4" t="s">
        <v>43</v>
      </c>
      <c r="H429" s="33">
        <v>822598220</v>
      </c>
      <c r="I429" s="7">
        <v>167936</v>
      </c>
      <c r="J429" s="7">
        <v>1360439</v>
      </c>
      <c r="K429" s="7">
        <v>219030.679</v>
      </c>
      <c r="L429" s="7">
        <v>1747405.679</v>
      </c>
      <c r="M429" s="7">
        <v>1813134</v>
      </c>
      <c r="N429" s="34" t="s">
        <v>43</v>
      </c>
      <c r="O429" s="35">
        <v>3.6251220814346841E-2</v>
      </c>
      <c r="P429" s="7">
        <v>1807962</v>
      </c>
      <c r="Q429" s="7">
        <v>65540.829685948149</v>
      </c>
      <c r="R429" s="7">
        <v>0</v>
      </c>
      <c r="S429" s="35">
        <v>1</v>
      </c>
      <c r="T429" s="35">
        <v>3.6251220814346841E-2</v>
      </c>
      <c r="U429" s="7">
        <v>65540.83</v>
      </c>
      <c r="V429" s="4" t="s">
        <v>43</v>
      </c>
      <c r="W429" s="33">
        <v>239071550</v>
      </c>
      <c r="X429" s="7">
        <v>70492</v>
      </c>
      <c r="Y429" s="7">
        <v>496162</v>
      </c>
      <c r="Z429" s="7">
        <v>79882.081999999995</v>
      </c>
      <c r="AA429" s="7">
        <v>646536.08199999994</v>
      </c>
      <c r="AB429" s="7">
        <v>548636</v>
      </c>
      <c r="AC429" s="4" t="s">
        <v>44</v>
      </c>
      <c r="AD429" s="35" t="s">
        <v>45</v>
      </c>
      <c r="AE429" s="7" t="s">
        <v>45</v>
      </c>
      <c r="AF429" s="7" t="s">
        <v>45</v>
      </c>
      <c r="AG429" s="7" t="s">
        <v>45</v>
      </c>
      <c r="AH429" s="35" t="s">
        <v>45</v>
      </c>
      <c r="AI429" s="35" t="s">
        <v>45</v>
      </c>
      <c r="AJ429" s="7" t="s">
        <v>45</v>
      </c>
      <c r="AK429" s="36">
        <v>65540.83</v>
      </c>
    </row>
    <row r="430" spans="1:37">
      <c r="A430" s="4">
        <v>2023</v>
      </c>
      <c r="B430" s="4">
        <v>31</v>
      </c>
      <c r="C430" s="4" t="s">
        <v>412</v>
      </c>
      <c r="D430" s="4">
        <v>20990</v>
      </c>
      <c r="E430" s="4" t="s">
        <v>413</v>
      </c>
      <c r="F430" s="32">
        <v>0.13500000000000001</v>
      </c>
      <c r="G430" s="4" t="s">
        <v>43</v>
      </c>
      <c r="H430" s="33">
        <v>6008685380</v>
      </c>
      <c r="I430" s="7">
        <v>157067036</v>
      </c>
      <c r="J430" s="7">
        <v>72470562</v>
      </c>
      <c r="K430" s="7">
        <v>9783525.870000001</v>
      </c>
      <c r="L430" s="7">
        <v>239321123.87</v>
      </c>
      <c r="M430" s="7">
        <v>252064496</v>
      </c>
      <c r="N430" s="34" t="s">
        <v>43</v>
      </c>
      <c r="O430" s="35">
        <v>5.0555997898252159E-2</v>
      </c>
      <c r="P430" s="7">
        <v>247349979</v>
      </c>
      <c r="Q430" s="7">
        <v>12505025.01845672</v>
      </c>
      <c r="R430" s="7">
        <v>0</v>
      </c>
      <c r="S430" s="35">
        <v>1</v>
      </c>
      <c r="T430" s="35">
        <v>5.0555997898252159E-2</v>
      </c>
      <c r="U430" s="7">
        <v>12505025.02</v>
      </c>
      <c r="V430" s="4" t="s">
        <v>44</v>
      </c>
      <c r="W430" s="33" t="s">
        <v>45</v>
      </c>
      <c r="X430" s="7" t="s">
        <v>45</v>
      </c>
      <c r="Y430" s="7" t="s">
        <v>45</v>
      </c>
      <c r="Z430" s="7" t="s">
        <v>45</v>
      </c>
      <c r="AA430" s="7" t="s">
        <v>45</v>
      </c>
      <c r="AB430" s="7" t="s">
        <v>45</v>
      </c>
      <c r="AC430" s="4" t="s">
        <v>44</v>
      </c>
      <c r="AD430" s="35" t="s">
        <v>45</v>
      </c>
      <c r="AE430" s="7" t="s">
        <v>45</v>
      </c>
      <c r="AF430" s="7" t="s">
        <v>45</v>
      </c>
      <c r="AG430" s="7" t="s">
        <v>45</v>
      </c>
      <c r="AH430" s="35" t="s">
        <v>45</v>
      </c>
      <c r="AI430" s="35" t="s">
        <v>45</v>
      </c>
      <c r="AJ430" s="7" t="s">
        <v>45</v>
      </c>
      <c r="AK430" s="36">
        <v>12505025.02</v>
      </c>
    </row>
    <row r="431" spans="1:37">
      <c r="A431" s="4">
        <v>2023</v>
      </c>
      <c r="B431" s="4">
        <v>31</v>
      </c>
      <c r="C431" s="4" t="s">
        <v>412</v>
      </c>
      <c r="D431" s="4">
        <v>21400</v>
      </c>
      <c r="E431" s="4" t="s">
        <v>414</v>
      </c>
      <c r="F431" s="32">
        <v>0.13500000000000001</v>
      </c>
      <c r="G431" s="4" t="s">
        <v>44</v>
      </c>
      <c r="H431" s="33" t="s">
        <v>45</v>
      </c>
      <c r="I431" s="7" t="s">
        <v>45</v>
      </c>
      <c r="J431" s="7" t="s">
        <v>45</v>
      </c>
      <c r="K431" s="7" t="s">
        <v>45</v>
      </c>
      <c r="L431" s="7" t="s">
        <v>45</v>
      </c>
      <c r="M431" s="7" t="s">
        <v>45</v>
      </c>
      <c r="N431" s="34" t="s">
        <v>44</v>
      </c>
      <c r="O431" s="35" t="s">
        <v>45</v>
      </c>
      <c r="P431" s="7" t="s">
        <v>45</v>
      </c>
      <c r="Q431" s="7" t="s">
        <v>45</v>
      </c>
      <c r="R431" s="7" t="s">
        <v>45</v>
      </c>
      <c r="S431" s="35" t="s">
        <v>45</v>
      </c>
      <c r="T431" s="35" t="s">
        <v>45</v>
      </c>
      <c r="U431" s="7" t="s">
        <v>45</v>
      </c>
      <c r="V431" s="4" t="s">
        <v>44</v>
      </c>
      <c r="W431" s="33" t="s">
        <v>45</v>
      </c>
      <c r="X431" s="7" t="s">
        <v>45</v>
      </c>
      <c r="Y431" s="7" t="s">
        <v>45</v>
      </c>
      <c r="Z431" s="7" t="s">
        <v>45</v>
      </c>
      <c r="AA431" s="7" t="s">
        <v>45</v>
      </c>
      <c r="AB431" s="7" t="s">
        <v>45</v>
      </c>
      <c r="AC431" s="4" t="s">
        <v>44</v>
      </c>
      <c r="AD431" s="35" t="s">
        <v>45</v>
      </c>
      <c r="AE431" s="7" t="s">
        <v>45</v>
      </c>
      <c r="AF431" s="7" t="s">
        <v>45</v>
      </c>
      <c r="AG431" s="7" t="s">
        <v>45</v>
      </c>
      <c r="AH431" s="35" t="s">
        <v>45</v>
      </c>
      <c r="AI431" s="35" t="s">
        <v>45</v>
      </c>
      <c r="AJ431" s="7" t="s">
        <v>45</v>
      </c>
      <c r="AK431" s="36" t="s">
        <v>45</v>
      </c>
    </row>
    <row r="432" spans="1:37">
      <c r="A432" s="4">
        <v>2023</v>
      </c>
      <c r="B432" s="4">
        <v>31</v>
      </c>
      <c r="C432" s="4" t="s">
        <v>412</v>
      </c>
      <c r="D432" s="4">
        <v>21860</v>
      </c>
      <c r="E432" s="4" t="s">
        <v>415</v>
      </c>
      <c r="F432" s="32">
        <v>0.13500000000000001</v>
      </c>
      <c r="G432" s="4" t="s">
        <v>44</v>
      </c>
      <c r="H432" s="33" t="s">
        <v>45</v>
      </c>
      <c r="I432" s="7" t="s">
        <v>45</v>
      </c>
      <c r="J432" s="7" t="s">
        <v>45</v>
      </c>
      <c r="K432" s="7" t="s">
        <v>45</v>
      </c>
      <c r="L432" s="7" t="s">
        <v>45</v>
      </c>
      <c r="M432" s="7" t="s">
        <v>45</v>
      </c>
      <c r="N432" s="34" t="s">
        <v>44</v>
      </c>
      <c r="O432" s="35" t="s">
        <v>45</v>
      </c>
      <c r="P432" s="7" t="s">
        <v>45</v>
      </c>
      <c r="Q432" s="7" t="s">
        <v>45</v>
      </c>
      <c r="R432" s="7" t="s">
        <v>45</v>
      </c>
      <c r="S432" s="35" t="s">
        <v>45</v>
      </c>
      <c r="T432" s="35" t="s">
        <v>45</v>
      </c>
      <c r="U432" s="7" t="s">
        <v>45</v>
      </c>
      <c r="V432" s="4" t="s">
        <v>44</v>
      </c>
      <c r="W432" s="33" t="s">
        <v>45</v>
      </c>
      <c r="X432" s="7" t="s">
        <v>45</v>
      </c>
      <c r="Y432" s="7" t="s">
        <v>45</v>
      </c>
      <c r="Z432" s="7" t="s">
        <v>45</v>
      </c>
      <c r="AA432" s="7" t="s">
        <v>45</v>
      </c>
      <c r="AB432" s="7" t="s">
        <v>45</v>
      </c>
      <c r="AC432" s="4" t="s">
        <v>44</v>
      </c>
      <c r="AD432" s="35" t="s">
        <v>45</v>
      </c>
      <c r="AE432" s="7" t="s">
        <v>45</v>
      </c>
      <c r="AF432" s="7" t="s">
        <v>45</v>
      </c>
      <c r="AG432" s="7" t="s">
        <v>45</v>
      </c>
      <c r="AH432" s="35" t="s">
        <v>45</v>
      </c>
      <c r="AI432" s="35" t="s">
        <v>45</v>
      </c>
      <c r="AJ432" s="7" t="s">
        <v>45</v>
      </c>
      <c r="AK432" s="36" t="s">
        <v>45</v>
      </c>
    </row>
    <row r="433" spans="1:37">
      <c r="A433" s="4">
        <v>2023</v>
      </c>
      <c r="B433" s="4">
        <v>31</v>
      </c>
      <c r="C433" s="4" t="s">
        <v>412</v>
      </c>
      <c r="D433" s="4">
        <v>21880</v>
      </c>
      <c r="E433" s="4" t="s">
        <v>193</v>
      </c>
      <c r="F433" s="32">
        <v>0.13500000000000001</v>
      </c>
      <c r="G433" s="4" t="s">
        <v>44</v>
      </c>
      <c r="H433" s="33" t="s">
        <v>45</v>
      </c>
      <c r="I433" s="7" t="s">
        <v>45</v>
      </c>
      <c r="J433" s="7" t="s">
        <v>45</v>
      </c>
      <c r="K433" s="7" t="s">
        <v>45</v>
      </c>
      <c r="L433" s="7" t="s">
        <v>45</v>
      </c>
      <c r="M433" s="7" t="s">
        <v>45</v>
      </c>
      <c r="N433" s="34" t="s">
        <v>44</v>
      </c>
      <c r="O433" s="35" t="s">
        <v>45</v>
      </c>
      <c r="P433" s="7" t="s">
        <v>45</v>
      </c>
      <c r="Q433" s="7" t="s">
        <v>45</v>
      </c>
      <c r="R433" s="7" t="s">
        <v>45</v>
      </c>
      <c r="S433" s="35" t="s">
        <v>45</v>
      </c>
      <c r="T433" s="35" t="s">
        <v>45</v>
      </c>
      <c r="U433" s="7" t="s">
        <v>45</v>
      </c>
      <c r="V433" s="4" t="s">
        <v>44</v>
      </c>
      <c r="W433" s="33" t="s">
        <v>45</v>
      </c>
      <c r="X433" s="7" t="s">
        <v>45</v>
      </c>
      <c r="Y433" s="7" t="s">
        <v>45</v>
      </c>
      <c r="Z433" s="7" t="s">
        <v>45</v>
      </c>
      <c r="AA433" s="7" t="s">
        <v>45</v>
      </c>
      <c r="AB433" s="7" t="s">
        <v>45</v>
      </c>
      <c r="AC433" s="4" t="s">
        <v>44</v>
      </c>
      <c r="AD433" s="35" t="s">
        <v>45</v>
      </c>
      <c r="AE433" s="7" t="s">
        <v>45</v>
      </c>
      <c r="AF433" s="7" t="s">
        <v>45</v>
      </c>
      <c r="AG433" s="7" t="s">
        <v>45</v>
      </c>
      <c r="AH433" s="35" t="s">
        <v>45</v>
      </c>
      <c r="AI433" s="35" t="s">
        <v>45</v>
      </c>
      <c r="AJ433" s="7" t="s">
        <v>45</v>
      </c>
      <c r="AK433" s="36" t="s">
        <v>45</v>
      </c>
    </row>
    <row r="434" spans="1:37">
      <c r="A434" s="4">
        <v>2023</v>
      </c>
      <c r="B434" s="4">
        <v>31</v>
      </c>
      <c r="C434" s="4" t="s">
        <v>412</v>
      </c>
      <c r="D434" s="4">
        <v>22190</v>
      </c>
      <c r="E434" s="4" t="s">
        <v>416</v>
      </c>
      <c r="F434" s="32">
        <v>0.13500000000000001</v>
      </c>
      <c r="G434" s="4" t="s">
        <v>44</v>
      </c>
      <c r="H434" s="33" t="s">
        <v>45</v>
      </c>
      <c r="I434" s="7" t="s">
        <v>45</v>
      </c>
      <c r="J434" s="7" t="s">
        <v>45</v>
      </c>
      <c r="K434" s="7" t="s">
        <v>45</v>
      </c>
      <c r="L434" s="7" t="s">
        <v>45</v>
      </c>
      <c r="M434" s="7" t="s">
        <v>45</v>
      </c>
      <c r="N434" s="34" t="s">
        <v>44</v>
      </c>
      <c r="O434" s="35" t="s">
        <v>45</v>
      </c>
      <c r="P434" s="7" t="s">
        <v>45</v>
      </c>
      <c r="Q434" s="7" t="s">
        <v>45</v>
      </c>
      <c r="R434" s="7" t="s">
        <v>45</v>
      </c>
      <c r="S434" s="35" t="s">
        <v>45</v>
      </c>
      <c r="T434" s="35" t="s">
        <v>45</v>
      </c>
      <c r="U434" s="7" t="s">
        <v>45</v>
      </c>
      <c r="V434" s="4" t="s">
        <v>44</v>
      </c>
      <c r="W434" s="33" t="s">
        <v>45</v>
      </c>
      <c r="X434" s="7" t="s">
        <v>45</v>
      </c>
      <c r="Y434" s="7" t="s">
        <v>45</v>
      </c>
      <c r="Z434" s="7" t="s">
        <v>45</v>
      </c>
      <c r="AA434" s="7" t="s">
        <v>45</v>
      </c>
      <c r="AB434" s="7" t="s">
        <v>45</v>
      </c>
      <c r="AC434" s="4" t="s">
        <v>44</v>
      </c>
      <c r="AD434" s="35" t="s">
        <v>45</v>
      </c>
      <c r="AE434" s="7" t="s">
        <v>45</v>
      </c>
      <c r="AF434" s="7" t="s">
        <v>45</v>
      </c>
      <c r="AG434" s="7" t="s">
        <v>45</v>
      </c>
      <c r="AH434" s="35" t="s">
        <v>45</v>
      </c>
      <c r="AI434" s="35" t="s">
        <v>45</v>
      </c>
      <c r="AJ434" s="7" t="s">
        <v>45</v>
      </c>
      <c r="AK434" s="36" t="s">
        <v>45</v>
      </c>
    </row>
    <row r="435" spans="1:37">
      <c r="A435" s="4">
        <v>2023</v>
      </c>
      <c r="B435" s="4">
        <v>31</v>
      </c>
      <c r="C435" s="4" t="s">
        <v>412</v>
      </c>
      <c r="D435" s="4">
        <v>22440</v>
      </c>
      <c r="E435" s="4" t="s">
        <v>417</v>
      </c>
      <c r="F435" s="32">
        <v>0.13500000000000001</v>
      </c>
      <c r="G435" s="4" t="s">
        <v>43</v>
      </c>
      <c r="H435" s="33">
        <v>1616588770</v>
      </c>
      <c r="I435" s="7">
        <v>15777906</v>
      </c>
      <c r="J435" s="7">
        <v>21859465</v>
      </c>
      <c r="K435" s="7">
        <v>2951027.7749999999</v>
      </c>
      <c r="L435" s="7">
        <v>40588398.774999999</v>
      </c>
      <c r="M435" s="7">
        <v>37747380</v>
      </c>
      <c r="N435" s="34" t="s">
        <v>44</v>
      </c>
      <c r="O435" s="35" t="s">
        <v>45</v>
      </c>
      <c r="P435" s="7" t="s">
        <v>45</v>
      </c>
      <c r="Q435" s="7" t="s">
        <v>45</v>
      </c>
      <c r="R435" s="7" t="s">
        <v>45</v>
      </c>
      <c r="S435" s="35" t="s">
        <v>45</v>
      </c>
      <c r="T435" s="35" t="s">
        <v>45</v>
      </c>
      <c r="U435" s="7" t="s">
        <v>45</v>
      </c>
      <c r="V435" s="4" t="s">
        <v>44</v>
      </c>
      <c r="W435" s="33" t="s">
        <v>45</v>
      </c>
      <c r="X435" s="7" t="s">
        <v>45</v>
      </c>
      <c r="Y435" s="7" t="s">
        <v>45</v>
      </c>
      <c r="Z435" s="7" t="s">
        <v>45</v>
      </c>
      <c r="AA435" s="7" t="s">
        <v>45</v>
      </c>
      <c r="AB435" s="7" t="s">
        <v>45</v>
      </c>
      <c r="AC435" s="4" t="s">
        <v>44</v>
      </c>
      <c r="AD435" s="35" t="s">
        <v>45</v>
      </c>
      <c r="AE435" s="7" t="s">
        <v>45</v>
      </c>
      <c r="AF435" s="7" t="s">
        <v>45</v>
      </c>
      <c r="AG435" s="7" t="s">
        <v>45</v>
      </c>
      <c r="AH435" s="35" t="s">
        <v>45</v>
      </c>
      <c r="AI435" s="35" t="s">
        <v>45</v>
      </c>
      <c r="AJ435" s="7" t="s">
        <v>45</v>
      </c>
      <c r="AK435" s="36" t="s">
        <v>45</v>
      </c>
    </row>
    <row r="436" spans="1:37">
      <c r="A436" s="4">
        <v>2023</v>
      </c>
      <c r="B436" s="4">
        <v>31</v>
      </c>
      <c r="C436" s="4" t="s">
        <v>412</v>
      </c>
      <c r="D436" s="4">
        <v>22930</v>
      </c>
      <c r="E436" s="4" t="s">
        <v>418</v>
      </c>
      <c r="F436" s="32">
        <v>0.13500000000000001</v>
      </c>
      <c r="G436" s="4" t="s">
        <v>44</v>
      </c>
      <c r="H436" s="33" t="s">
        <v>45</v>
      </c>
      <c r="I436" s="7" t="s">
        <v>45</v>
      </c>
      <c r="J436" s="7" t="s">
        <v>45</v>
      </c>
      <c r="K436" s="7" t="s">
        <v>45</v>
      </c>
      <c r="L436" s="7" t="s">
        <v>45</v>
      </c>
      <c r="M436" s="7" t="s">
        <v>45</v>
      </c>
      <c r="N436" s="34" t="s">
        <v>44</v>
      </c>
      <c r="O436" s="35" t="s">
        <v>45</v>
      </c>
      <c r="P436" s="7" t="s">
        <v>45</v>
      </c>
      <c r="Q436" s="7" t="s">
        <v>45</v>
      </c>
      <c r="R436" s="7" t="s">
        <v>45</v>
      </c>
      <c r="S436" s="35" t="s">
        <v>45</v>
      </c>
      <c r="T436" s="35" t="s">
        <v>45</v>
      </c>
      <c r="U436" s="7" t="s">
        <v>45</v>
      </c>
      <c r="V436" s="4" t="s">
        <v>44</v>
      </c>
      <c r="W436" s="33" t="s">
        <v>45</v>
      </c>
      <c r="X436" s="7" t="s">
        <v>45</v>
      </c>
      <c r="Y436" s="7" t="s">
        <v>45</v>
      </c>
      <c r="Z436" s="7" t="s">
        <v>45</v>
      </c>
      <c r="AA436" s="7" t="s">
        <v>45</v>
      </c>
      <c r="AB436" s="7" t="s">
        <v>45</v>
      </c>
      <c r="AC436" s="4" t="s">
        <v>44</v>
      </c>
      <c r="AD436" s="35" t="s">
        <v>45</v>
      </c>
      <c r="AE436" s="7" t="s">
        <v>45</v>
      </c>
      <c r="AF436" s="7" t="s">
        <v>45</v>
      </c>
      <c r="AG436" s="7" t="s">
        <v>45</v>
      </c>
      <c r="AH436" s="35" t="s">
        <v>45</v>
      </c>
      <c r="AI436" s="35" t="s">
        <v>45</v>
      </c>
      <c r="AJ436" s="7" t="s">
        <v>45</v>
      </c>
      <c r="AK436" s="36" t="s">
        <v>45</v>
      </c>
    </row>
    <row r="437" spans="1:37">
      <c r="A437" s="4">
        <v>2023</v>
      </c>
      <c r="B437" s="4">
        <v>31</v>
      </c>
      <c r="C437" s="4" t="s">
        <v>412</v>
      </c>
      <c r="D437" s="4">
        <v>23010</v>
      </c>
      <c r="E437" s="4" t="s">
        <v>196</v>
      </c>
      <c r="F437" s="32">
        <v>0.13500000000000001</v>
      </c>
      <c r="G437" s="4" t="s">
        <v>44</v>
      </c>
      <c r="H437" s="33" t="s">
        <v>45</v>
      </c>
      <c r="I437" s="7" t="s">
        <v>45</v>
      </c>
      <c r="J437" s="7" t="s">
        <v>45</v>
      </c>
      <c r="K437" s="7" t="s">
        <v>45</v>
      </c>
      <c r="L437" s="7" t="s">
        <v>45</v>
      </c>
      <c r="M437" s="7" t="s">
        <v>45</v>
      </c>
      <c r="N437" s="34" t="s">
        <v>44</v>
      </c>
      <c r="O437" s="35" t="s">
        <v>45</v>
      </c>
      <c r="P437" s="7" t="s">
        <v>45</v>
      </c>
      <c r="Q437" s="7" t="s">
        <v>45</v>
      </c>
      <c r="R437" s="7" t="s">
        <v>45</v>
      </c>
      <c r="S437" s="35" t="s">
        <v>45</v>
      </c>
      <c r="T437" s="35" t="s">
        <v>45</v>
      </c>
      <c r="U437" s="7" t="s">
        <v>45</v>
      </c>
      <c r="V437" s="4" t="s">
        <v>44</v>
      </c>
      <c r="W437" s="33" t="s">
        <v>45</v>
      </c>
      <c r="X437" s="7" t="s">
        <v>45</v>
      </c>
      <c r="Y437" s="7" t="s">
        <v>45</v>
      </c>
      <c r="Z437" s="7" t="s">
        <v>45</v>
      </c>
      <c r="AA437" s="7" t="s">
        <v>45</v>
      </c>
      <c r="AB437" s="7" t="s">
        <v>45</v>
      </c>
      <c r="AC437" s="4" t="s">
        <v>44</v>
      </c>
      <c r="AD437" s="35" t="s">
        <v>45</v>
      </c>
      <c r="AE437" s="7" t="s">
        <v>45</v>
      </c>
      <c r="AF437" s="7" t="s">
        <v>45</v>
      </c>
      <c r="AG437" s="7" t="s">
        <v>45</v>
      </c>
      <c r="AH437" s="35" t="s">
        <v>45</v>
      </c>
      <c r="AI437" s="35" t="s">
        <v>45</v>
      </c>
      <c r="AJ437" s="7" t="s">
        <v>45</v>
      </c>
      <c r="AK437" s="36" t="s">
        <v>45</v>
      </c>
    </row>
    <row r="438" spans="1:37">
      <c r="A438" s="4">
        <v>2023</v>
      </c>
      <c r="B438" s="4">
        <v>31</v>
      </c>
      <c r="C438" s="4" t="s">
        <v>412</v>
      </c>
      <c r="D438" s="4">
        <v>23090</v>
      </c>
      <c r="E438" s="4" t="s">
        <v>419</v>
      </c>
      <c r="F438" s="32">
        <v>0.13500000000000001</v>
      </c>
      <c r="G438" s="4" t="s">
        <v>44</v>
      </c>
      <c r="H438" s="33" t="s">
        <v>45</v>
      </c>
      <c r="I438" s="7" t="s">
        <v>45</v>
      </c>
      <c r="J438" s="7" t="s">
        <v>45</v>
      </c>
      <c r="K438" s="7" t="s">
        <v>45</v>
      </c>
      <c r="L438" s="7" t="s">
        <v>45</v>
      </c>
      <c r="M438" s="7" t="s">
        <v>45</v>
      </c>
      <c r="N438" s="34" t="s">
        <v>44</v>
      </c>
      <c r="O438" s="35" t="s">
        <v>45</v>
      </c>
      <c r="P438" s="7" t="s">
        <v>45</v>
      </c>
      <c r="Q438" s="7" t="s">
        <v>45</v>
      </c>
      <c r="R438" s="7" t="s">
        <v>45</v>
      </c>
      <c r="S438" s="35" t="s">
        <v>45</v>
      </c>
      <c r="T438" s="35" t="s">
        <v>45</v>
      </c>
      <c r="U438" s="7" t="s">
        <v>45</v>
      </c>
      <c r="V438" s="4" t="s">
        <v>44</v>
      </c>
      <c r="W438" s="33" t="s">
        <v>45</v>
      </c>
      <c r="X438" s="7" t="s">
        <v>45</v>
      </c>
      <c r="Y438" s="7" t="s">
        <v>45</v>
      </c>
      <c r="Z438" s="7" t="s">
        <v>45</v>
      </c>
      <c r="AA438" s="7" t="s">
        <v>45</v>
      </c>
      <c r="AB438" s="7" t="s">
        <v>45</v>
      </c>
      <c r="AC438" s="4" t="s">
        <v>44</v>
      </c>
      <c r="AD438" s="35" t="s">
        <v>45</v>
      </c>
      <c r="AE438" s="7" t="s">
        <v>45</v>
      </c>
      <c r="AF438" s="7" t="s">
        <v>45</v>
      </c>
      <c r="AG438" s="7" t="s">
        <v>45</v>
      </c>
      <c r="AH438" s="35" t="s">
        <v>45</v>
      </c>
      <c r="AI438" s="35" t="s">
        <v>45</v>
      </c>
      <c r="AJ438" s="7" t="s">
        <v>45</v>
      </c>
      <c r="AK438" s="36" t="s">
        <v>45</v>
      </c>
    </row>
    <row r="439" spans="1:37">
      <c r="A439" s="4">
        <v>2023</v>
      </c>
      <c r="B439" s="4">
        <v>31</v>
      </c>
      <c r="C439" s="4" t="s">
        <v>412</v>
      </c>
      <c r="D439" s="4">
        <v>23200</v>
      </c>
      <c r="E439" s="4" t="s">
        <v>420</v>
      </c>
      <c r="F439" s="32">
        <v>0.13500000000000001</v>
      </c>
      <c r="G439" s="4" t="s">
        <v>44</v>
      </c>
      <c r="H439" s="33" t="s">
        <v>45</v>
      </c>
      <c r="I439" s="7" t="s">
        <v>45</v>
      </c>
      <c r="J439" s="7" t="s">
        <v>45</v>
      </c>
      <c r="K439" s="7" t="s">
        <v>45</v>
      </c>
      <c r="L439" s="7" t="s">
        <v>45</v>
      </c>
      <c r="M439" s="7" t="s">
        <v>45</v>
      </c>
      <c r="N439" s="34" t="s">
        <v>44</v>
      </c>
      <c r="O439" s="35" t="s">
        <v>45</v>
      </c>
      <c r="P439" s="7" t="s">
        <v>45</v>
      </c>
      <c r="Q439" s="7" t="s">
        <v>45</v>
      </c>
      <c r="R439" s="7" t="s">
        <v>45</v>
      </c>
      <c r="S439" s="35" t="s">
        <v>45</v>
      </c>
      <c r="T439" s="35" t="s">
        <v>45</v>
      </c>
      <c r="U439" s="7" t="s">
        <v>45</v>
      </c>
      <c r="V439" s="4" t="s">
        <v>44</v>
      </c>
      <c r="W439" s="33" t="s">
        <v>45</v>
      </c>
      <c r="X439" s="7" t="s">
        <v>45</v>
      </c>
      <c r="Y439" s="7" t="s">
        <v>45</v>
      </c>
      <c r="Z439" s="7" t="s">
        <v>45</v>
      </c>
      <c r="AA439" s="7" t="s">
        <v>45</v>
      </c>
      <c r="AB439" s="7" t="s">
        <v>45</v>
      </c>
      <c r="AC439" s="4" t="s">
        <v>44</v>
      </c>
      <c r="AD439" s="35" t="s">
        <v>45</v>
      </c>
      <c r="AE439" s="7" t="s">
        <v>45</v>
      </c>
      <c r="AF439" s="7" t="s">
        <v>45</v>
      </c>
      <c r="AG439" s="7" t="s">
        <v>45</v>
      </c>
      <c r="AH439" s="35" t="s">
        <v>45</v>
      </c>
      <c r="AI439" s="35" t="s">
        <v>45</v>
      </c>
      <c r="AJ439" s="7" t="s">
        <v>45</v>
      </c>
      <c r="AK439" s="36" t="s">
        <v>45</v>
      </c>
    </row>
    <row r="440" spans="1:37">
      <c r="A440" s="4">
        <v>2023</v>
      </c>
      <c r="B440" s="4">
        <v>31</v>
      </c>
      <c r="C440" s="4" t="s">
        <v>412</v>
      </c>
      <c r="D440" s="4">
        <v>23430</v>
      </c>
      <c r="E440" s="4" t="s">
        <v>197</v>
      </c>
      <c r="F440" s="32">
        <v>0.13500000000000001</v>
      </c>
      <c r="G440" s="4" t="s">
        <v>44</v>
      </c>
      <c r="H440" s="33" t="s">
        <v>45</v>
      </c>
      <c r="I440" s="7" t="s">
        <v>45</v>
      </c>
      <c r="J440" s="7" t="s">
        <v>45</v>
      </c>
      <c r="K440" s="7" t="s">
        <v>45</v>
      </c>
      <c r="L440" s="7" t="s">
        <v>45</v>
      </c>
      <c r="M440" s="7" t="s">
        <v>45</v>
      </c>
      <c r="N440" s="34" t="s">
        <v>44</v>
      </c>
      <c r="O440" s="35" t="s">
        <v>45</v>
      </c>
      <c r="P440" s="7" t="s">
        <v>45</v>
      </c>
      <c r="Q440" s="7" t="s">
        <v>45</v>
      </c>
      <c r="R440" s="7" t="s">
        <v>45</v>
      </c>
      <c r="S440" s="35" t="s">
        <v>45</v>
      </c>
      <c r="T440" s="35" t="s">
        <v>45</v>
      </c>
      <c r="U440" s="7" t="s">
        <v>45</v>
      </c>
      <c r="V440" s="4" t="s">
        <v>44</v>
      </c>
      <c r="W440" s="33" t="s">
        <v>45</v>
      </c>
      <c r="X440" s="7" t="s">
        <v>45</v>
      </c>
      <c r="Y440" s="7" t="s">
        <v>45</v>
      </c>
      <c r="Z440" s="7" t="s">
        <v>45</v>
      </c>
      <c r="AA440" s="7" t="s">
        <v>45</v>
      </c>
      <c r="AB440" s="7" t="s">
        <v>45</v>
      </c>
      <c r="AC440" s="4" t="s">
        <v>44</v>
      </c>
      <c r="AD440" s="35" t="s">
        <v>45</v>
      </c>
      <c r="AE440" s="7" t="s">
        <v>45</v>
      </c>
      <c r="AF440" s="7" t="s">
        <v>45</v>
      </c>
      <c r="AG440" s="7" t="s">
        <v>45</v>
      </c>
      <c r="AH440" s="35" t="s">
        <v>45</v>
      </c>
      <c r="AI440" s="35" t="s">
        <v>45</v>
      </c>
      <c r="AJ440" s="7" t="s">
        <v>45</v>
      </c>
      <c r="AK440" s="36" t="s">
        <v>45</v>
      </c>
    </row>
    <row r="441" spans="1:37">
      <c r="A441" s="4">
        <v>2023</v>
      </c>
      <c r="B441" s="4">
        <v>31</v>
      </c>
      <c r="C441" s="4" t="s">
        <v>412</v>
      </c>
      <c r="D441" s="4">
        <v>23570</v>
      </c>
      <c r="E441" s="4" t="s">
        <v>421</v>
      </c>
      <c r="F441" s="32">
        <v>0.13500000000000001</v>
      </c>
      <c r="G441" s="4" t="s">
        <v>44</v>
      </c>
      <c r="H441" s="33" t="s">
        <v>45</v>
      </c>
      <c r="I441" s="7" t="s">
        <v>45</v>
      </c>
      <c r="J441" s="7" t="s">
        <v>45</v>
      </c>
      <c r="K441" s="7" t="s">
        <v>45</v>
      </c>
      <c r="L441" s="7" t="s">
        <v>45</v>
      </c>
      <c r="M441" s="7" t="s">
        <v>45</v>
      </c>
      <c r="N441" s="34" t="s">
        <v>44</v>
      </c>
      <c r="O441" s="35" t="s">
        <v>45</v>
      </c>
      <c r="P441" s="7" t="s">
        <v>45</v>
      </c>
      <c r="Q441" s="7" t="s">
        <v>45</v>
      </c>
      <c r="R441" s="7" t="s">
        <v>45</v>
      </c>
      <c r="S441" s="35" t="s">
        <v>45</v>
      </c>
      <c r="T441" s="35" t="s">
        <v>45</v>
      </c>
      <c r="U441" s="7" t="s">
        <v>45</v>
      </c>
      <c r="V441" s="4" t="s">
        <v>44</v>
      </c>
      <c r="W441" s="33" t="s">
        <v>45</v>
      </c>
      <c r="X441" s="7" t="s">
        <v>45</v>
      </c>
      <c r="Y441" s="7" t="s">
        <v>45</v>
      </c>
      <c r="Z441" s="7" t="s">
        <v>45</v>
      </c>
      <c r="AA441" s="7" t="s">
        <v>45</v>
      </c>
      <c r="AB441" s="7" t="s">
        <v>45</v>
      </c>
      <c r="AC441" s="4" t="s">
        <v>44</v>
      </c>
      <c r="AD441" s="35" t="s">
        <v>45</v>
      </c>
      <c r="AE441" s="7" t="s">
        <v>45</v>
      </c>
      <c r="AF441" s="7" t="s">
        <v>45</v>
      </c>
      <c r="AG441" s="7" t="s">
        <v>45</v>
      </c>
      <c r="AH441" s="35" t="s">
        <v>45</v>
      </c>
      <c r="AI441" s="35" t="s">
        <v>45</v>
      </c>
      <c r="AJ441" s="7" t="s">
        <v>45</v>
      </c>
      <c r="AK441" s="36" t="s">
        <v>45</v>
      </c>
    </row>
    <row r="442" spans="1:37">
      <c r="A442" s="4">
        <v>2023</v>
      </c>
      <c r="B442" s="4">
        <v>31</v>
      </c>
      <c r="C442" s="4" t="s">
        <v>412</v>
      </c>
      <c r="D442" s="4">
        <v>23850</v>
      </c>
      <c r="E442" s="4" t="s">
        <v>422</v>
      </c>
      <c r="F442" s="32">
        <v>0.13500000000000001</v>
      </c>
      <c r="G442" s="4" t="s">
        <v>44</v>
      </c>
      <c r="H442" s="33" t="s">
        <v>45</v>
      </c>
      <c r="I442" s="7" t="s">
        <v>45</v>
      </c>
      <c r="J442" s="7" t="s">
        <v>45</v>
      </c>
      <c r="K442" s="7" t="s">
        <v>45</v>
      </c>
      <c r="L442" s="7" t="s">
        <v>45</v>
      </c>
      <c r="M442" s="7" t="s">
        <v>45</v>
      </c>
      <c r="N442" s="34" t="s">
        <v>44</v>
      </c>
      <c r="O442" s="35" t="s">
        <v>45</v>
      </c>
      <c r="P442" s="7" t="s">
        <v>45</v>
      </c>
      <c r="Q442" s="7" t="s">
        <v>45</v>
      </c>
      <c r="R442" s="7" t="s">
        <v>45</v>
      </c>
      <c r="S442" s="35" t="s">
        <v>45</v>
      </c>
      <c r="T442" s="35" t="s">
        <v>45</v>
      </c>
      <c r="U442" s="7" t="s">
        <v>45</v>
      </c>
      <c r="V442" s="4" t="s">
        <v>44</v>
      </c>
      <c r="W442" s="33" t="s">
        <v>45</v>
      </c>
      <c r="X442" s="7" t="s">
        <v>45</v>
      </c>
      <c r="Y442" s="7" t="s">
        <v>45</v>
      </c>
      <c r="Z442" s="7" t="s">
        <v>45</v>
      </c>
      <c r="AA442" s="7" t="s">
        <v>45</v>
      </c>
      <c r="AB442" s="7" t="s">
        <v>45</v>
      </c>
      <c r="AC442" s="4" t="s">
        <v>44</v>
      </c>
      <c r="AD442" s="35" t="s">
        <v>45</v>
      </c>
      <c r="AE442" s="7" t="s">
        <v>45</v>
      </c>
      <c r="AF442" s="7" t="s">
        <v>45</v>
      </c>
      <c r="AG442" s="7" t="s">
        <v>45</v>
      </c>
      <c r="AH442" s="35" t="s">
        <v>45</v>
      </c>
      <c r="AI442" s="35" t="s">
        <v>45</v>
      </c>
      <c r="AJ442" s="7" t="s">
        <v>45</v>
      </c>
      <c r="AK442" s="36" t="s">
        <v>45</v>
      </c>
    </row>
    <row r="443" spans="1:37">
      <c r="A443" s="4">
        <v>2023</v>
      </c>
      <c r="B443" s="4">
        <v>31</v>
      </c>
      <c r="C443" s="4" t="s">
        <v>412</v>
      </c>
      <c r="D443" s="4">
        <v>23980</v>
      </c>
      <c r="E443" s="4" t="s">
        <v>150</v>
      </c>
      <c r="F443" s="32">
        <v>0.13500000000000001</v>
      </c>
      <c r="G443" s="4" t="s">
        <v>43</v>
      </c>
      <c r="H443" s="33">
        <v>1913425060</v>
      </c>
      <c r="I443" s="7">
        <v>31150560</v>
      </c>
      <c r="J443" s="7">
        <v>24590936</v>
      </c>
      <c r="K443" s="7">
        <v>3319776.36</v>
      </c>
      <c r="L443" s="7">
        <v>59061272.359999999</v>
      </c>
      <c r="M443" s="7">
        <v>61133961</v>
      </c>
      <c r="N443" s="34" t="s">
        <v>43</v>
      </c>
      <c r="O443" s="35">
        <v>3.3904046230539553E-2</v>
      </c>
      <c r="P443" s="7">
        <v>61050406</v>
      </c>
      <c r="Q443" s="7">
        <v>2069855.787417209</v>
      </c>
      <c r="R443" s="7">
        <v>0</v>
      </c>
      <c r="S443" s="35">
        <v>1</v>
      </c>
      <c r="T443" s="35">
        <v>3.3904046230539553E-2</v>
      </c>
      <c r="U443" s="7">
        <v>2069855.79</v>
      </c>
      <c r="V443" s="4" t="s">
        <v>44</v>
      </c>
      <c r="W443" s="33" t="s">
        <v>45</v>
      </c>
      <c r="X443" s="7" t="s">
        <v>45</v>
      </c>
      <c r="Y443" s="7" t="s">
        <v>45</v>
      </c>
      <c r="Z443" s="7" t="s">
        <v>45</v>
      </c>
      <c r="AA443" s="7" t="s">
        <v>45</v>
      </c>
      <c r="AB443" s="7" t="s">
        <v>45</v>
      </c>
      <c r="AC443" s="4" t="s">
        <v>44</v>
      </c>
      <c r="AD443" s="35" t="s">
        <v>45</v>
      </c>
      <c r="AE443" s="7" t="s">
        <v>45</v>
      </c>
      <c r="AF443" s="7" t="s">
        <v>45</v>
      </c>
      <c r="AG443" s="7" t="s">
        <v>45</v>
      </c>
      <c r="AH443" s="35" t="s">
        <v>45</v>
      </c>
      <c r="AI443" s="35" t="s">
        <v>45</v>
      </c>
      <c r="AJ443" s="7" t="s">
        <v>45</v>
      </c>
      <c r="AK443" s="36">
        <v>2069855.79</v>
      </c>
    </row>
    <row r="444" spans="1:37">
      <c r="A444" s="4">
        <v>2023</v>
      </c>
      <c r="B444" s="4">
        <v>31</v>
      </c>
      <c r="C444" s="4" t="s">
        <v>412</v>
      </c>
      <c r="D444" s="4">
        <v>24060</v>
      </c>
      <c r="E444" s="4" t="s">
        <v>423</v>
      </c>
      <c r="F444" s="32">
        <v>0.13500000000000001</v>
      </c>
      <c r="G444" s="4" t="s">
        <v>43</v>
      </c>
      <c r="H444" s="33">
        <v>384019550</v>
      </c>
      <c r="I444" s="7">
        <v>8468646</v>
      </c>
      <c r="J444" s="7">
        <v>4184059</v>
      </c>
      <c r="K444" s="7">
        <v>564847.96500000008</v>
      </c>
      <c r="L444" s="7">
        <v>13217552.965</v>
      </c>
      <c r="M444" s="7">
        <v>14493922</v>
      </c>
      <c r="N444" s="34" t="s">
        <v>43</v>
      </c>
      <c r="O444" s="35">
        <v>8.8062364003338778E-2</v>
      </c>
      <c r="P444" s="7">
        <v>14106963</v>
      </c>
      <c r="Q444" s="7">
        <v>1242292.510687632</v>
      </c>
      <c r="R444" s="7">
        <v>0</v>
      </c>
      <c r="S444" s="35">
        <v>1</v>
      </c>
      <c r="T444" s="35">
        <v>8.8062364003338778E-2</v>
      </c>
      <c r="U444" s="7">
        <v>1242292.51</v>
      </c>
      <c r="V444" s="4" t="s">
        <v>44</v>
      </c>
      <c r="W444" s="33" t="s">
        <v>45</v>
      </c>
      <c r="X444" s="7" t="s">
        <v>45</v>
      </c>
      <c r="Y444" s="7" t="s">
        <v>45</v>
      </c>
      <c r="Z444" s="7" t="s">
        <v>45</v>
      </c>
      <c r="AA444" s="7" t="s">
        <v>45</v>
      </c>
      <c r="AB444" s="7" t="s">
        <v>45</v>
      </c>
      <c r="AC444" s="4" t="s">
        <v>44</v>
      </c>
      <c r="AD444" s="35" t="s">
        <v>45</v>
      </c>
      <c r="AE444" s="7" t="s">
        <v>45</v>
      </c>
      <c r="AF444" s="7" t="s">
        <v>45</v>
      </c>
      <c r="AG444" s="7" t="s">
        <v>45</v>
      </c>
      <c r="AH444" s="35" t="s">
        <v>45</v>
      </c>
      <c r="AI444" s="35" t="s">
        <v>45</v>
      </c>
      <c r="AJ444" s="7" t="s">
        <v>45</v>
      </c>
      <c r="AK444" s="36">
        <v>1242292.51</v>
      </c>
    </row>
    <row r="445" spans="1:37">
      <c r="A445" s="4">
        <v>2023</v>
      </c>
      <c r="B445" s="4">
        <v>31</v>
      </c>
      <c r="C445" s="4" t="s">
        <v>412</v>
      </c>
      <c r="D445" s="4">
        <v>24080</v>
      </c>
      <c r="E445" s="4" t="s">
        <v>424</v>
      </c>
      <c r="F445" s="32">
        <v>0.13500000000000001</v>
      </c>
      <c r="G445" s="4" t="s">
        <v>43</v>
      </c>
      <c r="H445" s="33">
        <v>1472077730</v>
      </c>
      <c r="I445" s="7">
        <v>17238030</v>
      </c>
      <c r="J445" s="7">
        <v>19915224</v>
      </c>
      <c r="K445" s="7">
        <v>2688555.24</v>
      </c>
      <c r="L445" s="7">
        <v>39841809.240000002</v>
      </c>
      <c r="M445" s="7">
        <v>43735450</v>
      </c>
      <c r="N445" s="34" t="s">
        <v>43</v>
      </c>
      <c r="O445" s="35">
        <v>8.9027110959187472E-2</v>
      </c>
      <c r="P445" s="7">
        <v>43729049</v>
      </c>
      <c r="Q445" s="7">
        <v>3893070.8974627461</v>
      </c>
      <c r="R445" s="7">
        <v>0</v>
      </c>
      <c r="S445" s="35">
        <v>1</v>
      </c>
      <c r="T445" s="35">
        <v>8.9027110959187472E-2</v>
      </c>
      <c r="U445" s="7">
        <v>3893070.9</v>
      </c>
      <c r="V445" s="4" t="s">
        <v>44</v>
      </c>
      <c r="W445" s="33" t="s">
        <v>45</v>
      </c>
      <c r="X445" s="7" t="s">
        <v>45</v>
      </c>
      <c r="Y445" s="7" t="s">
        <v>45</v>
      </c>
      <c r="Z445" s="7" t="s">
        <v>45</v>
      </c>
      <c r="AA445" s="7" t="s">
        <v>45</v>
      </c>
      <c r="AB445" s="7" t="s">
        <v>45</v>
      </c>
      <c r="AC445" s="4" t="s">
        <v>44</v>
      </c>
      <c r="AD445" s="35" t="s">
        <v>45</v>
      </c>
      <c r="AE445" s="7" t="s">
        <v>45</v>
      </c>
      <c r="AF445" s="7" t="s">
        <v>45</v>
      </c>
      <c r="AG445" s="7" t="s">
        <v>45</v>
      </c>
      <c r="AH445" s="35" t="s">
        <v>45</v>
      </c>
      <c r="AI445" s="35" t="s">
        <v>45</v>
      </c>
      <c r="AJ445" s="7" t="s">
        <v>45</v>
      </c>
      <c r="AK445" s="36">
        <v>3893070.9</v>
      </c>
    </row>
    <row r="446" spans="1:37">
      <c r="A446" s="4">
        <v>2023</v>
      </c>
      <c r="B446" s="4">
        <v>31</v>
      </c>
      <c r="C446" s="4" t="s">
        <v>412</v>
      </c>
      <c r="D446" s="4">
        <v>24500</v>
      </c>
      <c r="E446" s="4" t="s">
        <v>152</v>
      </c>
      <c r="F446" s="32">
        <v>0.13500000000000001</v>
      </c>
      <c r="G446" s="4" t="s">
        <v>44</v>
      </c>
      <c r="H446" s="33" t="s">
        <v>45</v>
      </c>
      <c r="I446" s="7" t="s">
        <v>45</v>
      </c>
      <c r="J446" s="7" t="s">
        <v>45</v>
      </c>
      <c r="K446" s="7" t="s">
        <v>45</v>
      </c>
      <c r="L446" s="7" t="s">
        <v>45</v>
      </c>
      <c r="M446" s="7" t="s">
        <v>45</v>
      </c>
      <c r="N446" s="34" t="s">
        <v>44</v>
      </c>
      <c r="O446" s="35" t="s">
        <v>45</v>
      </c>
      <c r="P446" s="7" t="s">
        <v>45</v>
      </c>
      <c r="Q446" s="7" t="s">
        <v>45</v>
      </c>
      <c r="R446" s="7" t="s">
        <v>45</v>
      </c>
      <c r="S446" s="35" t="s">
        <v>45</v>
      </c>
      <c r="T446" s="35" t="s">
        <v>45</v>
      </c>
      <c r="U446" s="7" t="s">
        <v>45</v>
      </c>
      <c r="V446" s="4" t="s">
        <v>44</v>
      </c>
      <c r="W446" s="33" t="s">
        <v>45</v>
      </c>
      <c r="X446" s="7" t="s">
        <v>45</v>
      </c>
      <c r="Y446" s="7" t="s">
        <v>45</v>
      </c>
      <c r="Z446" s="7" t="s">
        <v>45</v>
      </c>
      <c r="AA446" s="7" t="s">
        <v>45</v>
      </c>
      <c r="AB446" s="7" t="s">
        <v>45</v>
      </c>
      <c r="AC446" s="4" t="s">
        <v>44</v>
      </c>
      <c r="AD446" s="35" t="s">
        <v>45</v>
      </c>
      <c r="AE446" s="7" t="s">
        <v>45</v>
      </c>
      <c r="AF446" s="7" t="s">
        <v>45</v>
      </c>
      <c r="AG446" s="7" t="s">
        <v>45</v>
      </c>
      <c r="AH446" s="35" t="s">
        <v>45</v>
      </c>
      <c r="AI446" s="35" t="s">
        <v>45</v>
      </c>
      <c r="AJ446" s="7" t="s">
        <v>45</v>
      </c>
      <c r="AK446" s="36" t="s">
        <v>45</v>
      </c>
    </row>
    <row r="447" spans="1:37">
      <c r="A447" s="4">
        <v>2023</v>
      </c>
      <c r="B447" s="4">
        <v>31</v>
      </c>
      <c r="C447" s="4" t="s">
        <v>412</v>
      </c>
      <c r="D447" s="4">
        <v>24540</v>
      </c>
      <c r="E447" s="4" t="s">
        <v>425</v>
      </c>
      <c r="F447" s="32">
        <v>0.13500000000000001</v>
      </c>
      <c r="G447" s="4" t="s">
        <v>44</v>
      </c>
      <c r="H447" s="33" t="s">
        <v>45</v>
      </c>
      <c r="I447" s="7" t="s">
        <v>45</v>
      </c>
      <c r="J447" s="7" t="s">
        <v>45</v>
      </c>
      <c r="K447" s="7" t="s">
        <v>45</v>
      </c>
      <c r="L447" s="7" t="s">
        <v>45</v>
      </c>
      <c r="M447" s="7" t="s">
        <v>45</v>
      </c>
      <c r="N447" s="34" t="s">
        <v>44</v>
      </c>
      <c r="O447" s="35" t="s">
        <v>45</v>
      </c>
      <c r="P447" s="7" t="s">
        <v>45</v>
      </c>
      <c r="Q447" s="7" t="s">
        <v>45</v>
      </c>
      <c r="R447" s="7" t="s">
        <v>45</v>
      </c>
      <c r="S447" s="35" t="s">
        <v>45</v>
      </c>
      <c r="T447" s="35" t="s">
        <v>45</v>
      </c>
      <c r="U447" s="7" t="s">
        <v>45</v>
      </c>
      <c r="V447" s="4" t="s">
        <v>44</v>
      </c>
      <c r="W447" s="33" t="s">
        <v>45</v>
      </c>
      <c r="X447" s="7" t="s">
        <v>45</v>
      </c>
      <c r="Y447" s="7" t="s">
        <v>45</v>
      </c>
      <c r="Z447" s="7" t="s">
        <v>45</v>
      </c>
      <c r="AA447" s="7" t="s">
        <v>45</v>
      </c>
      <c r="AB447" s="7" t="s">
        <v>45</v>
      </c>
      <c r="AC447" s="4" t="s">
        <v>44</v>
      </c>
      <c r="AD447" s="35" t="s">
        <v>45</v>
      </c>
      <c r="AE447" s="7" t="s">
        <v>45</v>
      </c>
      <c r="AF447" s="7" t="s">
        <v>45</v>
      </c>
      <c r="AG447" s="7" t="s">
        <v>45</v>
      </c>
      <c r="AH447" s="35" t="s">
        <v>45</v>
      </c>
      <c r="AI447" s="35" t="s">
        <v>45</v>
      </c>
      <c r="AJ447" s="7" t="s">
        <v>45</v>
      </c>
      <c r="AK447" s="36" t="s">
        <v>45</v>
      </c>
    </row>
    <row r="448" spans="1:37">
      <c r="A448" s="4">
        <v>2023</v>
      </c>
      <c r="B448" s="4">
        <v>31</v>
      </c>
      <c r="C448" s="4" t="s">
        <v>412</v>
      </c>
      <c r="D448" s="4">
        <v>24740</v>
      </c>
      <c r="E448" s="4" t="s">
        <v>426</v>
      </c>
      <c r="F448" s="32">
        <v>0.13500000000000001</v>
      </c>
      <c r="G448" s="4" t="s">
        <v>43</v>
      </c>
      <c r="H448" s="33">
        <v>93926750</v>
      </c>
      <c r="I448" s="7">
        <v>2845522</v>
      </c>
      <c r="J448" s="7">
        <v>1183167</v>
      </c>
      <c r="K448" s="7">
        <v>159727.54500000001</v>
      </c>
      <c r="L448" s="7">
        <v>4188416.5449999999</v>
      </c>
      <c r="M448" s="7">
        <v>4401889</v>
      </c>
      <c r="N448" s="34" t="s">
        <v>43</v>
      </c>
      <c r="O448" s="35">
        <v>4.8495646982466001E-2</v>
      </c>
      <c r="P448" s="7">
        <v>4274305</v>
      </c>
      <c r="Q448" s="7">
        <v>207285.18637538931</v>
      </c>
      <c r="R448" s="7">
        <v>0</v>
      </c>
      <c r="S448" s="35">
        <v>1</v>
      </c>
      <c r="T448" s="35">
        <v>4.8495646982466001E-2</v>
      </c>
      <c r="U448" s="7">
        <v>207285.19</v>
      </c>
      <c r="V448" s="4" t="s">
        <v>44</v>
      </c>
      <c r="W448" s="33" t="s">
        <v>45</v>
      </c>
      <c r="X448" s="7" t="s">
        <v>45</v>
      </c>
      <c r="Y448" s="7" t="s">
        <v>45</v>
      </c>
      <c r="Z448" s="7" t="s">
        <v>45</v>
      </c>
      <c r="AA448" s="7" t="s">
        <v>45</v>
      </c>
      <c r="AB448" s="7" t="s">
        <v>45</v>
      </c>
      <c r="AC448" s="4" t="s">
        <v>44</v>
      </c>
      <c r="AD448" s="35" t="s">
        <v>45</v>
      </c>
      <c r="AE448" s="7" t="s">
        <v>45</v>
      </c>
      <c r="AF448" s="7" t="s">
        <v>45</v>
      </c>
      <c r="AG448" s="7" t="s">
        <v>45</v>
      </c>
      <c r="AH448" s="35" t="s">
        <v>45</v>
      </c>
      <c r="AI448" s="35" t="s">
        <v>45</v>
      </c>
      <c r="AJ448" s="7" t="s">
        <v>45</v>
      </c>
      <c r="AK448" s="36">
        <v>207285.19</v>
      </c>
    </row>
    <row r="449" spans="1:37">
      <c r="A449" s="4">
        <v>2023</v>
      </c>
      <c r="B449" s="4">
        <v>31</v>
      </c>
      <c r="C449" s="4" t="s">
        <v>412</v>
      </c>
      <c r="D449" s="4">
        <v>25060</v>
      </c>
      <c r="E449" s="4" t="s">
        <v>154</v>
      </c>
      <c r="F449" s="32">
        <v>0.13500000000000001</v>
      </c>
      <c r="G449" s="4" t="s">
        <v>43</v>
      </c>
      <c r="H449" s="33">
        <v>723968720</v>
      </c>
      <c r="I449" s="7">
        <v>5428026</v>
      </c>
      <c r="J449" s="7">
        <v>8996752</v>
      </c>
      <c r="K449" s="7">
        <v>1214561.52</v>
      </c>
      <c r="L449" s="7">
        <v>15639339.52</v>
      </c>
      <c r="M449" s="7">
        <v>17033260</v>
      </c>
      <c r="N449" s="34" t="s">
        <v>43</v>
      </c>
      <c r="O449" s="35">
        <v>8.1835214163348713E-2</v>
      </c>
      <c r="P449" s="7">
        <v>17484713</v>
      </c>
      <c r="Q449" s="7">
        <v>1430865.2329396871</v>
      </c>
      <c r="R449" s="7">
        <v>0</v>
      </c>
      <c r="S449" s="35">
        <v>1</v>
      </c>
      <c r="T449" s="35">
        <v>8.1835214163348713E-2</v>
      </c>
      <c r="U449" s="7">
        <v>1430865.23</v>
      </c>
      <c r="V449" s="4" t="s">
        <v>43</v>
      </c>
      <c r="W449" s="33">
        <v>200511450</v>
      </c>
      <c r="X449" s="7">
        <v>1510740</v>
      </c>
      <c r="Y449" s="7">
        <v>2952023</v>
      </c>
      <c r="Z449" s="7">
        <v>398523.10499999998</v>
      </c>
      <c r="AA449" s="7">
        <v>4861286.1050000004</v>
      </c>
      <c r="AB449" s="7">
        <v>4725111</v>
      </c>
      <c r="AC449" s="4" t="s">
        <v>44</v>
      </c>
      <c r="AD449" s="35" t="s">
        <v>45</v>
      </c>
      <c r="AE449" s="7" t="s">
        <v>45</v>
      </c>
      <c r="AF449" s="7" t="s">
        <v>45</v>
      </c>
      <c r="AG449" s="7" t="s">
        <v>45</v>
      </c>
      <c r="AH449" s="35" t="s">
        <v>45</v>
      </c>
      <c r="AI449" s="35" t="s">
        <v>45</v>
      </c>
      <c r="AJ449" s="7" t="s">
        <v>45</v>
      </c>
      <c r="AK449" s="36">
        <v>1430865.23</v>
      </c>
    </row>
    <row r="450" spans="1:37">
      <c r="A450" s="4">
        <v>2023</v>
      </c>
      <c r="B450" s="4">
        <v>31</v>
      </c>
      <c r="C450" s="4" t="s">
        <v>412</v>
      </c>
      <c r="D450" s="4">
        <v>25250</v>
      </c>
      <c r="E450" s="4" t="s">
        <v>427</v>
      </c>
      <c r="F450" s="32">
        <v>0.13500000000000001</v>
      </c>
      <c r="G450" s="4" t="s">
        <v>44</v>
      </c>
      <c r="H450" s="33" t="s">
        <v>45</v>
      </c>
      <c r="I450" s="7" t="s">
        <v>45</v>
      </c>
      <c r="J450" s="7" t="s">
        <v>45</v>
      </c>
      <c r="K450" s="7" t="s">
        <v>45</v>
      </c>
      <c r="L450" s="7" t="s">
        <v>45</v>
      </c>
      <c r="M450" s="7" t="s">
        <v>45</v>
      </c>
      <c r="N450" s="34" t="s">
        <v>44</v>
      </c>
      <c r="O450" s="35" t="s">
        <v>45</v>
      </c>
      <c r="P450" s="7" t="s">
        <v>45</v>
      </c>
      <c r="Q450" s="7" t="s">
        <v>45</v>
      </c>
      <c r="R450" s="7" t="s">
        <v>45</v>
      </c>
      <c r="S450" s="35" t="s">
        <v>45</v>
      </c>
      <c r="T450" s="35" t="s">
        <v>45</v>
      </c>
      <c r="U450" s="7" t="s">
        <v>45</v>
      </c>
      <c r="V450" s="4" t="s">
        <v>44</v>
      </c>
      <c r="W450" s="33" t="s">
        <v>45</v>
      </c>
      <c r="X450" s="7" t="s">
        <v>45</v>
      </c>
      <c r="Y450" s="7" t="s">
        <v>45</v>
      </c>
      <c r="Z450" s="7" t="s">
        <v>45</v>
      </c>
      <c r="AA450" s="7" t="s">
        <v>45</v>
      </c>
      <c r="AB450" s="7" t="s">
        <v>45</v>
      </c>
      <c r="AC450" s="4" t="s">
        <v>44</v>
      </c>
      <c r="AD450" s="35" t="s">
        <v>45</v>
      </c>
      <c r="AE450" s="7" t="s">
        <v>45</v>
      </c>
      <c r="AF450" s="7" t="s">
        <v>45</v>
      </c>
      <c r="AG450" s="7" t="s">
        <v>45</v>
      </c>
      <c r="AH450" s="35" t="s">
        <v>45</v>
      </c>
      <c r="AI450" s="35" t="s">
        <v>45</v>
      </c>
      <c r="AJ450" s="7" t="s">
        <v>45</v>
      </c>
      <c r="AK450" s="36" t="s">
        <v>45</v>
      </c>
    </row>
    <row r="451" spans="1:37">
      <c r="A451" s="4">
        <v>2023</v>
      </c>
      <c r="B451" s="4">
        <v>31</v>
      </c>
      <c r="C451" s="4" t="s">
        <v>412</v>
      </c>
      <c r="D451" s="4">
        <v>25310</v>
      </c>
      <c r="E451" s="4" t="s">
        <v>428</v>
      </c>
      <c r="F451" s="32">
        <v>0.13500000000000001</v>
      </c>
      <c r="G451" s="4" t="s">
        <v>44</v>
      </c>
      <c r="H451" s="33" t="s">
        <v>45</v>
      </c>
      <c r="I451" s="7" t="s">
        <v>45</v>
      </c>
      <c r="J451" s="7" t="s">
        <v>45</v>
      </c>
      <c r="K451" s="7" t="s">
        <v>45</v>
      </c>
      <c r="L451" s="7" t="s">
        <v>45</v>
      </c>
      <c r="M451" s="7" t="s">
        <v>45</v>
      </c>
      <c r="N451" s="34" t="s">
        <v>44</v>
      </c>
      <c r="O451" s="35" t="s">
        <v>45</v>
      </c>
      <c r="P451" s="7" t="s">
        <v>45</v>
      </c>
      <c r="Q451" s="7" t="s">
        <v>45</v>
      </c>
      <c r="R451" s="7" t="s">
        <v>45</v>
      </c>
      <c r="S451" s="35" t="s">
        <v>45</v>
      </c>
      <c r="T451" s="35" t="s">
        <v>45</v>
      </c>
      <c r="U451" s="7" t="s">
        <v>45</v>
      </c>
      <c r="V451" s="4" t="s">
        <v>44</v>
      </c>
      <c r="W451" s="33" t="s">
        <v>45</v>
      </c>
      <c r="X451" s="7" t="s">
        <v>45</v>
      </c>
      <c r="Y451" s="7" t="s">
        <v>45</v>
      </c>
      <c r="Z451" s="7" t="s">
        <v>45</v>
      </c>
      <c r="AA451" s="7" t="s">
        <v>45</v>
      </c>
      <c r="AB451" s="7" t="s">
        <v>45</v>
      </c>
      <c r="AC451" s="4" t="s">
        <v>44</v>
      </c>
      <c r="AD451" s="35" t="s">
        <v>45</v>
      </c>
      <c r="AE451" s="7" t="s">
        <v>45</v>
      </c>
      <c r="AF451" s="7" t="s">
        <v>45</v>
      </c>
      <c r="AG451" s="7" t="s">
        <v>45</v>
      </c>
      <c r="AH451" s="35" t="s">
        <v>45</v>
      </c>
      <c r="AI451" s="35" t="s">
        <v>45</v>
      </c>
      <c r="AJ451" s="7" t="s">
        <v>45</v>
      </c>
      <c r="AK451" s="36" t="s">
        <v>45</v>
      </c>
    </row>
    <row r="452" spans="1:37">
      <c r="A452" s="4">
        <v>2023</v>
      </c>
      <c r="B452" s="4">
        <v>31</v>
      </c>
      <c r="C452" s="4" t="s">
        <v>412</v>
      </c>
      <c r="D452" s="4">
        <v>26100</v>
      </c>
      <c r="E452" s="4" t="s">
        <v>429</v>
      </c>
      <c r="F452" s="32">
        <v>0.13500000000000001</v>
      </c>
      <c r="G452" s="4" t="s">
        <v>44</v>
      </c>
      <c r="H452" s="33" t="s">
        <v>45</v>
      </c>
      <c r="I452" s="7" t="s">
        <v>45</v>
      </c>
      <c r="J452" s="7" t="s">
        <v>45</v>
      </c>
      <c r="K452" s="7" t="s">
        <v>45</v>
      </c>
      <c r="L452" s="7" t="s">
        <v>45</v>
      </c>
      <c r="M452" s="7" t="s">
        <v>45</v>
      </c>
      <c r="N452" s="34" t="s">
        <v>44</v>
      </c>
      <c r="O452" s="35" t="s">
        <v>45</v>
      </c>
      <c r="P452" s="7" t="s">
        <v>45</v>
      </c>
      <c r="Q452" s="7" t="s">
        <v>45</v>
      </c>
      <c r="R452" s="7" t="s">
        <v>45</v>
      </c>
      <c r="S452" s="35" t="s">
        <v>45</v>
      </c>
      <c r="T452" s="35" t="s">
        <v>45</v>
      </c>
      <c r="U452" s="7" t="s">
        <v>45</v>
      </c>
      <c r="V452" s="4" t="s">
        <v>44</v>
      </c>
      <c r="W452" s="33" t="s">
        <v>45</v>
      </c>
      <c r="X452" s="7" t="s">
        <v>45</v>
      </c>
      <c r="Y452" s="7" t="s">
        <v>45</v>
      </c>
      <c r="Z452" s="7" t="s">
        <v>45</v>
      </c>
      <c r="AA452" s="7" t="s">
        <v>45</v>
      </c>
      <c r="AB452" s="7" t="s">
        <v>45</v>
      </c>
      <c r="AC452" s="4" t="s">
        <v>44</v>
      </c>
      <c r="AD452" s="35" t="s">
        <v>45</v>
      </c>
      <c r="AE452" s="7" t="s">
        <v>45</v>
      </c>
      <c r="AF452" s="7" t="s">
        <v>45</v>
      </c>
      <c r="AG452" s="7" t="s">
        <v>45</v>
      </c>
      <c r="AH452" s="35" t="s">
        <v>45</v>
      </c>
      <c r="AI452" s="35" t="s">
        <v>45</v>
      </c>
      <c r="AJ452" s="7" t="s">
        <v>45</v>
      </c>
      <c r="AK452" s="36" t="s">
        <v>45</v>
      </c>
    </row>
    <row r="453" spans="1:37">
      <c r="A453" s="4">
        <v>2023</v>
      </c>
      <c r="B453" s="4">
        <v>31</v>
      </c>
      <c r="C453" s="4" t="s">
        <v>412</v>
      </c>
      <c r="D453" s="4">
        <v>30060</v>
      </c>
      <c r="E453" s="4" t="s">
        <v>156</v>
      </c>
      <c r="F453" s="32">
        <v>0.13500000000000001</v>
      </c>
      <c r="G453" s="4" t="s">
        <v>43</v>
      </c>
      <c r="H453" s="33">
        <v>1913425060</v>
      </c>
      <c r="I453" s="7">
        <v>0</v>
      </c>
      <c r="J453" s="7">
        <v>2693120</v>
      </c>
      <c r="K453" s="7">
        <v>363571.20000000001</v>
      </c>
      <c r="L453" s="7">
        <v>3056691.2000000002</v>
      </c>
      <c r="M453" s="7">
        <v>3692910</v>
      </c>
      <c r="N453" s="34" t="s">
        <v>43</v>
      </c>
      <c r="O453" s="35">
        <v>0.1722811549699288</v>
      </c>
      <c r="P453" s="7">
        <v>3684145</v>
      </c>
      <c r="Q453" s="7">
        <v>634708.75567668828</v>
      </c>
      <c r="R453" s="7">
        <v>0</v>
      </c>
      <c r="S453" s="35">
        <v>1</v>
      </c>
      <c r="T453" s="35">
        <v>0.1722811549699288</v>
      </c>
      <c r="U453" s="7">
        <v>634708.76</v>
      </c>
      <c r="V453" s="4" t="s">
        <v>43</v>
      </c>
      <c r="W453" s="33">
        <v>324412400</v>
      </c>
      <c r="X453" s="7">
        <v>0</v>
      </c>
      <c r="Y453" s="7">
        <v>550823</v>
      </c>
      <c r="Z453" s="7">
        <v>74361.10500000001</v>
      </c>
      <c r="AA453" s="7">
        <v>625184.10499999998</v>
      </c>
      <c r="AB453" s="7">
        <v>626116</v>
      </c>
      <c r="AC453" s="4" t="s">
        <v>43</v>
      </c>
      <c r="AD453" s="35">
        <v>1.488374358745048E-3</v>
      </c>
      <c r="AE453" s="7">
        <v>611735</v>
      </c>
      <c r="AF453" s="7">
        <v>910.49068834690206</v>
      </c>
      <c r="AG453" s="7">
        <v>0</v>
      </c>
      <c r="AH453" s="35">
        <v>1</v>
      </c>
      <c r="AI453" s="35">
        <v>1.488374358745048E-3</v>
      </c>
      <c r="AJ453" s="7">
        <v>910.49</v>
      </c>
      <c r="AK453" s="36">
        <v>635619.25</v>
      </c>
    </row>
    <row r="454" spans="1:37">
      <c r="A454" s="4">
        <v>2023</v>
      </c>
      <c r="B454" s="4">
        <v>31</v>
      </c>
      <c r="C454" s="4" t="s">
        <v>412</v>
      </c>
      <c r="D454" s="4">
        <v>30160</v>
      </c>
      <c r="E454" s="4" t="s">
        <v>137</v>
      </c>
      <c r="F454" s="32">
        <v>0.13500000000000001</v>
      </c>
      <c r="G454" s="4" t="s">
        <v>43</v>
      </c>
      <c r="H454" s="33">
        <v>13130956580</v>
      </c>
      <c r="I454" s="7">
        <v>0</v>
      </c>
      <c r="J454" s="7">
        <v>19816170</v>
      </c>
      <c r="K454" s="7">
        <v>2675182.9500000002</v>
      </c>
      <c r="L454" s="7">
        <v>22491352.949999999</v>
      </c>
      <c r="M454" s="7">
        <v>26261913</v>
      </c>
      <c r="N454" s="34" t="s">
        <v>43</v>
      </c>
      <c r="O454" s="35">
        <v>0.143575224318198</v>
      </c>
      <c r="P454" s="7">
        <v>26189454</v>
      </c>
      <c r="Q454" s="7">
        <v>3760156.7328211279</v>
      </c>
      <c r="R454" s="7">
        <v>0</v>
      </c>
      <c r="S454" s="35">
        <v>1</v>
      </c>
      <c r="T454" s="35">
        <v>0.143575224318198</v>
      </c>
      <c r="U454" s="7">
        <v>3760156.73</v>
      </c>
      <c r="V454" s="4" t="s">
        <v>44</v>
      </c>
      <c r="W454" s="33" t="s">
        <v>45</v>
      </c>
      <c r="X454" s="7" t="s">
        <v>45</v>
      </c>
      <c r="Y454" s="7" t="s">
        <v>45</v>
      </c>
      <c r="Z454" s="7" t="s">
        <v>45</v>
      </c>
      <c r="AA454" s="7" t="s">
        <v>45</v>
      </c>
      <c r="AB454" s="7" t="s">
        <v>45</v>
      </c>
      <c r="AC454" s="4" t="s">
        <v>44</v>
      </c>
      <c r="AD454" s="35" t="s">
        <v>45</v>
      </c>
      <c r="AE454" s="7" t="s">
        <v>45</v>
      </c>
      <c r="AF454" s="7" t="s">
        <v>45</v>
      </c>
      <c r="AG454" s="7" t="s">
        <v>45</v>
      </c>
      <c r="AH454" s="35" t="s">
        <v>45</v>
      </c>
      <c r="AI454" s="35" t="s">
        <v>45</v>
      </c>
      <c r="AJ454" s="7" t="s">
        <v>45</v>
      </c>
      <c r="AK454" s="36">
        <v>3760156.73</v>
      </c>
    </row>
    <row r="455" spans="1:37" hidden="1">
      <c r="A455" s="4">
        <v>2025</v>
      </c>
      <c r="B455" s="4">
        <v>32</v>
      </c>
      <c r="C455" s="4" t="s">
        <v>430</v>
      </c>
      <c r="D455" s="4">
        <v>20010</v>
      </c>
      <c r="E455" s="4" t="s">
        <v>431</v>
      </c>
      <c r="F455" s="32">
        <v>0.13800000000000001</v>
      </c>
      <c r="G455" s="4" t="s">
        <v>43</v>
      </c>
      <c r="H455" s="33">
        <v>10369330</v>
      </c>
      <c r="I455" s="7">
        <v>82190.98</v>
      </c>
      <c r="J455" s="7">
        <v>113931.91</v>
      </c>
      <c r="K455" s="7">
        <v>15722.603580000001</v>
      </c>
      <c r="L455" s="7">
        <v>211845.49358000001</v>
      </c>
      <c r="M455" s="7">
        <v>228398.52</v>
      </c>
      <c r="N455" s="34" t="s">
        <v>43</v>
      </c>
      <c r="O455" s="35">
        <v>7.2474315595389971E-2</v>
      </c>
      <c r="P455" s="7">
        <v>228398.52</v>
      </c>
      <c r="Q455" s="7">
        <v>16553.026419999991</v>
      </c>
      <c r="R455" s="7">
        <v>0</v>
      </c>
      <c r="S455" s="35">
        <v>1</v>
      </c>
      <c r="T455" s="35">
        <v>7.2474315595389971E-2</v>
      </c>
      <c r="U455" s="7">
        <v>16553.03</v>
      </c>
      <c r="V455" s="4" t="s">
        <v>43</v>
      </c>
      <c r="W455" s="33">
        <v>84840</v>
      </c>
      <c r="X455" s="7">
        <v>754.59</v>
      </c>
      <c r="Y455" s="7">
        <v>899.02</v>
      </c>
      <c r="Z455" s="7">
        <v>124.06476000000001</v>
      </c>
      <c r="AA455" s="7">
        <v>1777.6747600000001</v>
      </c>
      <c r="AB455" s="7">
        <v>1950.84</v>
      </c>
      <c r="AC455" s="4" t="s">
        <v>43</v>
      </c>
      <c r="AD455" s="35">
        <v>8.8764450185561006E-2</v>
      </c>
      <c r="AE455" s="7">
        <v>1950.84</v>
      </c>
      <c r="AF455" s="7">
        <v>173.16523999999981</v>
      </c>
      <c r="AG455" s="7">
        <v>0</v>
      </c>
      <c r="AH455" s="35">
        <v>1</v>
      </c>
      <c r="AI455" s="35">
        <v>8.8764450185561006E-2</v>
      </c>
      <c r="AJ455" s="7">
        <v>173.17</v>
      </c>
      <c r="AK455" s="36">
        <v>16726.2</v>
      </c>
    </row>
    <row r="456" spans="1:37" hidden="1">
      <c r="A456" s="4">
        <v>2025</v>
      </c>
      <c r="B456" s="4">
        <v>32</v>
      </c>
      <c r="C456" s="4" t="s">
        <v>430</v>
      </c>
      <c r="D456" s="4">
        <v>20130</v>
      </c>
      <c r="E456" s="4" t="s">
        <v>432</v>
      </c>
      <c r="F456" s="32">
        <v>0.13800000000000001</v>
      </c>
      <c r="G456" s="4" t="s">
        <v>43</v>
      </c>
      <c r="H456" s="33">
        <v>130318530</v>
      </c>
      <c r="I456" s="7">
        <v>1095978.8400000001</v>
      </c>
      <c r="J456" s="7">
        <v>1579236.59</v>
      </c>
      <c r="K456" s="7">
        <v>217934.64942</v>
      </c>
      <c r="L456" s="7">
        <v>2893150.0794199998</v>
      </c>
      <c r="M456" s="7">
        <v>3037725.72</v>
      </c>
      <c r="N456" s="34" t="s">
        <v>43</v>
      </c>
      <c r="O456" s="35">
        <v>4.7593381992367623E-2</v>
      </c>
      <c r="P456" s="7">
        <v>3037725.72</v>
      </c>
      <c r="Q456" s="7">
        <v>144575.64058000001</v>
      </c>
      <c r="R456" s="7">
        <v>0</v>
      </c>
      <c r="S456" s="35">
        <v>1</v>
      </c>
      <c r="T456" s="35">
        <v>4.7593381992367623E-2</v>
      </c>
      <c r="U456" s="7">
        <v>144575.64000000001</v>
      </c>
      <c r="V456" s="4" t="s">
        <v>43</v>
      </c>
      <c r="W456" s="33">
        <v>6906450</v>
      </c>
      <c r="X456" s="7">
        <v>58083.24</v>
      </c>
      <c r="Y456" s="7">
        <v>100240.98</v>
      </c>
      <c r="Z456" s="7">
        <v>13833.25524</v>
      </c>
      <c r="AA456" s="7">
        <v>172157.47524</v>
      </c>
      <c r="AB456" s="7">
        <v>160989.39000000001</v>
      </c>
      <c r="AC456" s="4" t="s">
        <v>44</v>
      </c>
      <c r="AD456" s="35" t="s">
        <v>45</v>
      </c>
      <c r="AE456" s="7" t="s">
        <v>45</v>
      </c>
      <c r="AF456" s="7" t="s">
        <v>45</v>
      </c>
      <c r="AG456" s="7" t="s">
        <v>45</v>
      </c>
      <c r="AH456" s="35" t="s">
        <v>45</v>
      </c>
      <c r="AI456" s="35" t="s">
        <v>45</v>
      </c>
      <c r="AJ456" s="7" t="s">
        <v>45</v>
      </c>
      <c r="AK456" s="36">
        <v>144575.64000000001</v>
      </c>
    </row>
    <row r="457" spans="1:37" hidden="1">
      <c r="A457" s="4">
        <v>2025</v>
      </c>
      <c r="B457" s="4">
        <v>32</v>
      </c>
      <c r="C457" s="4" t="s">
        <v>430</v>
      </c>
      <c r="D457" s="4">
        <v>20160</v>
      </c>
      <c r="E457" s="4" t="s">
        <v>433</v>
      </c>
      <c r="F457" s="32">
        <v>0.13800000000000001</v>
      </c>
      <c r="G457" s="4" t="s">
        <v>43</v>
      </c>
      <c r="H457" s="33">
        <v>132411040</v>
      </c>
      <c r="I457" s="7">
        <v>1893477.87</v>
      </c>
      <c r="J457" s="7">
        <v>1660093.28</v>
      </c>
      <c r="K457" s="7">
        <v>229092.87263999999</v>
      </c>
      <c r="L457" s="7">
        <v>3782664.022640001</v>
      </c>
      <c r="M457" s="7">
        <v>3888913.44</v>
      </c>
      <c r="N457" s="34" t="s">
        <v>43</v>
      </c>
      <c r="O457" s="35">
        <v>2.7321106267667261E-2</v>
      </c>
      <c r="P457" s="7">
        <v>3888913.44</v>
      </c>
      <c r="Q457" s="7">
        <v>106249.4173599995</v>
      </c>
      <c r="R457" s="7">
        <v>0</v>
      </c>
      <c r="S457" s="35">
        <v>1</v>
      </c>
      <c r="T457" s="35">
        <v>2.7321106267667261E-2</v>
      </c>
      <c r="U457" s="7">
        <v>106249.42</v>
      </c>
      <c r="V457" s="4" t="s">
        <v>43</v>
      </c>
      <c r="W457" s="33">
        <v>5605640</v>
      </c>
      <c r="X457" s="7">
        <v>80160.649999999994</v>
      </c>
      <c r="Y457" s="7">
        <v>75739.429999999993</v>
      </c>
      <c r="Z457" s="7">
        <v>10452.04134</v>
      </c>
      <c r="AA457" s="7">
        <v>166352.12134000001</v>
      </c>
      <c r="AB457" s="7">
        <v>164637.66</v>
      </c>
      <c r="AC457" s="4" t="s">
        <v>44</v>
      </c>
      <c r="AD457" s="35" t="s">
        <v>45</v>
      </c>
      <c r="AE457" s="7" t="s">
        <v>45</v>
      </c>
      <c r="AF457" s="7" t="s">
        <v>45</v>
      </c>
      <c r="AG457" s="7" t="s">
        <v>45</v>
      </c>
      <c r="AH457" s="35" t="s">
        <v>45</v>
      </c>
      <c r="AI457" s="35" t="s">
        <v>45</v>
      </c>
      <c r="AJ457" s="7" t="s">
        <v>45</v>
      </c>
      <c r="AK457" s="36">
        <v>106249.42</v>
      </c>
    </row>
    <row r="458" spans="1:37" hidden="1">
      <c r="A458" s="4">
        <v>2025</v>
      </c>
      <c r="B458" s="4">
        <v>32</v>
      </c>
      <c r="C458" s="4" t="s">
        <v>430</v>
      </c>
      <c r="D458" s="4">
        <v>20540</v>
      </c>
      <c r="E458" s="4" t="s">
        <v>53</v>
      </c>
      <c r="F458" s="32">
        <v>0.13800000000000001</v>
      </c>
      <c r="G458" s="4" t="s">
        <v>43</v>
      </c>
      <c r="H458" s="33">
        <v>3984420</v>
      </c>
      <c r="I458" s="7">
        <v>31261.759999999998</v>
      </c>
      <c r="J458" s="7">
        <v>52133.18</v>
      </c>
      <c r="K458" s="7">
        <v>7194.3788400000003</v>
      </c>
      <c r="L458" s="7">
        <v>90589.318840000007</v>
      </c>
      <c r="M458" s="7">
        <v>92621.91</v>
      </c>
      <c r="N458" s="34" t="s">
        <v>43</v>
      </c>
      <c r="O458" s="35">
        <v>2.1945036115104899E-2</v>
      </c>
      <c r="P458" s="7">
        <v>92621.91</v>
      </c>
      <c r="Q458" s="7">
        <v>2032.5911599999961</v>
      </c>
      <c r="R458" s="7">
        <v>0</v>
      </c>
      <c r="S458" s="35">
        <v>1</v>
      </c>
      <c r="T458" s="35">
        <v>2.1945036115104899E-2</v>
      </c>
      <c r="U458" s="7">
        <v>2032.59</v>
      </c>
      <c r="V458" s="4" t="s">
        <v>43</v>
      </c>
      <c r="W458" s="33">
        <v>1990530</v>
      </c>
      <c r="X458" s="7">
        <v>15617.7</v>
      </c>
      <c r="Y458" s="7">
        <v>28257.62</v>
      </c>
      <c r="Z458" s="7">
        <v>3899.5515599999999</v>
      </c>
      <c r="AA458" s="7">
        <v>47774.87156</v>
      </c>
      <c r="AB458" s="7">
        <v>46271.9</v>
      </c>
      <c r="AC458" s="4" t="s">
        <v>44</v>
      </c>
      <c r="AD458" s="35" t="s">
        <v>45</v>
      </c>
      <c r="AE458" s="7" t="s">
        <v>45</v>
      </c>
      <c r="AF458" s="7" t="s">
        <v>45</v>
      </c>
      <c r="AG458" s="7" t="s">
        <v>45</v>
      </c>
      <c r="AH458" s="35" t="s">
        <v>45</v>
      </c>
      <c r="AI458" s="35" t="s">
        <v>45</v>
      </c>
      <c r="AJ458" s="7" t="s">
        <v>45</v>
      </c>
      <c r="AK458" s="36">
        <v>2032.59</v>
      </c>
    </row>
    <row r="459" spans="1:37" hidden="1">
      <c r="A459" s="4">
        <v>2025</v>
      </c>
      <c r="B459" s="4">
        <v>32</v>
      </c>
      <c r="C459" s="4" t="s">
        <v>430</v>
      </c>
      <c r="D459" s="4">
        <v>21230</v>
      </c>
      <c r="E459" s="4" t="s">
        <v>434</v>
      </c>
      <c r="F459" s="32">
        <v>0.13800000000000001</v>
      </c>
      <c r="G459" s="4" t="s">
        <v>43</v>
      </c>
      <c r="H459" s="33">
        <v>178856220</v>
      </c>
      <c r="I459" s="7">
        <v>1427157.99</v>
      </c>
      <c r="J459" s="7">
        <v>2031178.78</v>
      </c>
      <c r="K459" s="7">
        <v>280302.67164000002</v>
      </c>
      <c r="L459" s="7">
        <v>3738639.4416399999</v>
      </c>
      <c r="M459" s="7">
        <v>4038462.02</v>
      </c>
      <c r="N459" s="34" t="s">
        <v>43</v>
      </c>
      <c r="O459" s="35">
        <v>7.4241772455742927E-2</v>
      </c>
      <c r="P459" s="7">
        <v>4038462.02</v>
      </c>
      <c r="Q459" s="7">
        <v>299822.57835999993</v>
      </c>
      <c r="R459" s="7">
        <v>0</v>
      </c>
      <c r="S459" s="35">
        <v>1</v>
      </c>
      <c r="T459" s="35">
        <v>7.4241772455742927E-2</v>
      </c>
      <c r="U459" s="7">
        <v>299822.58</v>
      </c>
      <c r="V459" s="4" t="s">
        <v>44</v>
      </c>
      <c r="W459" s="33" t="s">
        <v>45</v>
      </c>
      <c r="X459" s="7" t="s">
        <v>45</v>
      </c>
      <c r="Y459" s="7" t="s">
        <v>45</v>
      </c>
      <c r="Z459" s="7" t="s">
        <v>45</v>
      </c>
      <c r="AA459" s="7" t="s">
        <v>45</v>
      </c>
      <c r="AB459" s="7" t="s">
        <v>45</v>
      </c>
      <c r="AC459" s="4" t="s">
        <v>44</v>
      </c>
      <c r="AD459" s="35" t="s">
        <v>45</v>
      </c>
      <c r="AE459" s="7" t="s">
        <v>45</v>
      </c>
      <c r="AF459" s="7" t="s">
        <v>45</v>
      </c>
      <c r="AG459" s="7" t="s">
        <v>45</v>
      </c>
      <c r="AH459" s="35" t="s">
        <v>45</v>
      </c>
      <c r="AI459" s="35" t="s">
        <v>45</v>
      </c>
      <c r="AJ459" s="7" t="s">
        <v>45</v>
      </c>
      <c r="AK459" s="36">
        <v>299822.58</v>
      </c>
    </row>
    <row r="460" spans="1:37" hidden="1">
      <c r="A460" s="4">
        <v>2025</v>
      </c>
      <c r="B460" s="4">
        <v>32</v>
      </c>
      <c r="C460" s="4" t="s">
        <v>430</v>
      </c>
      <c r="D460" s="4">
        <v>21660</v>
      </c>
      <c r="E460" s="4" t="s">
        <v>435</v>
      </c>
      <c r="F460" s="32">
        <v>0.13800000000000001</v>
      </c>
      <c r="G460" s="4" t="s">
        <v>43</v>
      </c>
      <c r="H460" s="33">
        <v>5819460</v>
      </c>
      <c r="I460" s="7">
        <v>24441.73</v>
      </c>
      <c r="J460" s="7">
        <v>85443.05</v>
      </c>
      <c r="K460" s="7">
        <v>11791.1409</v>
      </c>
      <c r="L460" s="7">
        <v>121675.9209</v>
      </c>
      <c r="M460" s="7">
        <v>128028.26</v>
      </c>
      <c r="N460" s="34" t="s">
        <v>43</v>
      </c>
      <c r="O460" s="35">
        <v>4.9616694782854909E-2</v>
      </c>
      <c r="P460" s="7">
        <v>128028.26</v>
      </c>
      <c r="Q460" s="7">
        <v>6352.339099999992</v>
      </c>
      <c r="R460" s="7">
        <v>0</v>
      </c>
      <c r="S460" s="35">
        <v>1</v>
      </c>
      <c r="T460" s="35">
        <v>4.9616694782854909E-2</v>
      </c>
      <c r="U460" s="7">
        <v>6352.34</v>
      </c>
      <c r="V460" s="4" t="s">
        <v>43</v>
      </c>
      <c r="W460" s="33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4" t="s">
        <v>44</v>
      </c>
      <c r="AD460" s="35" t="s">
        <v>45</v>
      </c>
      <c r="AE460" s="7" t="s">
        <v>45</v>
      </c>
      <c r="AF460" s="7" t="s">
        <v>45</v>
      </c>
      <c r="AG460" s="7" t="s">
        <v>45</v>
      </c>
      <c r="AH460" s="35" t="s">
        <v>45</v>
      </c>
      <c r="AI460" s="35" t="s">
        <v>45</v>
      </c>
      <c r="AJ460" s="7" t="s">
        <v>45</v>
      </c>
      <c r="AK460" s="36">
        <v>6352.34</v>
      </c>
    </row>
    <row r="461" spans="1:37" hidden="1">
      <c r="A461" s="4">
        <v>2025</v>
      </c>
      <c r="B461" s="4">
        <v>32</v>
      </c>
      <c r="C461" s="4" t="s">
        <v>430</v>
      </c>
      <c r="D461" s="4">
        <v>21850</v>
      </c>
      <c r="E461" s="4" t="s">
        <v>436</v>
      </c>
      <c r="F461" s="32">
        <v>0.13800000000000001</v>
      </c>
      <c r="G461" s="4" t="s">
        <v>44</v>
      </c>
      <c r="H461" s="33" t="s">
        <v>45</v>
      </c>
      <c r="I461" s="7" t="s">
        <v>45</v>
      </c>
      <c r="J461" s="7" t="s">
        <v>45</v>
      </c>
      <c r="K461" s="7" t="s">
        <v>45</v>
      </c>
      <c r="L461" s="7" t="s">
        <v>45</v>
      </c>
      <c r="M461" s="7" t="s">
        <v>45</v>
      </c>
      <c r="N461" s="34" t="s">
        <v>44</v>
      </c>
      <c r="O461" s="35" t="s">
        <v>45</v>
      </c>
      <c r="P461" s="7" t="s">
        <v>45</v>
      </c>
      <c r="Q461" s="7" t="s">
        <v>45</v>
      </c>
      <c r="R461" s="7" t="s">
        <v>45</v>
      </c>
      <c r="S461" s="35" t="s">
        <v>45</v>
      </c>
      <c r="T461" s="35" t="s">
        <v>45</v>
      </c>
      <c r="U461" s="7" t="s">
        <v>45</v>
      </c>
      <c r="V461" s="4" t="s">
        <v>44</v>
      </c>
      <c r="W461" s="33" t="s">
        <v>45</v>
      </c>
      <c r="X461" s="7" t="s">
        <v>45</v>
      </c>
      <c r="Y461" s="7" t="s">
        <v>45</v>
      </c>
      <c r="Z461" s="7" t="s">
        <v>45</v>
      </c>
      <c r="AA461" s="7" t="s">
        <v>45</v>
      </c>
      <c r="AB461" s="7" t="s">
        <v>45</v>
      </c>
      <c r="AC461" s="4" t="s">
        <v>44</v>
      </c>
      <c r="AD461" s="35" t="s">
        <v>45</v>
      </c>
      <c r="AE461" s="7" t="s">
        <v>45</v>
      </c>
      <c r="AF461" s="7" t="s">
        <v>45</v>
      </c>
      <c r="AG461" s="7" t="s">
        <v>45</v>
      </c>
      <c r="AH461" s="35" t="s">
        <v>45</v>
      </c>
      <c r="AI461" s="35" t="s">
        <v>45</v>
      </c>
      <c r="AJ461" s="7" t="s">
        <v>45</v>
      </c>
      <c r="AK461" s="36" t="s">
        <v>45</v>
      </c>
    </row>
    <row r="462" spans="1:37" hidden="1">
      <c r="A462" s="4">
        <v>2025</v>
      </c>
      <c r="B462" s="4">
        <v>32</v>
      </c>
      <c r="C462" s="4" t="s">
        <v>430</v>
      </c>
      <c r="D462" s="4">
        <v>21910</v>
      </c>
      <c r="E462" s="4" t="s">
        <v>437</v>
      </c>
      <c r="F462" s="32">
        <v>0.13800000000000001</v>
      </c>
      <c r="G462" s="4" t="s">
        <v>43</v>
      </c>
      <c r="H462" s="33">
        <v>44524410</v>
      </c>
      <c r="I462" s="7">
        <v>851341.58</v>
      </c>
      <c r="J462" s="7">
        <v>604904.37</v>
      </c>
      <c r="K462" s="7">
        <v>83476.803060000006</v>
      </c>
      <c r="L462" s="7">
        <v>1539722.75306</v>
      </c>
      <c r="M462" s="7">
        <v>1594899.85</v>
      </c>
      <c r="N462" s="34" t="s">
        <v>43</v>
      </c>
      <c r="O462" s="35">
        <v>3.4595963464414403E-2</v>
      </c>
      <c r="P462" s="7">
        <v>1594899.85</v>
      </c>
      <c r="Q462" s="7">
        <v>55177.096940000018</v>
      </c>
      <c r="R462" s="7">
        <v>0</v>
      </c>
      <c r="S462" s="35">
        <v>1</v>
      </c>
      <c r="T462" s="35">
        <v>3.4595963464414403E-2</v>
      </c>
      <c r="U462" s="7">
        <v>55177.1</v>
      </c>
      <c r="V462" s="4" t="s">
        <v>44</v>
      </c>
      <c r="W462" s="33" t="s">
        <v>45</v>
      </c>
      <c r="X462" s="7" t="s">
        <v>45</v>
      </c>
      <c r="Y462" s="7" t="s">
        <v>45</v>
      </c>
      <c r="Z462" s="7" t="s">
        <v>45</v>
      </c>
      <c r="AA462" s="7" t="s">
        <v>45</v>
      </c>
      <c r="AB462" s="7" t="s">
        <v>45</v>
      </c>
      <c r="AC462" s="4" t="s">
        <v>44</v>
      </c>
      <c r="AD462" s="35" t="s">
        <v>45</v>
      </c>
      <c r="AE462" s="7" t="s">
        <v>45</v>
      </c>
      <c r="AF462" s="7" t="s">
        <v>45</v>
      </c>
      <c r="AG462" s="7" t="s">
        <v>45</v>
      </c>
      <c r="AH462" s="35" t="s">
        <v>45</v>
      </c>
      <c r="AI462" s="35" t="s">
        <v>45</v>
      </c>
      <c r="AJ462" s="7" t="s">
        <v>45</v>
      </c>
      <c r="AK462" s="36">
        <v>55177.1</v>
      </c>
    </row>
    <row r="463" spans="1:37" hidden="1">
      <c r="A463" s="4">
        <v>2025</v>
      </c>
      <c r="B463" s="4">
        <v>32</v>
      </c>
      <c r="C463" s="4" t="s">
        <v>430</v>
      </c>
      <c r="D463" s="4">
        <v>22260</v>
      </c>
      <c r="E463" s="4" t="s">
        <v>438</v>
      </c>
      <c r="F463" s="32">
        <v>0.13800000000000001</v>
      </c>
      <c r="G463" s="4" t="s">
        <v>43</v>
      </c>
      <c r="H463" s="33">
        <v>5476010</v>
      </c>
      <c r="I463" s="7">
        <v>40522.22</v>
      </c>
      <c r="J463" s="7">
        <v>61493.18</v>
      </c>
      <c r="K463" s="7">
        <v>8486.0588400000015</v>
      </c>
      <c r="L463" s="7">
        <v>110501.45884000001</v>
      </c>
      <c r="M463" s="7">
        <v>123757.65</v>
      </c>
      <c r="N463" s="34" t="s">
        <v>43</v>
      </c>
      <c r="O463" s="35">
        <v>0.10711411504662539</v>
      </c>
      <c r="P463" s="7">
        <v>123757.65</v>
      </c>
      <c r="Q463" s="7">
        <v>13256.19116</v>
      </c>
      <c r="R463" s="7">
        <v>0</v>
      </c>
      <c r="S463" s="35">
        <v>1</v>
      </c>
      <c r="T463" s="35">
        <v>0.10711411504662539</v>
      </c>
      <c r="U463" s="7">
        <v>13256.19</v>
      </c>
      <c r="V463" s="4" t="s">
        <v>44</v>
      </c>
      <c r="W463" s="33" t="s">
        <v>45</v>
      </c>
      <c r="X463" s="7" t="s">
        <v>45</v>
      </c>
      <c r="Y463" s="7" t="s">
        <v>45</v>
      </c>
      <c r="Z463" s="7" t="s">
        <v>45</v>
      </c>
      <c r="AA463" s="7" t="s">
        <v>45</v>
      </c>
      <c r="AB463" s="7" t="s">
        <v>45</v>
      </c>
      <c r="AC463" s="4" t="s">
        <v>44</v>
      </c>
      <c r="AD463" s="35" t="s">
        <v>45</v>
      </c>
      <c r="AE463" s="7" t="s">
        <v>45</v>
      </c>
      <c r="AF463" s="7" t="s">
        <v>45</v>
      </c>
      <c r="AG463" s="7" t="s">
        <v>45</v>
      </c>
      <c r="AH463" s="35" t="s">
        <v>45</v>
      </c>
      <c r="AI463" s="35" t="s">
        <v>45</v>
      </c>
      <c r="AJ463" s="7" t="s">
        <v>45</v>
      </c>
      <c r="AK463" s="36">
        <v>13256.19</v>
      </c>
    </row>
    <row r="464" spans="1:37" hidden="1">
      <c r="A464" s="4">
        <v>2025</v>
      </c>
      <c r="B464" s="4">
        <v>32</v>
      </c>
      <c r="C464" s="4" t="s">
        <v>430</v>
      </c>
      <c r="D464" s="4">
        <v>22840</v>
      </c>
      <c r="E464" s="4" t="s">
        <v>439</v>
      </c>
      <c r="F464" s="32">
        <v>0.13800000000000001</v>
      </c>
      <c r="G464" s="4" t="s">
        <v>43</v>
      </c>
      <c r="H464" s="33">
        <v>281369890</v>
      </c>
      <c r="I464" s="7">
        <v>3983914.02</v>
      </c>
      <c r="J464" s="7">
        <v>3343728.29</v>
      </c>
      <c r="K464" s="7">
        <v>461434.50402000011</v>
      </c>
      <c r="L464" s="7">
        <v>7789076.8140200004</v>
      </c>
      <c r="M464" s="7">
        <v>8120051.6900000004</v>
      </c>
      <c r="N464" s="34" t="s">
        <v>43</v>
      </c>
      <c r="O464" s="35">
        <v>4.0760193237144297E-2</v>
      </c>
      <c r="P464" s="7">
        <v>8120051.6900000004</v>
      </c>
      <c r="Q464" s="7">
        <v>330974.87598000019</v>
      </c>
      <c r="R464" s="7">
        <v>0</v>
      </c>
      <c r="S464" s="35">
        <v>1</v>
      </c>
      <c r="T464" s="35">
        <v>4.0760193237144297E-2</v>
      </c>
      <c r="U464" s="7">
        <v>330974.88</v>
      </c>
      <c r="V464" s="4" t="s">
        <v>43</v>
      </c>
      <c r="W464" s="33">
        <v>43631270</v>
      </c>
      <c r="X464" s="7">
        <v>621004.48</v>
      </c>
      <c r="Y464" s="7">
        <v>601502.09</v>
      </c>
      <c r="Z464" s="7">
        <v>83007.288419999997</v>
      </c>
      <c r="AA464" s="7">
        <v>1305513.8584199999</v>
      </c>
      <c r="AB464" s="7">
        <v>1262384.28</v>
      </c>
      <c r="AC464" s="4" t="s">
        <v>44</v>
      </c>
      <c r="AD464" s="35" t="s">
        <v>45</v>
      </c>
      <c r="AE464" s="7" t="s">
        <v>45</v>
      </c>
      <c r="AF464" s="7" t="s">
        <v>45</v>
      </c>
      <c r="AG464" s="7" t="s">
        <v>45</v>
      </c>
      <c r="AH464" s="35" t="s">
        <v>45</v>
      </c>
      <c r="AI464" s="35" t="s">
        <v>45</v>
      </c>
      <c r="AJ464" s="7" t="s">
        <v>45</v>
      </c>
      <c r="AK464" s="36">
        <v>330974.88</v>
      </c>
    </row>
    <row r="465" spans="1:37" hidden="1">
      <c r="A465" s="4">
        <v>2025</v>
      </c>
      <c r="B465" s="4">
        <v>32</v>
      </c>
      <c r="C465" s="4" t="s">
        <v>430</v>
      </c>
      <c r="D465" s="4">
        <v>23050</v>
      </c>
      <c r="E465" s="4" t="s">
        <v>440</v>
      </c>
      <c r="F465" s="32">
        <v>0.13800000000000001</v>
      </c>
      <c r="G465" s="4" t="s">
        <v>43</v>
      </c>
      <c r="H465" s="33">
        <v>124594080</v>
      </c>
      <c r="I465" s="7">
        <v>696563.76</v>
      </c>
      <c r="J465" s="7">
        <v>1548216.85</v>
      </c>
      <c r="K465" s="7">
        <v>213653.9253</v>
      </c>
      <c r="L465" s="7">
        <v>2458434.535300001</v>
      </c>
      <c r="M465" s="7">
        <v>2615313.59</v>
      </c>
      <c r="N465" s="34" t="s">
        <v>43</v>
      </c>
      <c r="O465" s="35">
        <v>5.9984796966546239E-2</v>
      </c>
      <c r="P465" s="7">
        <v>2615313.59</v>
      </c>
      <c r="Q465" s="7">
        <v>156879.05469999911</v>
      </c>
      <c r="R465" s="7">
        <v>0</v>
      </c>
      <c r="S465" s="35">
        <v>1</v>
      </c>
      <c r="T465" s="35">
        <v>5.9984796966546239E-2</v>
      </c>
      <c r="U465" s="7">
        <v>156879.04999999999</v>
      </c>
      <c r="V465" s="4" t="s">
        <v>44</v>
      </c>
      <c r="W465" s="33" t="s">
        <v>45</v>
      </c>
      <c r="X465" s="7" t="s">
        <v>45</v>
      </c>
      <c r="Y465" s="7" t="s">
        <v>45</v>
      </c>
      <c r="Z465" s="7" t="s">
        <v>45</v>
      </c>
      <c r="AA465" s="7" t="s">
        <v>45</v>
      </c>
      <c r="AB465" s="7" t="s">
        <v>45</v>
      </c>
      <c r="AC465" s="4" t="s">
        <v>44</v>
      </c>
      <c r="AD465" s="35" t="s">
        <v>45</v>
      </c>
      <c r="AE465" s="7" t="s">
        <v>45</v>
      </c>
      <c r="AF465" s="7" t="s">
        <v>45</v>
      </c>
      <c r="AG465" s="7" t="s">
        <v>45</v>
      </c>
      <c r="AH465" s="35" t="s">
        <v>45</v>
      </c>
      <c r="AI465" s="35" t="s">
        <v>45</v>
      </c>
      <c r="AJ465" s="7" t="s">
        <v>45</v>
      </c>
      <c r="AK465" s="36">
        <v>156879.04999999999</v>
      </c>
    </row>
    <row r="466" spans="1:37" hidden="1">
      <c r="A466" s="4">
        <v>2025</v>
      </c>
      <c r="B466" s="4">
        <v>32</v>
      </c>
      <c r="C466" s="4" t="s">
        <v>430</v>
      </c>
      <c r="D466" s="4">
        <v>23800</v>
      </c>
      <c r="E466" s="4" t="s">
        <v>441</v>
      </c>
      <c r="F466" s="32">
        <v>0.13800000000000001</v>
      </c>
      <c r="G466" s="4" t="s">
        <v>44</v>
      </c>
      <c r="H466" s="33" t="s">
        <v>45</v>
      </c>
      <c r="I466" s="7" t="s">
        <v>45</v>
      </c>
      <c r="J466" s="7" t="s">
        <v>45</v>
      </c>
      <c r="K466" s="7" t="s">
        <v>45</v>
      </c>
      <c r="L466" s="7" t="s">
        <v>45</v>
      </c>
      <c r="M466" s="7" t="s">
        <v>45</v>
      </c>
      <c r="N466" s="34" t="s">
        <v>44</v>
      </c>
      <c r="O466" s="35" t="s">
        <v>45</v>
      </c>
      <c r="P466" s="7" t="s">
        <v>45</v>
      </c>
      <c r="Q466" s="7" t="s">
        <v>45</v>
      </c>
      <c r="R466" s="7" t="s">
        <v>45</v>
      </c>
      <c r="S466" s="35" t="s">
        <v>45</v>
      </c>
      <c r="T466" s="35" t="s">
        <v>45</v>
      </c>
      <c r="U466" s="7" t="s">
        <v>45</v>
      </c>
      <c r="V466" s="4" t="s">
        <v>44</v>
      </c>
      <c r="W466" s="33" t="s">
        <v>45</v>
      </c>
      <c r="X466" s="7" t="s">
        <v>45</v>
      </c>
      <c r="Y466" s="7" t="s">
        <v>45</v>
      </c>
      <c r="Z466" s="7" t="s">
        <v>45</v>
      </c>
      <c r="AA466" s="7" t="s">
        <v>45</v>
      </c>
      <c r="AB466" s="7" t="s">
        <v>45</v>
      </c>
      <c r="AC466" s="4" t="s">
        <v>44</v>
      </c>
      <c r="AD466" s="35" t="s">
        <v>45</v>
      </c>
      <c r="AE466" s="7" t="s">
        <v>45</v>
      </c>
      <c r="AF466" s="7" t="s">
        <v>45</v>
      </c>
      <c r="AG466" s="7" t="s">
        <v>45</v>
      </c>
      <c r="AH466" s="35" t="s">
        <v>45</v>
      </c>
      <c r="AI466" s="35" t="s">
        <v>45</v>
      </c>
      <c r="AJ466" s="7" t="s">
        <v>45</v>
      </c>
      <c r="AK466" s="36" t="s">
        <v>45</v>
      </c>
    </row>
    <row r="467" spans="1:37" hidden="1">
      <c r="A467" s="4">
        <v>2025</v>
      </c>
      <c r="B467" s="4">
        <v>32</v>
      </c>
      <c r="C467" s="4" t="s">
        <v>430</v>
      </c>
      <c r="D467" s="4">
        <v>24650</v>
      </c>
      <c r="E467" s="4" t="s">
        <v>442</v>
      </c>
      <c r="F467" s="32">
        <v>0.13800000000000001</v>
      </c>
      <c r="G467" s="4" t="s">
        <v>43</v>
      </c>
      <c r="H467" s="33">
        <v>97041410</v>
      </c>
      <c r="I467" s="7">
        <v>426982.2</v>
      </c>
      <c r="J467" s="7">
        <v>1174361.24</v>
      </c>
      <c r="K467" s="7">
        <v>162061.85112000001</v>
      </c>
      <c r="L467" s="7">
        <v>1763405.29112</v>
      </c>
      <c r="M467" s="7">
        <v>1940828.98</v>
      </c>
      <c r="N467" s="34" t="s">
        <v>43</v>
      </c>
      <c r="O467" s="35">
        <v>9.1416446636117366E-2</v>
      </c>
      <c r="P467" s="7">
        <v>1940828.98</v>
      </c>
      <c r="Q467" s="7">
        <v>177423.68888000009</v>
      </c>
      <c r="R467" s="7">
        <v>0</v>
      </c>
      <c r="S467" s="35">
        <v>1</v>
      </c>
      <c r="T467" s="35">
        <v>9.1416446636117366E-2</v>
      </c>
      <c r="U467" s="7">
        <v>177423.69</v>
      </c>
      <c r="V467" s="4" t="s">
        <v>43</v>
      </c>
      <c r="W467" s="33">
        <v>916220</v>
      </c>
      <c r="X467" s="7">
        <v>4031.37</v>
      </c>
      <c r="Y467" s="7">
        <v>13415.67</v>
      </c>
      <c r="Z467" s="7">
        <v>1851.3624600000001</v>
      </c>
      <c r="AA467" s="7">
        <v>19298.402460000001</v>
      </c>
      <c r="AB467" s="7">
        <v>18324.37</v>
      </c>
      <c r="AC467" s="4" t="s">
        <v>44</v>
      </c>
      <c r="AD467" s="35" t="s">
        <v>45</v>
      </c>
      <c r="AE467" s="7" t="s">
        <v>45</v>
      </c>
      <c r="AF467" s="7" t="s">
        <v>45</v>
      </c>
      <c r="AG467" s="7" t="s">
        <v>45</v>
      </c>
      <c r="AH467" s="35" t="s">
        <v>45</v>
      </c>
      <c r="AI467" s="35" t="s">
        <v>45</v>
      </c>
      <c r="AJ467" s="7" t="s">
        <v>45</v>
      </c>
      <c r="AK467" s="36">
        <v>177423.69</v>
      </c>
    </row>
    <row r="468" spans="1:37" hidden="1">
      <c r="A468" s="4">
        <v>2025</v>
      </c>
      <c r="B468" s="4">
        <v>32</v>
      </c>
      <c r="C468" s="4" t="s">
        <v>430</v>
      </c>
      <c r="D468" s="4">
        <v>25560</v>
      </c>
      <c r="E468" s="4" t="s">
        <v>443</v>
      </c>
      <c r="F468" s="32">
        <v>0.13800000000000001</v>
      </c>
      <c r="G468" s="4" t="s">
        <v>43</v>
      </c>
      <c r="H468" s="33">
        <v>272373890</v>
      </c>
      <c r="I468" s="7">
        <v>2388768.86</v>
      </c>
      <c r="J468" s="7">
        <v>3345317.07</v>
      </c>
      <c r="K468" s="7">
        <v>461653.75566000002</v>
      </c>
      <c r="L468" s="7">
        <v>6195739.68566</v>
      </c>
      <c r="M468" s="7">
        <v>6392666.1299999999</v>
      </c>
      <c r="N468" s="34" t="s">
        <v>43</v>
      </c>
      <c r="O468" s="35">
        <v>3.0805056972371569E-2</v>
      </c>
      <c r="P468" s="7">
        <v>6392666.1299999999</v>
      </c>
      <c r="Q468" s="7">
        <v>196926.4443400001</v>
      </c>
      <c r="R468" s="7">
        <v>0</v>
      </c>
      <c r="S468" s="35">
        <v>1</v>
      </c>
      <c r="T468" s="35">
        <v>3.0805056972371569E-2</v>
      </c>
      <c r="U468" s="7">
        <v>196926.44</v>
      </c>
      <c r="V468" s="4" t="s">
        <v>44</v>
      </c>
      <c r="W468" s="33" t="s">
        <v>45</v>
      </c>
      <c r="X468" s="7" t="s">
        <v>45</v>
      </c>
      <c r="Y468" s="7" t="s">
        <v>45</v>
      </c>
      <c r="Z468" s="7" t="s">
        <v>45</v>
      </c>
      <c r="AA468" s="7" t="s">
        <v>45</v>
      </c>
      <c r="AB468" s="7" t="s">
        <v>45</v>
      </c>
      <c r="AC468" s="4" t="s">
        <v>44</v>
      </c>
      <c r="AD468" s="35" t="s">
        <v>45</v>
      </c>
      <c r="AE468" s="7" t="s">
        <v>45</v>
      </c>
      <c r="AF468" s="7" t="s">
        <v>45</v>
      </c>
      <c r="AG468" s="7" t="s">
        <v>45</v>
      </c>
      <c r="AH468" s="35" t="s">
        <v>45</v>
      </c>
      <c r="AI468" s="35" t="s">
        <v>45</v>
      </c>
      <c r="AJ468" s="7" t="s">
        <v>45</v>
      </c>
      <c r="AK468" s="36">
        <v>196926.44</v>
      </c>
    </row>
    <row r="469" spans="1:37" hidden="1">
      <c r="A469" s="4">
        <v>2025</v>
      </c>
      <c r="B469" s="4">
        <v>32</v>
      </c>
      <c r="C469" s="4" t="s">
        <v>430</v>
      </c>
      <c r="D469" s="4">
        <v>25590</v>
      </c>
      <c r="E469" s="4" t="s">
        <v>444</v>
      </c>
      <c r="F469" s="32">
        <v>0.13800000000000001</v>
      </c>
      <c r="G469" s="4" t="s">
        <v>43</v>
      </c>
      <c r="H469" s="33">
        <v>68084130</v>
      </c>
      <c r="I469" s="7">
        <v>749342.38</v>
      </c>
      <c r="J469" s="7">
        <v>722226.95</v>
      </c>
      <c r="K469" s="7">
        <v>99667.319100000008</v>
      </c>
      <c r="L469" s="7">
        <v>1571236.6491</v>
      </c>
      <c r="M469" s="7">
        <v>1702521.9</v>
      </c>
      <c r="N469" s="34" t="s">
        <v>43</v>
      </c>
      <c r="O469" s="35">
        <v>7.7112224459491507E-2</v>
      </c>
      <c r="P469" s="7">
        <v>1702521.9</v>
      </c>
      <c r="Q469" s="7">
        <v>131285.25090000001</v>
      </c>
      <c r="R469" s="7">
        <v>0</v>
      </c>
      <c r="S469" s="35">
        <v>1</v>
      </c>
      <c r="T469" s="35">
        <v>7.7112224459491507E-2</v>
      </c>
      <c r="U469" s="7">
        <v>131285.25</v>
      </c>
      <c r="V469" s="4" t="s">
        <v>43</v>
      </c>
      <c r="W469" s="33">
        <v>838540</v>
      </c>
      <c r="X469" s="7">
        <v>10104.36</v>
      </c>
      <c r="Y469" s="7">
        <v>11266.38</v>
      </c>
      <c r="Z469" s="7">
        <v>1554.76044</v>
      </c>
      <c r="AA469" s="7">
        <v>22925.50044</v>
      </c>
      <c r="AB469" s="7">
        <v>21843.94</v>
      </c>
      <c r="AC469" s="4" t="s">
        <v>44</v>
      </c>
      <c r="AD469" s="35" t="s">
        <v>45</v>
      </c>
      <c r="AE469" s="7" t="s">
        <v>45</v>
      </c>
      <c r="AF469" s="7" t="s">
        <v>45</v>
      </c>
      <c r="AG469" s="7" t="s">
        <v>45</v>
      </c>
      <c r="AH469" s="35" t="s">
        <v>45</v>
      </c>
      <c r="AI469" s="35" t="s">
        <v>45</v>
      </c>
      <c r="AJ469" s="7" t="s">
        <v>45</v>
      </c>
      <c r="AK469" s="36">
        <v>131285.25</v>
      </c>
    </row>
    <row r="470" spans="1:37" hidden="1">
      <c r="A470" s="4">
        <v>2025</v>
      </c>
      <c r="B470" s="4">
        <v>32</v>
      </c>
      <c r="C470" s="4" t="s">
        <v>430</v>
      </c>
      <c r="D470" s="4">
        <v>30010</v>
      </c>
      <c r="E470" s="4" t="s">
        <v>63</v>
      </c>
      <c r="F470" s="32">
        <v>0.13800000000000001</v>
      </c>
      <c r="G470" s="4" t="s">
        <v>43</v>
      </c>
      <c r="H470" s="33">
        <v>19829760</v>
      </c>
      <c r="I470" s="7">
        <v>17134.419999999998</v>
      </c>
      <c r="J470" s="7">
        <v>26350.61</v>
      </c>
      <c r="K470" s="7">
        <v>3636.38418</v>
      </c>
      <c r="L470" s="7">
        <v>47121.41418</v>
      </c>
      <c r="M470" s="7">
        <v>50845.01</v>
      </c>
      <c r="N470" s="34" t="s">
        <v>43</v>
      </c>
      <c r="O470" s="35">
        <v>7.3234243045679492E-2</v>
      </c>
      <c r="P470" s="7">
        <v>50845.01</v>
      </c>
      <c r="Q470" s="7">
        <v>3723.595820000005</v>
      </c>
      <c r="R470" s="7">
        <v>0</v>
      </c>
      <c r="S470" s="35">
        <v>1</v>
      </c>
      <c r="T470" s="35">
        <v>7.3234243045679492E-2</v>
      </c>
      <c r="U470" s="7">
        <v>3723.6</v>
      </c>
      <c r="V470" s="4" t="s">
        <v>43</v>
      </c>
      <c r="W470" s="33">
        <v>2075370</v>
      </c>
      <c r="X470" s="7">
        <v>2352.42</v>
      </c>
      <c r="Y470" s="7">
        <v>3227.74</v>
      </c>
      <c r="Z470" s="7">
        <v>445.42811999999998</v>
      </c>
      <c r="AA470" s="7">
        <v>6025.5881200000003</v>
      </c>
      <c r="AB470" s="7">
        <v>5880.55</v>
      </c>
      <c r="AC470" s="4" t="s">
        <v>44</v>
      </c>
      <c r="AD470" s="35" t="s">
        <v>45</v>
      </c>
      <c r="AE470" s="7" t="s">
        <v>45</v>
      </c>
      <c r="AF470" s="7" t="s">
        <v>45</v>
      </c>
      <c r="AG470" s="7" t="s">
        <v>45</v>
      </c>
      <c r="AH470" s="35" t="s">
        <v>45</v>
      </c>
      <c r="AI470" s="35" t="s">
        <v>45</v>
      </c>
      <c r="AJ470" s="7" t="s">
        <v>45</v>
      </c>
      <c r="AK470" s="36">
        <v>3723.6</v>
      </c>
    </row>
    <row r="471" spans="1:37" hidden="1">
      <c r="A471" s="4">
        <v>2025</v>
      </c>
      <c r="B471" s="4">
        <v>32</v>
      </c>
      <c r="C471" s="4" t="s">
        <v>430</v>
      </c>
      <c r="D471" s="4">
        <v>30300</v>
      </c>
      <c r="E471" s="4" t="s">
        <v>379</v>
      </c>
      <c r="F471" s="32">
        <v>0.13800000000000001</v>
      </c>
      <c r="G471" s="4" t="s">
        <v>44</v>
      </c>
      <c r="H471" s="33" t="s">
        <v>45</v>
      </c>
      <c r="I471" s="7" t="s">
        <v>45</v>
      </c>
      <c r="J471" s="7" t="s">
        <v>45</v>
      </c>
      <c r="K471" s="7" t="s">
        <v>45</v>
      </c>
      <c r="L471" s="7" t="s">
        <v>45</v>
      </c>
      <c r="M471" s="7" t="s">
        <v>45</v>
      </c>
      <c r="N471" s="34" t="s">
        <v>44</v>
      </c>
      <c r="O471" s="35" t="s">
        <v>45</v>
      </c>
      <c r="P471" s="7" t="s">
        <v>45</v>
      </c>
      <c r="Q471" s="7" t="s">
        <v>45</v>
      </c>
      <c r="R471" s="7" t="s">
        <v>45</v>
      </c>
      <c r="S471" s="35" t="s">
        <v>45</v>
      </c>
      <c r="T471" s="35" t="s">
        <v>45</v>
      </c>
      <c r="U471" s="7" t="s">
        <v>45</v>
      </c>
      <c r="V471" s="4" t="s">
        <v>44</v>
      </c>
      <c r="W471" s="33" t="s">
        <v>45</v>
      </c>
      <c r="X471" s="7" t="s">
        <v>45</v>
      </c>
      <c r="Y471" s="7" t="s">
        <v>45</v>
      </c>
      <c r="Z471" s="7" t="s">
        <v>45</v>
      </c>
      <c r="AA471" s="7" t="s">
        <v>45</v>
      </c>
      <c r="AB471" s="7" t="s">
        <v>45</v>
      </c>
      <c r="AC471" s="4" t="s">
        <v>44</v>
      </c>
      <c r="AD471" s="35" t="s">
        <v>45</v>
      </c>
      <c r="AE471" s="7" t="s">
        <v>45</v>
      </c>
      <c r="AF471" s="7" t="s">
        <v>45</v>
      </c>
      <c r="AG471" s="7" t="s">
        <v>45</v>
      </c>
      <c r="AH471" s="35" t="s">
        <v>45</v>
      </c>
      <c r="AI471" s="35" t="s">
        <v>45</v>
      </c>
      <c r="AJ471" s="7" t="s">
        <v>45</v>
      </c>
      <c r="AK471" s="36" t="s">
        <v>45</v>
      </c>
    </row>
    <row r="472" spans="1:37" hidden="1">
      <c r="A472" s="4">
        <v>2025</v>
      </c>
      <c r="B472" s="4">
        <v>32</v>
      </c>
      <c r="C472" s="4" t="s">
        <v>430</v>
      </c>
      <c r="D472" s="4">
        <v>30450</v>
      </c>
      <c r="E472" s="4" t="s">
        <v>246</v>
      </c>
      <c r="F472" s="32">
        <v>0.13800000000000001</v>
      </c>
      <c r="G472" s="4" t="s">
        <v>43</v>
      </c>
      <c r="H472" s="33">
        <v>44524410</v>
      </c>
      <c r="I472" s="7">
        <v>0</v>
      </c>
      <c r="J472" s="7">
        <v>57954.82</v>
      </c>
      <c r="K472" s="7">
        <v>7997.7651600000008</v>
      </c>
      <c r="L472" s="7">
        <v>65952.585160000002</v>
      </c>
      <c r="M472" s="7">
        <v>71239.06</v>
      </c>
      <c r="N472" s="34" t="s">
        <v>43</v>
      </c>
      <c r="O472" s="35">
        <v>7.4207532216174599E-2</v>
      </c>
      <c r="P472" s="7">
        <v>71239.06</v>
      </c>
      <c r="Q472" s="7">
        <v>5286.4748399999953</v>
      </c>
      <c r="R472" s="7">
        <v>0</v>
      </c>
      <c r="S472" s="35">
        <v>1</v>
      </c>
      <c r="T472" s="35">
        <v>7.4207532216174599E-2</v>
      </c>
      <c r="U472" s="7">
        <v>5286.47</v>
      </c>
      <c r="V472" s="4" t="s">
        <v>43</v>
      </c>
      <c r="W472" s="33">
        <v>8924180</v>
      </c>
      <c r="X472" s="7">
        <v>0</v>
      </c>
      <c r="Y472" s="7">
        <v>13924.22</v>
      </c>
      <c r="Z472" s="7">
        <v>1921.5423599999999</v>
      </c>
      <c r="AA472" s="7">
        <v>15845.762360000001</v>
      </c>
      <c r="AB472" s="7">
        <v>14278.69</v>
      </c>
      <c r="AC472" s="4" t="s">
        <v>44</v>
      </c>
      <c r="AD472" s="35" t="s">
        <v>45</v>
      </c>
      <c r="AE472" s="7" t="s">
        <v>45</v>
      </c>
      <c r="AF472" s="7" t="s">
        <v>45</v>
      </c>
      <c r="AG472" s="7" t="s">
        <v>45</v>
      </c>
      <c r="AH472" s="35" t="s">
        <v>45</v>
      </c>
      <c r="AI472" s="35" t="s">
        <v>45</v>
      </c>
      <c r="AJ472" s="7" t="s">
        <v>45</v>
      </c>
      <c r="AK472" s="36">
        <v>5286.47</v>
      </c>
    </row>
    <row r="473" spans="1:37">
      <c r="A473" s="4">
        <v>2023</v>
      </c>
      <c r="B473" s="4">
        <v>33</v>
      </c>
      <c r="C473" s="4" t="s">
        <v>445</v>
      </c>
      <c r="D473" s="4">
        <v>20010</v>
      </c>
      <c r="E473" s="4" t="s">
        <v>431</v>
      </c>
      <c r="F473" s="32">
        <v>0.13500000000000001</v>
      </c>
      <c r="G473" s="4" t="s">
        <v>43</v>
      </c>
      <c r="H473" s="33">
        <v>116222890</v>
      </c>
      <c r="I473" s="7">
        <v>925566</v>
      </c>
      <c r="J473" s="7">
        <v>1244013</v>
      </c>
      <c r="K473" s="7">
        <v>167941.755</v>
      </c>
      <c r="L473" s="7">
        <v>2337520.7549999999</v>
      </c>
      <c r="M473" s="7">
        <v>2564310</v>
      </c>
      <c r="N473" s="34" t="s">
        <v>43</v>
      </c>
      <c r="O473" s="35">
        <v>8.8440650701358314E-2</v>
      </c>
      <c r="P473" s="7">
        <v>2559099</v>
      </c>
      <c r="Q473" s="7">
        <v>226328.38076919541</v>
      </c>
      <c r="R473" s="7">
        <v>0</v>
      </c>
      <c r="S473" s="35">
        <v>1</v>
      </c>
      <c r="T473" s="35">
        <v>8.8440650701358314E-2</v>
      </c>
      <c r="U473" s="7">
        <v>226328.38</v>
      </c>
      <c r="V473" s="4" t="s">
        <v>43</v>
      </c>
      <c r="W473" s="33">
        <v>15257520</v>
      </c>
      <c r="X473" s="7">
        <v>136193</v>
      </c>
      <c r="Y473" s="7">
        <v>203397</v>
      </c>
      <c r="Z473" s="7">
        <v>27458.595000000001</v>
      </c>
      <c r="AA473" s="7">
        <v>367048.59499999997</v>
      </c>
      <c r="AB473" s="7">
        <v>351324</v>
      </c>
      <c r="AC473" s="4" t="s">
        <v>44</v>
      </c>
      <c r="AD473" s="35" t="s">
        <v>45</v>
      </c>
      <c r="AE473" s="7" t="s">
        <v>45</v>
      </c>
      <c r="AF473" s="7" t="s">
        <v>45</v>
      </c>
      <c r="AG473" s="7" t="s">
        <v>45</v>
      </c>
      <c r="AH473" s="35" t="s">
        <v>45</v>
      </c>
      <c r="AI473" s="35" t="s">
        <v>45</v>
      </c>
      <c r="AJ473" s="7" t="s">
        <v>45</v>
      </c>
      <c r="AK473" s="36">
        <v>226328.38</v>
      </c>
    </row>
    <row r="474" spans="1:37">
      <c r="A474" s="4">
        <v>2023</v>
      </c>
      <c r="B474" s="4">
        <v>33</v>
      </c>
      <c r="C474" s="4" t="s">
        <v>445</v>
      </c>
      <c r="D474" s="4">
        <v>20380</v>
      </c>
      <c r="E474" s="4" t="s">
        <v>446</v>
      </c>
      <c r="F474" s="32">
        <v>0.13500000000000001</v>
      </c>
      <c r="G474" s="4" t="s">
        <v>43</v>
      </c>
      <c r="H474" s="33">
        <v>25448140</v>
      </c>
      <c r="I474" s="7">
        <v>201916</v>
      </c>
      <c r="J474" s="7">
        <v>271161</v>
      </c>
      <c r="K474" s="7">
        <v>36606.735000000001</v>
      </c>
      <c r="L474" s="7">
        <v>509683.73499999999</v>
      </c>
      <c r="M474" s="7">
        <v>614176</v>
      </c>
      <c r="N474" s="34" t="s">
        <v>43</v>
      </c>
      <c r="O474" s="35">
        <v>0.1701340739462304</v>
      </c>
      <c r="P474" s="7">
        <v>596056</v>
      </c>
      <c r="Q474" s="7">
        <v>101409.4355800943</v>
      </c>
      <c r="R474" s="7">
        <v>0</v>
      </c>
      <c r="S474" s="35">
        <v>1</v>
      </c>
      <c r="T474" s="35">
        <v>0.1701340739462304</v>
      </c>
      <c r="U474" s="7">
        <v>101409.44</v>
      </c>
      <c r="V474" s="4" t="s">
        <v>44</v>
      </c>
      <c r="W474" s="33" t="s">
        <v>45</v>
      </c>
      <c r="X474" s="7" t="s">
        <v>45</v>
      </c>
      <c r="Y474" s="7" t="s">
        <v>45</v>
      </c>
      <c r="Z474" s="7" t="s">
        <v>45</v>
      </c>
      <c r="AA474" s="7" t="s">
        <v>45</v>
      </c>
      <c r="AB474" s="7" t="s">
        <v>45</v>
      </c>
      <c r="AC474" s="4" t="s">
        <v>44</v>
      </c>
      <c r="AD474" s="35" t="s">
        <v>45</v>
      </c>
      <c r="AE474" s="7" t="s">
        <v>45</v>
      </c>
      <c r="AF474" s="7" t="s">
        <v>45</v>
      </c>
      <c r="AG474" s="7" t="s">
        <v>45</v>
      </c>
      <c r="AH474" s="35" t="s">
        <v>45</v>
      </c>
      <c r="AI474" s="35" t="s">
        <v>45</v>
      </c>
      <c r="AJ474" s="7" t="s">
        <v>45</v>
      </c>
      <c r="AK474" s="36">
        <v>101409.44</v>
      </c>
    </row>
    <row r="475" spans="1:37">
      <c r="A475" s="4">
        <v>2023</v>
      </c>
      <c r="B475" s="4">
        <v>33</v>
      </c>
      <c r="C475" s="4" t="s">
        <v>445</v>
      </c>
      <c r="D475" s="4">
        <v>21640</v>
      </c>
      <c r="E475" s="4" t="s">
        <v>312</v>
      </c>
      <c r="F475" s="32">
        <v>0.13500000000000001</v>
      </c>
      <c r="G475" s="4" t="s">
        <v>43</v>
      </c>
      <c r="H475" s="33">
        <v>5235890</v>
      </c>
      <c r="I475" s="7">
        <v>76091</v>
      </c>
      <c r="J475" s="7">
        <v>50622</v>
      </c>
      <c r="K475" s="7">
        <v>6833.97</v>
      </c>
      <c r="L475" s="7">
        <v>133546.97</v>
      </c>
      <c r="M475" s="7">
        <v>158295</v>
      </c>
      <c r="N475" s="34" t="s">
        <v>43</v>
      </c>
      <c r="O475" s="35">
        <v>0.15634119839540089</v>
      </c>
      <c r="P475" s="7">
        <v>123130</v>
      </c>
      <c r="Q475" s="7">
        <v>19250.291758425719</v>
      </c>
      <c r="R475" s="7">
        <v>0</v>
      </c>
      <c r="S475" s="35">
        <v>1</v>
      </c>
      <c r="T475" s="35">
        <v>0.15634119839540089</v>
      </c>
      <c r="U475" s="7">
        <v>19250.29</v>
      </c>
      <c r="V475" s="4" t="s">
        <v>44</v>
      </c>
      <c r="W475" s="33" t="s">
        <v>45</v>
      </c>
      <c r="X475" s="7" t="s">
        <v>45</v>
      </c>
      <c r="Y475" s="7" t="s">
        <v>45</v>
      </c>
      <c r="Z475" s="7" t="s">
        <v>45</v>
      </c>
      <c r="AA475" s="7" t="s">
        <v>45</v>
      </c>
      <c r="AB475" s="7" t="s">
        <v>45</v>
      </c>
      <c r="AC475" s="4" t="s">
        <v>44</v>
      </c>
      <c r="AD475" s="35" t="s">
        <v>45</v>
      </c>
      <c r="AE475" s="7" t="s">
        <v>45</v>
      </c>
      <c r="AF475" s="7" t="s">
        <v>45</v>
      </c>
      <c r="AG475" s="7" t="s">
        <v>45</v>
      </c>
      <c r="AH475" s="35" t="s">
        <v>45</v>
      </c>
      <c r="AI475" s="35" t="s">
        <v>45</v>
      </c>
      <c r="AJ475" s="7" t="s">
        <v>45</v>
      </c>
      <c r="AK475" s="36">
        <v>19250.29</v>
      </c>
    </row>
    <row r="476" spans="1:37">
      <c r="A476" s="4">
        <v>2023</v>
      </c>
      <c r="B476" s="4">
        <v>33</v>
      </c>
      <c r="C476" s="4" t="s">
        <v>445</v>
      </c>
      <c r="D476" s="4">
        <v>22260</v>
      </c>
      <c r="E476" s="4" t="s">
        <v>438</v>
      </c>
      <c r="F476" s="32">
        <v>0.13500000000000001</v>
      </c>
      <c r="G476" s="4" t="s">
        <v>43</v>
      </c>
      <c r="H476" s="33">
        <v>99192980</v>
      </c>
      <c r="I476" s="7">
        <v>744923</v>
      </c>
      <c r="J476" s="7">
        <v>1380307</v>
      </c>
      <c r="K476" s="7">
        <v>186341.44500000001</v>
      </c>
      <c r="L476" s="7">
        <v>2311571.4449999998</v>
      </c>
      <c r="M476" s="7">
        <v>2252658</v>
      </c>
      <c r="N476" s="34" t="s">
        <v>44</v>
      </c>
      <c r="O476" s="35" t="s">
        <v>45</v>
      </c>
      <c r="P476" s="7" t="s">
        <v>45</v>
      </c>
      <c r="Q476" s="7" t="s">
        <v>45</v>
      </c>
      <c r="R476" s="7" t="s">
        <v>45</v>
      </c>
      <c r="S476" s="35" t="s">
        <v>45</v>
      </c>
      <c r="T476" s="35" t="s">
        <v>45</v>
      </c>
      <c r="U476" s="7" t="s">
        <v>45</v>
      </c>
      <c r="V476" s="4" t="s">
        <v>44</v>
      </c>
      <c r="W476" s="33" t="s">
        <v>45</v>
      </c>
      <c r="X476" s="7" t="s">
        <v>45</v>
      </c>
      <c r="Y476" s="7" t="s">
        <v>45</v>
      </c>
      <c r="Z476" s="7" t="s">
        <v>45</v>
      </c>
      <c r="AA476" s="7" t="s">
        <v>45</v>
      </c>
      <c r="AB476" s="7" t="s">
        <v>45</v>
      </c>
      <c r="AC476" s="4" t="s">
        <v>44</v>
      </c>
      <c r="AD476" s="35" t="s">
        <v>45</v>
      </c>
      <c r="AE476" s="7" t="s">
        <v>45</v>
      </c>
      <c r="AF476" s="7" t="s">
        <v>45</v>
      </c>
      <c r="AG476" s="7" t="s">
        <v>45</v>
      </c>
      <c r="AH476" s="35" t="s">
        <v>45</v>
      </c>
      <c r="AI476" s="35" t="s">
        <v>45</v>
      </c>
      <c r="AJ476" s="7" t="s">
        <v>45</v>
      </c>
      <c r="AK476" s="36" t="s">
        <v>45</v>
      </c>
    </row>
    <row r="477" spans="1:37">
      <c r="A477" s="4">
        <v>2023</v>
      </c>
      <c r="B477" s="4">
        <v>33</v>
      </c>
      <c r="C477" s="4" t="s">
        <v>445</v>
      </c>
      <c r="D477" s="4">
        <v>22650</v>
      </c>
      <c r="E477" s="4" t="s">
        <v>447</v>
      </c>
      <c r="F477" s="32">
        <v>0.13500000000000001</v>
      </c>
      <c r="G477" s="4" t="s">
        <v>43</v>
      </c>
      <c r="H477" s="33">
        <v>234550110</v>
      </c>
      <c r="I477" s="7">
        <v>2626065</v>
      </c>
      <c r="J477" s="7">
        <v>3037587</v>
      </c>
      <c r="K477" s="7">
        <v>410074.24500000011</v>
      </c>
      <c r="L477" s="7">
        <v>6073726.2450000001</v>
      </c>
      <c r="M477" s="7">
        <v>6496142</v>
      </c>
      <c r="N477" s="34" t="s">
        <v>43</v>
      </c>
      <c r="O477" s="35">
        <v>6.5025634445798786E-2</v>
      </c>
      <c r="P477" s="7">
        <v>6476422</v>
      </c>
      <c r="Q477" s="7">
        <v>421133.44948872912</v>
      </c>
      <c r="R477" s="7">
        <v>0</v>
      </c>
      <c r="S477" s="35">
        <v>1</v>
      </c>
      <c r="T477" s="35">
        <v>6.5025634445798786E-2</v>
      </c>
      <c r="U477" s="7">
        <v>421133.45</v>
      </c>
      <c r="V477" s="4" t="s">
        <v>44</v>
      </c>
      <c r="W477" s="33" t="s">
        <v>45</v>
      </c>
      <c r="X477" s="7" t="s">
        <v>45</v>
      </c>
      <c r="Y477" s="7" t="s">
        <v>45</v>
      </c>
      <c r="Z477" s="7" t="s">
        <v>45</v>
      </c>
      <c r="AA477" s="7" t="s">
        <v>45</v>
      </c>
      <c r="AB477" s="7" t="s">
        <v>45</v>
      </c>
      <c r="AC477" s="4" t="s">
        <v>44</v>
      </c>
      <c r="AD477" s="35" t="s">
        <v>45</v>
      </c>
      <c r="AE477" s="7" t="s">
        <v>45</v>
      </c>
      <c r="AF477" s="7" t="s">
        <v>45</v>
      </c>
      <c r="AG477" s="7" t="s">
        <v>45</v>
      </c>
      <c r="AH477" s="35" t="s">
        <v>45</v>
      </c>
      <c r="AI477" s="35" t="s">
        <v>45</v>
      </c>
      <c r="AJ477" s="7" t="s">
        <v>45</v>
      </c>
      <c r="AK477" s="36">
        <v>421133.45</v>
      </c>
    </row>
    <row r="478" spans="1:37">
      <c r="A478" s="4">
        <v>2023</v>
      </c>
      <c r="B478" s="4">
        <v>33</v>
      </c>
      <c r="C478" s="4" t="s">
        <v>445</v>
      </c>
      <c r="D478" s="4">
        <v>24590</v>
      </c>
      <c r="E478" s="4" t="s">
        <v>448</v>
      </c>
      <c r="F478" s="32">
        <v>0.13500000000000001</v>
      </c>
      <c r="G478" s="4" t="s">
        <v>43</v>
      </c>
      <c r="H478" s="33">
        <v>96516100</v>
      </c>
      <c r="I478" s="7">
        <v>742990</v>
      </c>
      <c r="J478" s="7">
        <v>1263242</v>
      </c>
      <c r="K478" s="7">
        <v>170537.67</v>
      </c>
      <c r="L478" s="7">
        <v>2176769.67</v>
      </c>
      <c r="M478" s="7">
        <v>2229340</v>
      </c>
      <c r="N478" s="34" t="s">
        <v>43</v>
      </c>
      <c r="O478" s="35">
        <v>2.358111817847441E-2</v>
      </c>
      <c r="P478" s="7">
        <v>2226890</v>
      </c>
      <c r="Q478" s="7">
        <v>52512.556260462887</v>
      </c>
      <c r="R478" s="7">
        <v>0</v>
      </c>
      <c r="S478" s="35">
        <v>1</v>
      </c>
      <c r="T478" s="35">
        <v>2.358111817847441E-2</v>
      </c>
      <c r="U478" s="7">
        <v>52512.56</v>
      </c>
      <c r="V478" s="4" t="s">
        <v>43</v>
      </c>
      <c r="W478" s="33">
        <v>2182090</v>
      </c>
      <c r="X478" s="7">
        <v>17027</v>
      </c>
      <c r="Y478" s="7">
        <v>33054</v>
      </c>
      <c r="Z478" s="7">
        <v>4462.29</v>
      </c>
      <c r="AA478" s="7">
        <v>54543.29</v>
      </c>
      <c r="AB478" s="7">
        <v>50612</v>
      </c>
      <c r="AC478" s="4" t="s">
        <v>44</v>
      </c>
      <c r="AD478" s="35" t="s">
        <v>45</v>
      </c>
      <c r="AE478" s="7" t="s">
        <v>45</v>
      </c>
      <c r="AF478" s="7" t="s">
        <v>45</v>
      </c>
      <c r="AG478" s="7" t="s">
        <v>45</v>
      </c>
      <c r="AH478" s="35" t="s">
        <v>45</v>
      </c>
      <c r="AI478" s="35" t="s">
        <v>45</v>
      </c>
      <c r="AJ478" s="7" t="s">
        <v>45</v>
      </c>
      <c r="AK478" s="36">
        <v>52512.56</v>
      </c>
    </row>
    <row r="479" spans="1:37">
      <c r="A479" s="4">
        <v>2023</v>
      </c>
      <c r="B479" s="4">
        <v>33</v>
      </c>
      <c r="C479" s="4" t="s">
        <v>445</v>
      </c>
      <c r="D479" s="4">
        <v>24650</v>
      </c>
      <c r="E479" s="4" t="s">
        <v>442</v>
      </c>
      <c r="F479" s="32">
        <v>0.13500000000000001</v>
      </c>
      <c r="G479" s="4" t="s">
        <v>43</v>
      </c>
      <c r="H479" s="33">
        <v>48294480</v>
      </c>
      <c r="I479" s="7">
        <v>212496</v>
      </c>
      <c r="J479" s="7">
        <v>549164</v>
      </c>
      <c r="K479" s="7">
        <v>74137.14</v>
      </c>
      <c r="L479" s="7">
        <v>835797.14</v>
      </c>
      <c r="M479" s="7">
        <v>965890</v>
      </c>
      <c r="N479" s="34" t="s">
        <v>43</v>
      </c>
      <c r="O479" s="35">
        <v>0.1346870347555105</v>
      </c>
      <c r="P479" s="7">
        <v>967453</v>
      </c>
      <c r="Q479" s="7">
        <v>130303.37583532291</v>
      </c>
      <c r="R479" s="7">
        <v>0</v>
      </c>
      <c r="S479" s="35">
        <v>1</v>
      </c>
      <c r="T479" s="35">
        <v>0.1346870347555105</v>
      </c>
      <c r="U479" s="7">
        <v>130303.38</v>
      </c>
      <c r="V479" s="4" t="s">
        <v>43</v>
      </c>
      <c r="W479" s="33">
        <v>3002670</v>
      </c>
      <c r="X479" s="7">
        <v>13212</v>
      </c>
      <c r="Y479" s="7">
        <v>44371</v>
      </c>
      <c r="Z479" s="7">
        <v>5990.085</v>
      </c>
      <c r="AA479" s="7">
        <v>63573.084999999999</v>
      </c>
      <c r="AB479" s="7">
        <v>60053</v>
      </c>
      <c r="AC479" s="4" t="s">
        <v>44</v>
      </c>
      <c r="AD479" s="35" t="s">
        <v>45</v>
      </c>
      <c r="AE479" s="7" t="s">
        <v>45</v>
      </c>
      <c r="AF479" s="7" t="s">
        <v>45</v>
      </c>
      <c r="AG479" s="7" t="s">
        <v>45</v>
      </c>
      <c r="AH479" s="35" t="s">
        <v>45</v>
      </c>
      <c r="AI479" s="35" t="s">
        <v>45</v>
      </c>
      <c r="AJ479" s="7" t="s">
        <v>45</v>
      </c>
      <c r="AK479" s="36">
        <v>130303.38</v>
      </c>
    </row>
    <row r="480" spans="1:37">
      <c r="A480" s="4">
        <v>2023</v>
      </c>
      <c r="B480" s="4">
        <v>33</v>
      </c>
      <c r="C480" s="4" t="s">
        <v>445</v>
      </c>
      <c r="D480" s="4">
        <v>25520</v>
      </c>
      <c r="E480" s="4" t="s">
        <v>110</v>
      </c>
      <c r="F480" s="32">
        <v>0.13500000000000001</v>
      </c>
      <c r="G480" s="4" t="s">
        <v>43</v>
      </c>
      <c r="H480" s="33">
        <v>110483960</v>
      </c>
      <c r="I480" s="7">
        <v>585565</v>
      </c>
      <c r="J480" s="7">
        <v>1556563</v>
      </c>
      <c r="K480" s="7">
        <v>210136.005</v>
      </c>
      <c r="L480" s="7">
        <v>2352264.0049999999</v>
      </c>
      <c r="M480" s="7">
        <v>2397503</v>
      </c>
      <c r="N480" s="34" t="s">
        <v>43</v>
      </c>
      <c r="O480" s="35">
        <v>1.886921309378975E-2</v>
      </c>
      <c r="P480" s="7">
        <v>2196831</v>
      </c>
      <c r="Q480" s="7">
        <v>41452.472270043232</v>
      </c>
      <c r="R480" s="7">
        <v>0</v>
      </c>
      <c r="S480" s="35">
        <v>1</v>
      </c>
      <c r="T480" s="35">
        <v>1.886921309378975E-2</v>
      </c>
      <c r="U480" s="7">
        <v>41452.47</v>
      </c>
      <c r="V480" s="4" t="s">
        <v>43</v>
      </c>
      <c r="W480" s="33">
        <v>1563740</v>
      </c>
      <c r="X480" s="7">
        <v>8288</v>
      </c>
      <c r="Y480" s="7">
        <v>24241</v>
      </c>
      <c r="Z480" s="7">
        <v>3272.5349999999999</v>
      </c>
      <c r="AA480" s="7">
        <v>35801.535000000003</v>
      </c>
      <c r="AB480" s="7">
        <v>33933</v>
      </c>
      <c r="AC480" s="4" t="s">
        <v>44</v>
      </c>
      <c r="AD480" s="35" t="s">
        <v>45</v>
      </c>
      <c r="AE480" s="7" t="s">
        <v>45</v>
      </c>
      <c r="AF480" s="7" t="s">
        <v>45</v>
      </c>
      <c r="AG480" s="7" t="s">
        <v>45</v>
      </c>
      <c r="AH480" s="35" t="s">
        <v>45</v>
      </c>
      <c r="AI480" s="35" t="s">
        <v>45</v>
      </c>
      <c r="AJ480" s="7" t="s">
        <v>45</v>
      </c>
      <c r="AK480" s="36">
        <v>41452.47</v>
      </c>
    </row>
    <row r="481" spans="1:37">
      <c r="A481" s="4">
        <v>2023</v>
      </c>
      <c r="B481" s="4">
        <v>33</v>
      </c>
      <c r="C481" s="4" t="s">
        <v>445</v>
      </c>
      <c r="D481" s="4">
        <v>30010</v>
      </c>
      <c r="E481" s="4" t="s">
        <v>63</v>
      </c>
      <c r="F481" s="32">
        <v>0.13500000000000001</v>
      </c>
      <c r="G481" s="4" t="s">
        <v>43</v>
      </c>
      <c r="H481" s="33">
        <v>215415870</v>
      </c>
      <c r="I481" s="7">
        <v>216270</v>
      </c>
      <c r="J481" s="7">
        <v>263784</v>
      </c>
      <c r="K481" s="7">
        <v>35610.839999999997</v>
      </c>
      <c r="L481" s="7">
        <v>515664.84</v>
      </c>
      <c r="M481" s="7">
        <v>582477</v>
      </c>
      <c r="N481" s="34" t="s">
        <v>43</v>
      </c>
      <c r="O481" s="35">
        <v>0.11470351619033881</v>
      </c>
      <c r="P481" s="7">
        <v>552109</v>
      </c>
      <c r="Q481" s="7">
        <v>63328.843620331769</v>
      </c>
      <c r="R481" s="7">
        <v>0</v>
      </c>
      <c r="S481" s="35">
        <v>1</v>
      </c>
      <c r="T481" s="35">
        <v>0.11470351619033881</v>
      </c>
      <c r="U481" s="7">
        <v>63328.84</v>
      </c>
      <c r="V481" s="4" t="s">
        <v>43</v>
      </c>
      <c r="W481" s="33">
        <v>17191600</v>
      </c>
      <c r="X481" s="7">
        <v>21594</v>
      </c>
      <c r="Y481" s="7">
        <v>27034</v>
      </c>
      <c r="Z481" s="7">
        <v>3649.59</v>
      </c>
      <c r="AA481" s="7">
        <v>52277.59</v>
      </c>
      <c r="AB481" s="7">
        <v>50819</v>
      </c>
      <c r="AC481" s="4" t="s">
        <v>44</v>
      </c>
      <c r="AD481" s="35" t="s">
        <v>45</v>
      </c>
      <c r="AE481" s="7" t="s">
        <v>45</v>
      </c>
      <c r="AF481" s="7" t="s">
        <v>45</v>
      </c>
      <c r="AG481" s="7" t="s">
        <v>45</v>
      </c>
      <c r="AH481" s="35" t="s">
        <v>45</v>
      </c>
      <c r="AI481" s="35" t="s">
        <v>45</v>
      </c>
      <c r="AJ481" s="7" t="s">
        <v>45</v>
      </c>
      <c r="AK481" s="36">
        <v>63328.84</v>
      </c>
    </row>
    <row r="482" spans="1:37">
      <c r="A482" s="4">
        <v>2023</v>
      </c>
      <c r="B482" s="4">
        <v>33</v>
      </c>
      <c r="C482" s="4" t="s">
        <v>445</v>
      </c>
      <c r="D482" s="4">
        <v>30290</v>
      </c>
      <c r="E482" s="4" t="s">
        <v>64</v>
      </c>
      <c r="F482" s="32">
        <v>0.13500000000000001</v>
      </c>
      <c r="G482" s="4" t="s">
        <v>43</v>
      </c>
      <c r="H482" s="33">
        <v>466998310</v>
      </c>
      <c r="I482" s="7">
        <v>207616</v>
      </c>
      <c r="J482" s="7">
        <v>662683</v>
      </c>
      <c r="K482" s="7">
        <v>89462.205000000002</v>
      </c>
      <c r="L482" s="7">
        <v>959761.20499999996</v>
      </c>
      <c r="M482" s="7">
        <v>1141613</v>
      </c>
      <c r="N482" s="34" t="s">
        <v>43</v>
      </c>
      <c r="O482" s="35">
        <v>0.15929373176374129</v>
      </c>
      <c r="P482" s="7">
        <v>1101167</v>
      </c>
      <c r="Q482" s="7">
        <v>175409.00072508369</v>
      </c>
      <c r="R482" s="7">
        <v>0</v>
      </c>
      <c r="S482" s="35">
        <v>1</v>
      </c>
      <c r="T482" s="35">
        <v>0.15929373176374129</v>
      </c>
      <c r="U482" s="7">
        <v>175409</v>
      </c>
      <c r="V482" s="4" t="s">
        <v>44</v>
      </c>
      <c r="W482" s="33" t="s">
        <v>45</v>
      </c>
      <c r="X482" s="7" t="s">
        <v>45</v>
      </c>
      <c r="Y482" s="7" t="s">
        <v>45</v>
      </c>
      <c r="Z482" s="7" t="s">
        <v>45</v>
      </c>
      <c r="AA482" s="7" t="s">
        <v>45</v>
      </c>
      <c r="AB482" s="7" t="s">
        <v>45</v>
      </c>
      <c r="AC482" s="4" t="s">
        <v>44</v>
      </c>
      <c r="AD482" s="35" t="s">
        <v>45</v>
      </c>
      <c r="AE482" s="7" t="s">
        <v>45</v>
      </c>
      <c r="AF482" s="7" t="s">
        <v>45</v>
      </c>
      <c r="AG482" s="7" t="s">
        <v>45</v>
      </c>
      <c r="AH482" s="35" t="s">
        <v>45</v>
      </c>
      <c r="AI482" s="35" t="s">
        <v>45</v>
      </c>
      <c r="AJ482" s="7" t="s">
        <v>45</v>
      </c>
      <c r="AK482" s="36">
        <v>175409</v>
      </c>
    </row>
    <row r="483" spans="1:37">
      <c r="A483" s="4">
        <v>2023</v>
      </c>
      <c r="B483" s="4">
        <v>33</v>
      </c>
      <c r="C483" s="4" t="s">
        <v>445</v>
      </c>
      <c r="D483" s="4">
        <v>30410</v>
      </c>
      <c r="E483" s="4" t="s">
        <v>245</v>
      </c>
      <c r="F483" s="32">
        <v>0.13500000000000001</v>
      </c>
      <c r="G483" s="4" t="s">
        <v>43</v>
      </c>
      <c r="H483" s="33">
        <v>5235890</v>
      </c>
      <c r="I483" s="7">
        <v>0</v>
      </c>
      <c r="J483" s="7">
        <v>6449</v>
      </c>
      <c r="K483" s="7">
        <v>870.61500000000001</v>
      </c>
      <c r="L483" s="7">
        <v>7319.6149999999998</v>
      </c>
      <c r="M483" s="7">
        <v>10472</v>
      </c>
      <c r="N483" s="34" t="s">
        <v>43</v>
      </c>
      <c r="O483" s="35">
        <v>0.30102988922841872</v>
      </c>
      <c r="P483" s="7">
        <v>10544</v>
      </c>
      <c r="Q483" s="7">
        <v>3174.059152024447</v>
      </c>
      <c r="R483" s="7">
        <v>0</v>
      </c>
      <c r="S483" s="35">
        <v>1</v>
      </c>
      <c r="T483" s="35">
        <v>0.30102988922841872</v>
      </c>
      <c r="U483" s="7">
        <v>3174.06</v>
      </c>
      <c r="V483" s="4" t="s">
        <v>44</v>
      </c>
      <c r="W483" s="33" t="s">
        <v>45</v>
      </c>
      <c r="X483" s="7" t="s">
        <v>45</v>
      </c>
      <c r="Y483" s="7" t="s">
        <v>45</v>
      </c>
      <c r="Z483" s="7" t="s">
        <v>45</v>
      </c>
      <c r="AA483" s="7" t="s">
        <v>45</v>
      </c>
      <c r="AB483" s="7" t="s">
        <v>45</v>
      </c>
      <c r="AC483" s="4" t="s">
        <v>44</v>
      </c>
      <c r="AD483" s="35" t="s">
        <v>45</v>
      </c>
      <c r="AE483" s="7" t="s">
        <v>45</v>
      </c>
      <c r="AF483" s="7" t="s">
        <v>45</v>
      </c>
      <c r="AG483" s="7" t="s">
        <v>45</v>
      </c>
      <c r="AH483" s="35" t="s">
        <v>45</v>
      </c>
      <c r="AI483" s="35" t="s">
        <v>45</v>
      </c>
      <c r="AJ483" s="7" t="s">
        <v>45</v>
      </c>
      <c r="AK483" s="36">
        <v>3174.06</v>
      </c>
    </row>
    <row r="484" spans="1:37">
      <c r="A484" s="4">
        <v>2023</v>
      </c>
      <c r="B484" s="4">
        <v>34</v>
      </c>
      <c r="C484" s="4" t="s">
        <v>449</v>
      </c>
      <c r="D484" s="4">
        <v>20700</v>
      </c>
      <c r="E484" s="4" t="s">
        <v>118</v>
      </c>
      <c r="F484" s="32">
        <v>0.13500000000000001</v>
      </c>
      <c r="G484" s="4" t="s">
        <v>43</v>
      </c>
      <c r="H484" s="33">
        <v>14875270</v>
      </c>
      <c r="I484" s="7">
        <v>65451</v>
      </c>
      <c r="J484" s="7">
        <v>188513</v>
      </c>
      <c r="K484" s="7">
        <v>25449.255000000001</v>
      </c>
      <c r="L484" s="7">
        <v>279413.255</v>
      </c>
      <c r="M484" s="7">
        <v>296018</v>
      </c>
      <c r="N484" s="34" t="s">
        <v>43</v>
      </c>
      <c r="O484" s="35">
        <v>5.609370038308481E-2</v>
      </c>
      <c r="P484" s="7">
        <v>295581</v>
      </c>
      <c r="Q484" s="7">
        <v>16580.232052932592</v>
      </c>
      <c r="R484" s="7">
        <v>0</v>
      </c>
      <c r="S484" s="35">
        <v>1</v>
      </c>
      <c r="T484" s="35">
        <v>5.609370038308481E-2</v>
      </c>
      <c r="U484" s="7">
        <v>16580.23</v>
      </c>
      <c r="V484" s="4" t="s">
        <v>44</v>
      </c>
      <c r="W484" s="33" t="s">
        <v>45</v>
      </c>
      <c r="X484" s="7" t="s">
        <v>45</v>
      </c>
      <c r="Y484" s="7" t="s">
        <v>45</v>
      </c>
      <c r="Z484" s="7" t="s">
        <v>45</v>
      </c>
      <c r="AA484" s="7" t="s">
        <v>45</v>
      </c>
      <c r="AB484" s="7" t="s">
        <v>45</v>
      </c>
      <c r="AC484" s="4" t="s">
        <v>44</v>
      </c>
      <c r="AD484" s="35" t="s">
        <v>45</v>
      </c>
      <c r="AE484" s="7" t="s">
        <v>45</v>
      </c>
      <c r="AF484" s="7" t="s">
        <v>45</v>
      </c>
      <c r="AG484" s="7" t="s">
        <v>45</v>
      </c>
      <c r="AH484" s="35" t="s">
        <v>45</v>
      </c>
      <c r="AI484" s="35" t="s">
        <v>45</v>
      </c>
      <c r="AJ484" s="7" t="s">
        <v>45</v>
      </c>
      <c r="AK484" s="36">
        <v>16580.23</v>
      </c>
    </row>
    <row r="485" spans="1:37">
      <c r="A485" s="4">
        <v>2023</v>
      </c>
      <c r="B485" s="4">
        <v>34</v>
      </c>
      <c r="C485" s="4" t="s">
        <v>449</v>
      </c>
      <c r="D485" s="4">
        <v>21200</v>
      </c>
      <c r="E485" s="4" t="s">
        <v>161</v>
      </c>
      <c r="F485" s="32">
        <v>0.13500000000000001</v>
      </c>
      <c r="G485" s="4" t="s">
        <v>43</v>
      </c>
      <c r="H485" s="33">
        <v>35594570</v>
      </c>
      <c r="I485" s="7">
        <v>142378</v>
      </c>
      <c r="J485" s="7">
        <v>551508</v>
      </c>
      <c r="K485" s="7">
        <v>74453.58</v>
      </c>
      <c r="L485" s="7">
        <v>768339.58</v>
      </c>
      <c r="M485" s="7">
        <v>847151</v>
      </c>
      <c r="N485" s="34" t="s">
        <v>43</v>
      </c>
      <c r="O485" s="35">
        <v>9.3031136125673042E-2</v>
      </c>
      <c r="P485" s="7">
        <v>835011</v>
      </c>
      <c r="Q485" s="7">
        <v>77682.022007434367</v>
      </c>
      <c r="R485" s="7">
        <v>0</v>
      </c>
      <c r="S485" s="35">
        <v>1</v>
      </c>
      <c r="T485" s="35">
        <v>9.3031136125673042E-2</v>
      </c>
      <c r="U485" s="7">
        <v>77682.02</v>
      </c>
      <c r="V485" s="4" t="s">
        <v>43</v>
      </c>
      <c r="W485" s="33">
        <v>19556910</v>
      </c>
      <c r="X485" s="7">
        <v>78228</v>
      </c>
      <c r="Y485" s="7">
        <v>363470</v>
      </c>
      <c r="Z485" s="7">
        <v>49068.45</v>
      </c>
      <c r="AA485" s="7">
        <v>490766.45</v>
      </c>
      <c r="AB485" s="7">
        <v>465455</v>
      </c>
      <c r="AC485" s="4" t="s">
        <v>44</v>
      </c>
      <c r="AD485" s="35" t="s">
        <v>45</v>
      </c>
      <c r="AE485" s="7" t="s">
        <v>45</v>
      </c>
      <c r="AF485" s="7" t="s">
        <v>45</v>
      </c>
      <c r="AG485" s="7" t="s">
        <v>45</v>
      </c>
      <c r="AH485" s="35" t="s">
        <v>45</v>
      </c>
      <c r="AI485" s="35" t="s">
        <v>45</v>
      </c>
      <c r="AJ485" s="7" t="s">
        <v>45</v>
      </c>
      <c r="AK485" s="36">
        <v>77682.02</v>
      </c>
    </row>
    <row r="486" spans="1:37">
      <c r="A486" s="4">
        <v>2023</v>
      </c>
      <c r="B486" s="4">
        <v>34</v>
      </c>
      <c r="C486" s="4" t="s">
        <v>449</v>
      </c>
      <c r="D486" s="4">
        <v>21620</v>
      </c>
      <c r="E486" s="4" t="s">
        <v>162</v>
      </c>
      <c r="F486" s="32">
        <v>0.13500000000000001</v>
      </c>
      <c r="G486" s="4" t="s">
        <v>44</v>
      </c>
      <c r="H486" s="33" t="s">
        <v>45</v>
      </c>
      <c r="I486" s="7" t="s">
        <v>45</v>
      </c>
      <c r="J486" s="7" t="s">
        <v>45</v>
      </c>
      <c r="K486" s="7" t="s">
        <v>45</v>
      </c>
      <c r="L486" s="7" t="s">
        <v>45</v>
      </c>
      <c r="M486" s="7" t="s">
        <v>45</v>
      </c>
      <c r="N486" s="34" t="s">
        <v>44</v>
      </c>
      <c r="O486" s="35" t="s">
        <v>45</v>
      </c>
      <c r="P486" s="7" t="s">
        <v>45</v>
      </c>
      <c r="Q486" s="7" t="s">
        <v>45</v>
      </c>
      <c r="R486" s="7" t="s">
        <v>45</v>
      </c>
      <c r="S486" s="35" t="s">
        <v>45</v>
      </c>
      <c r="T486" s="35" t="s">
        <v>45</v>
      </c>
      <c r="U486" s="7" t="s">
        <v>45</v>
      </c>
      <c r="V486" s="4" t="s">
        <v>44</v>
      </c>
      <c r="W486" s="33" t="s">
        <v>45</v>
      </c>
      <c r="X486" s="7" t="s">
        <v>45</v>
      </c>
      <c r="Y486" s="7" t="s">
        <v>45</v>
      </c>
      <c r="Z486" s="7" t="s">
        <v>45</v>
      </c>
      <c r="AA486" s="7" t="s">
        <v>45</v>
      </c>
      <c r="AB486" s="7" t="s">
        <v>45</v>
      </c>
      <c r="AC486" s="4" t="s">
        <v>44</v>
      </c>
      <c r="AD486" s="35" t="s">
        <v>45</v>
      </c>
      <c r="AE486" s="7" t="s">
        <v>45</v>
      </c>
      <c r="AF486" s="7" t="s">
        <v>45</v>
      </c>
      <c r="AG486" s="7" t="s">
        <v>45</v>
      </c>
      <c r="AH486" s="35" t="s">
        <v>45</v>
      </c>
      <c r="AI486" s="35" t="s">
        <v>45</v>
      </c>
      <c r="AJ486" s="7" t="s">
        <v>45</v>
      </c>
      <c r="AK486" s="36" t="s">
        <v>45</v>
      </c>
    </row>
    <row r="487" spans="1:37">
      <c r="A487" s="4">
        <v>2023</v>
      </c>
      <c r="B487" s="4">
        <v>34</v>
      </c>
      <c r="C487" s="4" t="s">
        <v>449</v>
      </c>
      <c r="D487" s="4">
        <v>22270</v>
      </c>
      <c r="E487" s="4" t="s">
        <v>119</v>
      </c>
      <c r="F487" s="32">
        <v>0.13500000000000001</v>
      </c>
      <c r="G487" s="4" t="s">
        <v>43</v>
      </c>
      <c r="H487" s="33">
        <v>294036750</v>
      </c>
      <c r="I487" s="7">
        <v>1689695</v>
      </c>
      <c r="J487" s="7">
        <v>3958968</v>
      </c>
      <c r="K487" s="7">
        <v>534460.68000000005</v>
      </c>
      <c r="L487" s="7">
        <v>6183123.6799999997</v>
      </c>
      <c r="M487" s="7">
        <v>6570712</v>
      </c>
      <c r="N487" s="34" t="s">
        <v>43</v>
      </c>
      <c r="O487" s="35">
        <v>5.8987263480730912E-2</v>
      </c>
      <c r="P487" s="7">
        <v>6476655</v>
      </c>
      <c r="Q487" s="7">
        <v>382040.15495879331</v>
      </c>
      <c r="R487" s="7">
        <v>0</v>
      </c>
      <c r="S487" s="35">
        <v>1</v>
      </c>
      <c r="T487" s="35">
        <v>5.8987263480730912E-2</v>
      </c>
      <c r="U487" s="7">
        <v>382040.15</v>
      </c>
      <c r="V487" s="4" t="s">
        <v>44</v>
      </c>
      <c r="W487" s="33" t="s">
        <v>45</v>
      </c>
      <c r="X487" s="7" t="s">
        <v>45</v>
      </c>
      <c r="Y487" s="7" t="s">
        <v>45</v>
      </c>
      <c r="Z487" s="7" t="s">
        <v>45</v>
      </c>
      <c r="AA487" s="7" t="s">
        <v>45</v>
      </c>
      <c r="AB487" s="7" t="s">
        <v>45</v>
      </c>
      <c r="AC487" s="4" t="s">
        <v>44</v>
      </c>
      <c r="AD487" s="35" t="s">
        <v>45</v>
      </c>
      <c r="AE487" s="7" t="s">
        <v>45</v>
      </c>
      <c r="AF487" s="7" t="s">
        <v>45</v>
      </c>
      <c r="AG487" s="7" t="s">
        <v>45</v>
      </c>
      <c r="AH487" s="35" t="s">
        <v>45</v>
      </c>
      <c r="AI487" s="35" t="s">
        <v>45</v>
      </c>
      <c r="AJ487" s="7" t="s">
        <v>45</v>
      </c>
      <c r="AK487" s="36">
        <v>382040.15</v>
      </c>
    </row>
    <row r="488" spans="1:37">
      <c r="A488" s="4">
        <v>2023</v>
      </c>
      <c r="B488" s="4">
        <v>34</v>
      </c>
      <c r="C488" s="4" t="s">
        <v>449</v>
      </c>
      <c r="D488" s="4">
        <v>25470</v>
      </c>
      <c r="E488" s="4" t="s">
        <v>124</v>
      </c>
      <c r="F488" s="32">
        <v>0.13500000000000001</v>
      </c>
      <c r="G488" s="4" t="s">
        <v>43</v>
      </c>
      <c r="H488" s="33">
        <v>20750</v>
      </c>
      <c r="I488" s="7">
        <v>96</v>
      </c>
      <c r="J488" s="7">
        <v>335</v>
      </c>
      <c r="K488" s="7">
        <v>45.225000000000001</v>
      </c>
      <c r="L488" s="7">
        <v>476.22500000000002</v>
      </c>
      <c r="M488" s="7">
        <v>431</v>
      </c>
      <c r="N488" s="34" t="s">
        <v>44</v>
      </c>
      <c r="O488" s="35" t="s">
        <v>45</v>
      </c>
      <c r="P488" s="7" t="s">
        <v>45</v>
      </c>
      <c r="Q488" s="7" t="s">
        <v>45</v>
      </c>
      <c r="R488" s="7" t="s">
        <v>45</v>
      </c>
      <c r="S488" s="35" t="s">
        <v>45</v>
      </c>
      <c r="T488" s="35" t="s">
        <v>45</v>
      </c>
      <c r="U488" s="7" t="s">
        <v>45</v>
      </c>
      <c r="V488" s="4" t="s">
        <v>43</v>
      </c>
      <c r="W488" s="33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4" t="s">
        <v>44</v>
      </c>
      <c r="AD488" s="35" t="s">
        <v>45</v>
      </c>
      <c r="AE488" s="7" t="s">
        <v>45</v>
      </c>
      <c r="AF488" s="7" t="s">
        <v>45</v>
      </c>
      <c r="AG488" s="7" t="s">
        <v>45</v>
      </c>
      <c r="AH488" s="35" t="s">
        <v>45</v>
      </c>
      <c r="AI488" s="35" t="s">
        <v>45</v>
      </c>
      <c r="AJ488" s="7" t="s">
        <v>45</v>
      </c>
      <c r="AK488" s="36" t="s">
        <v>45</v>
      </c>
    </row>
    <row r="489" spans="1:37">
      <c r="A489" s="4">
        <v>2023</v>
      </c>
      <c r="B489" s="4">
        <v>34</v>
      </c>
      <c r="C489" s="4" t="s">
        <v>449</v>
      </c>
      <c r="D489" s="4">
        <v>30040</v>
      </c>
      <c r="E489" s="4" t="s">
        <v>125</v>
      </c>
      <c r="F489" s="32">
        <v>0.13500000000000001</v>
      </c>
      <c r="G489" s="4" t="s">
        <v>43</v>
      </c>
      <c r="H489" s="33">
        <v>294057500</v>
      </c>
      <c r="I489" s="7">
        <v>0</v>
      </c>
      <c r="J489" s="7">
        <v>342089</v>
      </c>
      <c r="K489" s="7">
        <v>46182.014999999999</v>
      </c>
      <c r="L489" s="7">
        <v>388271.01500000001</v>
      </c>
      <c r="M489" s="7">
        <v>426383</v>
      </c>
      <c r="N489" s="34" t="s">
        <v>43</v>
      </c>
      <c r="O489" s="35">
        <v>8.9384391497784876E-2</v>
      </c>
      <c r="P489" s="7">
        <v>423008</v>
      </c>
      <c r="Q489" s="7">
        <v>37810.312678694987</v>
      </c>
      <c r="R489" s="7">
        <v>0</v>
      </c>
      <c r="S489" s="35">
        <v>1</v>
      </c>
      <c r="T489" s="35">
        <v>8.9384391497784876E-2</v>
      </c>
      <c r="U489" s="7">
        <v>37810.31</v>
      </c>
      <c r="V489" s="4" t="s">
        <v>43</v>
      </c>
      <c r="W489" s="33">
        <v>180815430</v>
      </c>
      <c r="X489" s="7">
        <v>0</v>
      </c>
      <c r="Y489" s="7">
        <v>304595</v>
      </c>
      <c r="Z489" s="7">
        <v>41120.324999999997</v>
      </c>
      <c r="AA489" s="7">
        <v>345715.32500000001</v>
      </c>
      <c r="AB489" s="7">
        <v>262182</v>
      </c>
      <c r="AC489" s="4" t="s">
        <v>44</v>
      </c>
      <c r="AD489" s="35" t="s">
        <v>45</v>
      </c>
      <c r="AE489" s="7" t="s">
        <v>45</v>
      </c>
      <c r="AF489" s="7" t="s">
        <v>45</v>
      </c>
      <c r="AG489" s="7" t="s">
        <v>45</v>
      </c>
      <c r="AH489" s="35" t="s">
        <v>45</v>
      </c>
      <c r="AI489" s="35" t="s">
        <v>45</v>
      </c>
      <c r="AJ489" s="7" t="s">
        <v>45</v>
      </c>
      <c r="AK489" s="36">
        <v>37810.31</v>
      </c>
    </row>
    <row r="490" spans="1:37">
      <c r="A490" s="4">
        <v>2023</v>
      </c>
      <c r="B490" s="4">
        <v>34</v>
      </c>
      <c r="C490" s="4" t="s">
        <v>449</v>
      </c>
      <c r="D490" s="4">
        <v>30050</v>
      </c>
      <c r="E490" s="4" t="s">
        <v>167</v>
      </c>
      <c r="F490" s="32">
        <v>0.13500000000000001</v>
      </c>
      <c r="G490" s="4" t="s">
        <v>43</v>
      </c>
      <c r="H490" s="33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34" t="s">
        <v>44</v>
      </c>
      <c r="O490" s="35" t="s">
        <v>45</v>
      </c>
      <c r="P490" s="7" t="s">
        <v>45</v>
      </c>
      <c r="Q490" s="7" t="s">
        <v>45</v>
      </c>
      <c r="R490" s="7" t="s">
        <v>45</v>
      </c>
      <c r="S490" s="35" t="s">
        <v>45</v>
      </c>
      <c r="T490" s="35" t="s">
        <v>45</v>
      </c>
      <c r="U490" s="7" t="s">
        <v>45</v>
      </c>
      <c r="V490" s="4" t="s">
        <v>44</v>
      </c>
      <c r="W490" s="33" t="s">
        <v>45</v>
      </c>
      <c r="X490" s="7" t="s">
        <v>45</v>
      </c>
      <c r="Y490" s="7" t="s">
        <v>45</v>
      </c>
      <c r="Z490" s="7" t="s">
        <v>45</v>
      </c>
      <c r="AA490" s="7" t="s">
        <v>45</v>
      </c>
      <c r="AB490" s="7" t="s">
        <v>45</v>
      </c>
      <c r="AC490" s="4" t="s">
        <v>44</v>
      </c>
      <c r="AD490" s="35" t="s">
        <v>45</v>
      </c>
      <c r="AE490" s="7" t="s">
        <v>45</v>
      </c>
      <c r="AF490" s="7" t="s">
        <v>45</v>
      </c>
      <c r="AG490" s="7" t="s">
        <v>45</v>
      </c>
      <c r="AH490" s="35" t="s">
        <v>45</v>
      </c>
      <c r="AI490" s="35" t="s">
        <v>45</v>
      </c>
      <c r="AJ490" s="7" t="s">
        <v>45</v>
      </c>
      <c r="AK490" s="36" t="s">
        <v>45</v>
      </c>
    </row>
    <row r="491" spans="1:37">
      <c r="A491" s="4">
        <v>2023</v>
      </c>
      <c r="B491" s="4">
        <v>34</v>
      </c>
      <c r="C491" s="4" t="s">
        <v>449</v>
      </c>
      <c r="D491" s="4">
        <v>30180</v>
      </c>
      <c r="E491" s="4" t="s">
        <v>126</v>
      </c>
      <c r="F491" s="32">
        <v>0.13500000000000001</v>
      </c>
      <c r="G491" s="4" t="s">
        <v>43</v>
      </c>
      <c r="H491" s="33">
        <v>16450110</v>
      </c>
      <c r="I491" s="7">
        <v>5263</v>
      </c>
      <c r="J491" s="7">
        <v>26955</v>
      </c>
      <c r="K491" s="7">
        <v>3638.9250000000002</v>
      </c>
      <c r="L491" s="7">
        <v>35856.925000000003</v>
      </c>
      <c r="M491" s="7">
        <v>38163</v>
      </c>
      <c r="N491" s="34" t="s">
        <v>43</v>
      </c>
      <c r="O491" s="35">
        <v>6.0426984251762073E-2</v>
      </c>
      <c r="P491" s="7">
        <v>37002</v>
      </c>
      <c r="Q491" s="7">
        <v>2235.9192712836998</v>
      </c>
      <c r="R491" s="7">
        <v>0</v>
      </c>
      <c r="S491" s="35">
        <v>1</v>
      </c>
      <c r="T491" s="35">
        <v>6.0426984251762073E-2</v>
      </c>
      <c r="U491" s="7">
        <v>2235.92</v>
      </c>
      <c r="V491" s="4" t="s">
        <v>43</v>
      </c>
      <c r="W491" s="33">
        <v>4718740</v>
      </c>
      <c r="X491" s="7">
        <v>1852</v>
      </c>
      <c r="Y491" s="7">
        <v>9395</v>
      </c>
      <c r="Z491" s="7">
        <v>1268.325</v>
      </c>
      <c r="AA491" s="7">
        <v>12515.325000000001</v>
      </c>
      <c r="AB491" s="7">
        <v>11290</v>
      </c>
      <c r="AC491" s="4" t="s">
        <v>44</v>
      </c>
      <c r="AD491" s="35" t="s">
        <v>45</v>
      </c>
      <c r="AE491" s="7" t="s">
        <v>45</v>
      </c>
      <c r="AF491" s="7" t="s">
        <v>45</v>
      </c>
      <c r="AG491" s="7" t="s">
        <v>45</v>
      </c>
      <c r="AH491" s="35" t="s">
        <v>45</v>
      </c>
      <c r="AI491" s="35" t="s">
        <v>45</v>
      </c>
      <c r="AJ491" s="7" t="s">
        <v>45</v>
      </c>
      <c r="AK491" s="36">
        <v>2235.92</v>
      </c>
    </row>
    <row r="492" spans="1:37">
      <c r="A492" s="4">
        <v>2023</v>
      </c>
      <c r="B492" s="4">
        <v>35</v>
      </c>
      <c r="C492" s="4" t="s">
        <v>450</v>
      </c>
      <c r="D492" s="4">
        <v>20150</v>
      </c>
      <c r="E492" s="4" t="s">
        <v>371</v>
      </c>
      <c r="F492" s="32">
        <v>0.13500000000000001</v>
      </c>
      <c r="G492" s="4" t="s">
        <v>43</v>
      </c>
      <c r="H492" s="33">
        <v>41999570</v>
      </c>
      <c r="I492" s="7">
        <v>672413.12</v>
      </c>
      <c r="J492" s="7">
        <v>544087.35</v>
      </c>
      <c r="K492" s="7">
        <v>73451.792249999999</v>
      </c>
      <c r="L492" s="7">
        <v>1289952.2622499999</v>
      </c>
      <c r="M492" s="7">
        <v>1420006.09</v>
      </c>
      <c r="N492" s="34" t="s">
        <v>43</v>
      </c>
      <c r="O492" s="35">
        <v>9.158680984952694E-2</v>
      </c>
      <c r="P492" s="7">
        <v>1373899.08</v>
      </c>
      <c r="Q492" s="7">
        <v>125831.03379240001</v>
      </c>
      <c r="R492" s="7">
        <v>0</v>
      </c>
      <c r="S492" s="35">
        <v>1</v>
      </c>
      <c r="T492" s="35">
        <v>9.158680984952694E-2</v>
      </c>
      <c r="U492" s="7">
        <v>125831.03</v>
      </c>
      <c r="V492" s="4" t="s">
        <v>44</v>
      </c>
      <c r="W492" s="33" t="s">
        <v>45</v>
      </c>
      <c r="X492" s="7" t="s">
        <v>45</v>
      </c>
      <c r="Y492" s="7" t="s">
        <v>45</v>
      </c>
      <c r="Z492" s="7" t="s">
        <v>45</v>
      </c>
      <c r="AA492" s="7" t="s">
        <v>45</v>
      </c>
      <c r="AB492" s="7" t="s">
        <v>45</v>
      </c>
      <c r="AC492" s="4" t="s">
        <v>44</v>
      </c>
      <c r="AD492" s="35" t="s">
        <v>45</v>
      </c>
      <c r="AE492" s="7" t="s">
        <v>45</v>
      </c>
      <c r="AF492" s="7" t="s">
        <v>45</v>
      </c>
      <c r="AG492" s="7" t="s">
        <v>45</v>
      </c>
      <c r="AH492" s="35" t="s">
        <v>45</v>
      </c>
      <c r="AI492" s="35" t="s">
        <v>45</v>
      </c>
      <c r="AJ492" s="7" t="s">
        <v>45</v>
      </c>
      <c r="AK492" s="36">
        <v>125831.03</v>
      </c>
    </row>
    <row r="493" spans="1:37">
      <c r="A493" s="4">
        <v>2023</v>
      </c>
      <c r="B493" s="4">
        <v>35</v>
      </c>
      <c r="C493" s="4" t="s">
        <v>450</v>
      </c>
      <c r="D493" s="4">
        <v>20570</v>
      </c>
      <c r="E493" s="4" t="s">
        <v>451</v>
      </c>
      <c r="F493" s="32">
        <v>0.13500000000000001</v>
      </c>
      <c r="G493" s="4" t="s">
        <v>43</v>
      </c>
      <c r="H493" s="33">
        <v>320730</v>
      </c>
      <c r="I493" s="7">
        <v>3822.61</v>
      </c>
      <c r="J493" s="7">
        <v>3872.97</v>
      </c>
      <c r="K493" s="7">
        <v>522.85095000000001</v>
      </c>
      <c r="L493" s="7">
        <v>8218.4309499999999</v>
      </c>
      <c r="M493" s="7">
        <v>8954.2999999999993</v>
      </c>
      <c r="N493" s="34" t="s">
        <v>43</v>
      </c>
      <c r="O493" s="35">
        <v>8.2180522207207618E-2</v>
      </c>
      <c r="P493" s="7">
        <v>8979.31</v>
      </c>
      <c r="Q493" s="7">
        <v>737.92438486040135</v>
      </c>
      <c r="R493" s="7">
        <v>0</v>
      </c>
      <c r="S493" s="35">
        <v>1</v>
      </c>
      <c r="T493" s="35">
        <v>8.2180522207207618E-2</v>
      </c>
      <c r="U493" s="7">
        <v>737.92</v>
      </c>
      <c r="V493" s="4" t="s">
        <v>44</v>
      </c>
      <c r="W493" s="33" t="s">
        <v>45</v>
      </c>
      <c r="X493" s="7" t="s">
        <v>45</v>
      </c>
      <c r="Y493" s="7" t="s">
        <v>45</v>
      </c>
      <c r="Z493" s="7" t="s">
        <v>45</v>
      </c>
      <c r="AA493" s="7" t="s">
        <v>45</v>
      </c>
      <c r="AB493" s="7" t="s">
        <v>45</v>
      </c>
      <c r="AC493" s="4" t="s">
        <v>44</v>
      </c>
      <c r="AD493" s="35" t="s">
        <v>45</v>
      </c>
      <c r="AE493" s="7" t="s">
        <v>45</v>
      </c>
      <c r="AF493" s="7" t="s">
        <v>45</v>
      </c>
      <c r="AG493" s="7" t="s">
        <v>45</v>
      </c>
      <c r="AH493" s="35" t="s">
        <v>45</v>
      </c>
      <c r="AI493" s="35" t="s">
        <v>45</v>
      </c>
      <c r="AJ493" s="7" t="s">
        <v>45</v>
      </c>
      <c r="AK493" s="36">
        <v>737.92</v>
      </c>
    </row>
    <row r="494" spans="1:37">
      <c r="A494" s="4">
        <v>2023</v>
      </c>
      <c r="B494" s="4">
        <v>35</v>
      </c>
      <c r="C494" s="4" t="s">
        <v>450</v>
      </c>
      <c r="D494" s="4">
        <v>22340</v>
      </c>
      <c r="E494" s="4" t="s">
        <v>452</v>
      </c>
      <c r="F494" s="32">
        <v>0.13500000000000001</v>
      </c>
      <c r="G494" s="4" t="s">
        <v>43</v>
      </c>
      <c r="H494" s="33">
        <v>77965830</v>
      </c>
      <c r="I494" s="7">
        <v>678816.36</v>
      </c>
      <c r="J494" s="7">
        <v>1187233.3500000001</v>
      </c>
      <c r="K494" s="7">
        <v>160276.50224999999</v>
      </c>
      <c r="L494" s="7">
        <v>2026326.2122500001</v>
      </c>
      <c r="M494" s="7">
        <v>1965253.49</v>
      </c>
      <c r="N494" s="34" t="s">
        <v>44</v>
      </c>
      <c r="O494" s="35" t="s">
        <v>45</v>
      </c>
      <c r="P494" s="7" t="s">
        <v>45</v>
      </c>
      <c r="Q494" s="7" t="s">
        <v>45</v>
      </c>
      <c r="R494" s="7" t="s">
        <v>45</v>
      </c>
      <c r="S494" s="35" t="s">
        <v>45</v>
      </c>
      <c r="T494" s="35" t="s">
        <v>45</v>
      </c>
      <c r="U494" s="7" t="s">
        <v>45</v>
      </c>
      <c r="V494" s="4" t="s">
        <v>43</v>
      </c>
      <c r="W494" s="33">
        <v>4056420</v>
      </c>
      <c r="X494" s="7">
        <v>39399.910000000003</v>
      </c>
      <c r="Y494" s="7">
        <v>66554.36</v>
      </c>
      <c r="Z494" s="7">
        <v>8984.838600000001</v>
      </c>
      <c r="AA494" s="7">
        <v>114939.10860000001</v>
      </c>
      <c r="AB494" s="7">
        <v>106327.88</v>
      </c>
      <c r="AC494" s="4" t="s">
        <v>44</v>
      </c>
      <c r="AD494" s="35" t="s">
        <v>45</v>
      </c>
      <c r="AE494" s="7" t="s">
        <v>45</v>
      </c>
      <c r="AF494" s="7" t="s">
        <v>45</v>
      </c>
      <c r="AG494" s="7" t="s">
        <v>45</v>
      </c>
      <c r="AH494" s="35" t="s">
        <v>45</v>
      </c>
      <c r="AI494" s="35" t="s">
        <v>45</v>
      </c>
      <c r="AJ494" s="7" t="s">
        <v>45</v>
      </c>
      <c r="AK494" s="36" t="s">
        <v>45</v>
      </c>
    </row>
    <row r="495" spans="1:37">
      <c r="A495" s="4">
        <v>2023</v>
      </c>
      <c r="B495" s="4">
        <v>35</v>
      </c>
      <c r="C495" s="4" t="s">
        <v>450</v>
      </c>
      <c r="D495" s="4">
        <v>22850</v>
      </c>
      <c r="E495" s="4" t="s">
        <v>374</v>
      </c>
      <c r="F495" s="32">
        <v>0.13500000000000001</v>
      </c>
      <c r="G495" s="4" t="s">
        <v>43</v>
      </c>
      <c r="H495" s="33">
        <v>129237640</v>
      </c>
      <c r="I495" s="7">
        <v>1192335.48</v>
      </c>
      <c r="J495" s="7">
        <v>1784925.72</v>
      </c>
      <c r="K495" s="7">
        <v>240964.97219999999</v>
      </c>
      <c r="L495" s="7">
        <v>3218226.1721999999</v>
      </c>
      <c r="M495" s="7">
        <v>3499230.59</v>
      </c>
      <c r="N495" s="34" t="s">
        <v>43</v>
      </c>
      <c r="O495" s="35">
        <v>8.0304629995818444E-2</v>
      </c>
      <c r="P495" s="7">
        <v>3495711.02</v>
      </c>
      <c r="Q495" s="7">
        <v>280721.78003340511</v>
      </c>
      <c r="R495" s="7">
        <v>0</v>
      </c>
      <c r="S495" s="35">
        <v>1</v>
      </c>
      <c r="T495" s="35">
        <v>8.0304629995818444E-2</v>
      </c>
      <c r="U495" s="7">
        <v>280721.78000000003</v>
      </c>
      <c r="V495" s="4" t="s">
        <v>44</v>
      </c>
      <c r="W495" s="33" t="s">
        <v>45</v>
      </c>
      <c r="X495" s="7" t="s">
        <v>45</v>
      </c>
      <c r="Y495" s="7" t="s">
        <v>45</v>
      </c>
      <c r="Z495" s="7" t="s">
        <v>45</v>
      </c>
      <c r="AA495" s="7" t="s">
        <v>45</v>
      </c>
      <c r="AB495" s="7" t="s">
        <v>45</v>
      </c>
      <c r="AC495" s="4" t="s">
        <v>44</v>
      </c>
      <c r="AD495" s="35" t="s">
        <v>45</v>
      </c>
      <c r="AE495" s="7" t="s">
        <v>45</v>
      </c>
      <c r="AF495" s="7" t="s">
        <v>45</v>
      </c>
      <c r="AG495" s="7" t="s">
        <v>45</v>
      </c>
      <c r="AH495" s="35" t="s">
        <v>45</v>
      </c>
      <c r="AI495" s="35" t="s">
        <v>45</v>
      </c>
      <c r="AJ495" s="7" t="s">
        <v>45</v>
      </c>
      <c r="AK495" s="36">
        <v>280721.78000000003</v>
      </c>
    </row>
    <row r="496" spans="1:37">
      <c r="A496" s="4">
        <v>2023</v>
      </c>
      <c r="B496" s="4">
        <v>35</v>
      </c>
      <c r="C496" s="4" t="s">
        <v>450</v>
      </c>
      <c r="D496" s="4">
        <v>23590</v>
      </c>
      <c r="E496" s="4" t="s">
        <v>453</v>
      </c>
      <c r="F496" s="32">
        <v>0.13500000000000001</v>
      </c>
      <c r="G496" s="4" t="s">
        <v>44</v>
      </c>
      <c r="H496" s="33" t="s">
        <v>45</v>
      </c>
      <c r="I496" s="7" t="s">
        <v>45</v>
      </c>
      <c r="J496" s="7" t="s">
        <v>45</v>
      </c>
      <c r="K496" s="7" t="s">
        <v>45</v>
      </c>
      <c r="L496" s="7" t="s">
        <v>45</v>
      </c>
      <c r="M496" s="7" t="s">
        <v>45</v>
      </c>
      <c r="N496" s="34" t="s">
        <v>44</v>
      </c>
      <c r="O496" s="35" t="s">
        <v>45</v>
      </c>
      <c r="P496" s="7" t="s">
        <v>45</v>
      </c>
      <c r="Q496" s="7" t="s">
        <v>45</v>
      </c>
      <c r="R496" s="7" t="s">
        <v>45</v>
      </c>
      <c r="S496" s="35" t="s">
        <v>45</v>
      </c>
      <c r="T496" s="35" t="s">
        <v>45</v>
      </c>
      <c r="U496" s="7" t="s">
        <v>45</v>
      </c>
      <c r="V496" s="4" t="s">
        <v>44</v>
      </c>
      <c r="W496" s="33" t="s">
        <v>45</v>
      </c>
      <c r="X496" s="7" t="s">
        <v>45</v>
      </c>
      <c r="Y496" s="7" t="s">
        <v>45</v>
      </c>
      <c r="Z496" s="7" t="s">
        <v>45</v>
      </c>
      <c r="AA496" s="7" t="s">
        <v>45</v>
      </c>
      <c r="AB496" s="7" t="s">
        <v>45</v>
      </c>
      <c r="AC496" s="4" t="s">
        <v>44</v>
      </c>
      <c r="AD496" s="35" t="s">
        <v>45</v>
      </c>
      <c r="AE496" s="7" t="s">
        <v>45</v>
      </c>
      <c r="AF496" s="7" t="s">
        <v>45</v>
      </c>
      <c r="AG496" s="7" t="s">
        <v>45</v>
      </c>
      <c r="AH496" s="35" t="s">
        <v>45</v>
      </c>
      <c r="AI496" s="35" t="s">
        <v>45</v>
      </c>
      <c r="AJ496" s="7" t="s">
        <v>45</v>
      </c>
      <c r="AK496" s="36" t="s">
        <v>45</v>
      </c>
    </row>
    <row r="497" spans="1:37">
      <c r="A497" s="4">
        <v>2023</v>
      </c>
      <c r="B497" s="4">
        <v>35</v>
      </c>
      <c r="C497" s="4" t="s">
        <v>450</v>
      </c>
      <c r="D497" s="4">
        <v>24210</v>
      </c>
      <c r="E497" s="4" t="s">
        <v>454</v>
      </c>
      <c r="F497" s="32">
        <v>0.13500000000000001</v>
      </c>
      <c r="G497" s="4" t="s">
        <v>43</v>
      </c>
      <c r="H497" s="33">
        <v>10798650</v>
      </c>
      <c r="I497" s="7">
        <v>79910.009999999995</v>
      </c>
      <c r="J497" s="7">
        <v>133016.93</v>
      </c>
      <c r="K497" s="7">
        <v>17957.285550000001</v>
      </c>
      <c r="L497" s="7">
        <v>230884.22555</v>
      </c>
      <c r="M497" s="7">
        <v>255928.24</v>
      </c>
      <c r="N497" s="34" t="s">
        <v>43</v>
      </c>
      <c r="O497" s="35">
        <v>9.7855611596438075E-2</v>
      </c>
      <c r="P497" s="7">
        <v>249787.5</v>
      </c>
      <c r="Q497" s="7">
        <v>24443.10858164528</v>
      </c>
      <c r="R497" s="7">
        <v>0</v>
      </c>
      <c r="S497" s="35">
        <v>1</v>
      </c>
      <c r="T497" s="35">
        <v>9.7855611596438075E-2</v>
      </c>
      <c r="U497" s="7">
        <v>24443.11</v>
      </c>
      <c r="V497" s="4" t="s">
        <v>44</v>
      </c>
      <c r="W497" s="33" t="s">
        <v>45</v>
      </c>
      <c r="X497" s="7" t="s">
        <v>45</v>
      </c>
      <c r="Y497" s="7" t="s">
        <v>45</v>
      </c>
      <c r="Z497" s="7" t="s">
        <v>45</v>
      </c>
      <c r="AA497" s="7" t="s">
        <v>45</v>
      </c>
      <c r="AB497" s="7" t="s">
        <v>45</v>
      </c>
      <c r="AC497" s="4" t="s">
        <v>44</v>
      </c>
      <c r="AD497" s="35" t="s">
        <v>45</v>
      </c>
      <c r="AE497" s="7" t="s">
        <v>45</v>
      </c>
      <c r="AF497" s="7" t="s">
        <v>45</v>
      </c>
      <c r="AG497" s="7" t="s">
        <v>45</v>
      </c>
      <c r="AH497" s="35" t="s">
        <v>45</v>
      </c>
      <c r="AI497" s="35" t="s">
        <v>45</v>
      </c>
      <c r="AJ497" s="7" t="s">
        <v>45</v>
      </c>
      <c r="AK497" s="36">
        <v>24443.11</v>
      </c>
    </row>
    <row r="498" spans="1:37">
      <c r="A498" s="4">
        <v>2023</v>
      </c>
      <c r="B498" s="4">
        <v>35</v>
      </c>
      <c r="C498" s="4" t="s">
        <v>450</v>
      </c>
      <c r="D498" s="4">
        <v>24310</v>
      </c>
      <c r="E498" s="4" t="s">
        <v>455</v>
      </c>
      <c r="F498" s="32">
        <v>0.13500000000000001</v>
      </c>
      <c r="G498" s="4" t="s">
        <v>43</v>
      </c>
      <c r="H498" s="33">
        <v>194600260</v>
      </c>
      <c r="I498" s="7">
        <v>1966656.11</v>
      </c>
      <c r="J498" s="7">
        <v>2910147.75</v>
      </c>
      <c r="K498" s="7">
        <v>392869.94624999998</v>
      </c>
      <c r="L498" s="7">
        <v>5269673.8062500004</v>
      </c>
      <c r="M498" s="7">
        <v>5080263.58</v>
      </c>
      <c r="N498" s="34" t="s">
        <v>44</v>
      </c>
      <c r="O498" s="35" t="s">
        <v>45</v>
      </c>
      <c r="P498" s="7" t="s">
        <v>45</v>
      </c>
      <c r="Q498" s="7" t="s">
        <v>45</v>
      </c>
      <c r="R498" s="7" t="s">
        <v>45</v>
      </c>
      <c r="S498" s="35" t="s">
        <v>45</v>
      </c>
      <c r="T498" s="35" t="s">
        <v>45</v>
      </c>
      <c r="U498" s="7" t="s">
        <v>45</v>
      </c>
      <c r="V498" s="4" t="s">
        <v>44</v>
      </c>
      <c r="W498" s="33" t="s">
        <v>45</v>
      </c>
      <c r="X498" s="7" t="s">
        <v>45</v>
      </c>
      <c r="Y498" s="7" t="s">
        <v>45</v>
      </c>
      <c r="Z498" s="7" t="s">
        <v>45</v>
      </c>
      <c r="AA498" s="7" t="s">
        <v>45</v>
      </c>
      <c r="AB498" s="7" t="s">
        <v>45</v>
      </c>
      <c r="AC498" s="4" t="s">
        <v>44</v>
      </c>
      <c r="AD498" s="35" t="s">
        <v>45</v>
      </c>
      <c r="AE498" s="7" t="s">
        <v>45</v>
      </c>
      <c r="AF498" s="7" t="s">
        <v>45</v>
      </c>
      <c r="AG498" s="7" t="s">
        <v>45</v>
      </c>
      <c r="AH498" s="35" t="s">
        <v>45</v>
      </c>
      <c r="AI498" s="35" t="s">
        <v>45</v>
      </c>
      <c r="AJ498" s="7" t="s">
        <v>45</v>
      </c>
      <c r="AK498" s="36" t="s">
        <v>45</v>
      </c>
    </row>
    <row r="499" spans="1:37">
      <c r="A499" s="4">
        <v>2023</v>
      </c>
      <c r="B499" s="4">
        <v>35</v>
      </c>
      <c r="C499" s="4" t="s">
        <v>450</v>
      </c>
      <c r="D499" s="4">
        <v>24380</v>
      </c>
      <c r="E499" s="4" t="s">
        <v>375</v>
      </c>
      <c r="F499" s="32">
        <v>0.13500000000000001</v>
      </c>
      <c r="G499" s="4" t="s">
        <v>43</v>
      </c>
      <c r="H499" s="33">
        <v>361680</v>
      </c>
      <c r="I499" s="7">
        <v>3747.86</v>
      </c>
      <c r="J499" s="7">
        <v>3685.51</v>
      </c>
      <c r="K499" s="7">
        <v>497.54385000000008</v>
      </c>
      <c r="L499" s="7">
        <v>7930.9138500000008</v>
      </c>
      <c r="M499" s="7">
        <v>8992.23</v>
      </c>
      <c r="N499" s="34" t="s">
        <v>43</v>
      </c>
      <c r="O499" s="35">
        <v>0.11802591237101349</v>
      </c>
      <c r="P499" s="7">
        <v>9099.42</v>
      </c>
      <c r="Q499" s="7">
        <v>1073.967347547047</v>
      </c>
      <c r="R499" s="7">
        <v>0</v>
      </c>
      <c r="S499" s="35">
        <v>1</v>
      </c>
      <c r="T499" s="35">
        <v>0.11802591237101349</v>
      </c>
      <c r="U499" s="7">
        <v>1073.97</v>
      </c>
      <c r="V499" s="4" t="s">
        <v>44</v>
      </c>
      <c r="W499" s="33" t="s">
        <v>45</v>
      </c>
      <c r="X499" s="7" t="s">
        <v>45</v>
      </c>
      <c r="Y499" s="7" t="s">
        <v>45</v>
      </c>
      <c r="Z499" s="7" t="s">
        <v>45</v>
      </c>
      <c r="AA499" s="7" t="s">
        <v>45</v>
      </c>
      <c r="AB499" s="7" t="s">
        <v>45</v>
      </c>
      <c r="AC499" s="4" t="s">
        <v>44</v>
      </c>
      <c r="AD499" s="35" t="s">
        <v>45</v>
      </c>
      <c r="AE499" s="7" t="s">
        <v>45</v>
      </c>
      <c r="AF499" s="7" t="s">
        <v>45</v>
      </c>
      <c r="AG499" s="7" t="s">
        <v>45</v>
      </c>
      <c r="AH499" s="35" t="s">
        <v>45</v>
      </c>
      <c r="AI499" s="35" t="s">
        <v>45</v>
      </c>
      <c r="AJ499" s="7" t="s">
        <v>45</v>
      </c>
      <c r="AK499" s="36">
        <v>1073.97</v>
      </c>
    </row>
    <row r="500" spans="1:37">
      <c r="A500" s="4">
        <v>2023</v>
      </c>
      <c r="B500" s="4">
        <v>35</v>
      </c>
      <c r="C500" s="4" t="s">
        <v>450</v>
      </c>
      <c r="D500" s="4">
        <v>30140</v>
      </c>
      <c r="E500" s="4" t="s">
        <v>305</v>
      </c>
      <c r="F500" s="32">
        <v>0.13500000000000001</v>
      </c>
      <c r="G500" s="4" t="s">
        <v>44</v>
      </c>
      <c r="H500" s="33" t="s">
        <v>45</v>
      </c>
      <c r="I500" s="7" t="s">
        <v>45</v>
      </c>
      <c r="J500" s="7" t="s">
        <v>45</v>
      </c>
      <c r="K500" s="7" t="s">
        <v>45</v>
      </c>
      <c r="L500" s="7" t="s">
        <v>45</v>
      </c>
      <c r="M500" s="7" t="s">
        <v>45</v>
      </c>
      <c r="N500" s="34" t="s">
        <v>44</v>
      </c>
      <c r="O500" s="35" t="s">
        <v>45</v>
      </c>
      <c r="P500" s="7" t="s">
        <v>45</v>
      </c>
      <c r="Q500" s="7" t="s">
        <v>45</v>
      </c>
      <c r="R500" s="7" t="s">
        <v>45</v>
      </c>
      <c r="S500" s="35" t="s">
        <v>45</v>
      </c>
      <c r="T500" s="35" t="s">
        <v>45</v>
      </c>
      <c r="U500" s="7" t="s">
        <v>45</v>
      </c>
      <c r="V500" s="4" t="s">
        <v>44</v>
      </c>
      <c r="W500" s="33" t="s">
        <v>45</v>
      </c>
      <c r="X500" s="7" t="s">
        <v>45</v>
      </c>
      <c r="Y500" s="7" t="s">
        <v>45</v>
      </c>
      <c r="Z500" s="7" t="s">
        <v>45</v>
      </c>
      <c r="AA500" s="7" t="s">
        <v>45</v>
      </c>
      <c r="AB500" s="7" t="s">
        <v>45</v>
      </c>
      <c r="AC500" s="4" t="s">
        <v>44</v>
      </c>
      <c r="AD500" s="35" t="s">
        <v>45</v>
      </c>
      <c r="AE500" s="7" t="s">
        <v>45</v>
      </c>
      <c r="AF500" s="7" t="s">
        <v>45</v>
      </c>
      <c r="AG500" s="7" t="s">
        <v>45</v>
      </c>
      <c r="AH500" s="35" t="s">
        <v>45</v>
      </c>
      <c r="AI500" s="35" t="s">
        <v>45</v>
      </c>
      <c r="AJ500" s="7" t="s">
        <v>45</v>
      </c>
      <c r="AK500" s="36" t="s">
        <v>45</v>
      </c>
    </row>
    <row r="501" spans="1:37">
      <c r="A501" s="4">
        <v>2023</v>
      </c>
      <c r="B501" s="4">
        <v>35</v>
      </c>
      <c r="C501" s="4" t="s">
        <v>450</v>
      </c>
      <c r="D501" s="4">
        <v>30300</v>
      </c>
      <c r="E501" s="4" t="s">
        <v>379</v>
      </c>
      <c r="F501" s="32">
        <v>0.13500000000000001</v>
      </c>
      <c r="G501" s="4" t="s">
        <v>43</v>
      </c>
      <c r="H501" s="33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34" t="s">
        <v>44</v>
      </c>
      <c r="O501" s="35" t="s">
        <v>45</v>
      </c>
      <c r="P501" s="7" t="s">
        <v>45</v>
      </c>
      <c r="Q501" s="7" t="s">
        <v>45</v>
      </c>
      <c r="R501" s="7" t="s">
        <v>45</v>
      </c>
      <c r="S501" s="35" t="s">
        <v>45</v>
      </c>
      <c r="T501" s="35" t="s">
        <v>45</v>
      </c>
      <c r="U501" s="7" t="s">
        <v>45</v>
      </c>
      <c r="V501" s="4" t="s">
        <v>44</v>
      </c>
      <c r="W501" s="33" t="s">
        <v>45</v>
      </c>
      <c r="X501" s="7" t="s">
        <v>45</v>
      </c>
      <c r="Y501" s="7" t="s">
        <v>45</v>
      </c>
      <c r="Z501" s="7" t="s">
        <v>45</v>
      </c>
      <c r="AA501" s="7" t="s">
        <v>45</v>
      </c>
      <c r="AB501" s="7" t="s">
        <v>45</v>
      </c>
      <c r="AC501" s="4" t="s">
        <v>44</v>
      </c>
      <c r="AD501" s="35" t="s">
        <v>45</v>
      </c>
      <c r="AE501" s="7" t="s">
        <v>45</v>
      </c>
      <c r="AF501" s="7" t="s">
        <v>45</v>
      </c>
      <c r="AG501" s="7" t="s">
        <v>45</v>
      </c>
      <c r="AH501" s="35" t="s">
        <v>45</v>
      </c>
      <c r="AI501" s="35" t="s">
        <v>45</v>
      </c>
      <c r="AJ501" s="7" t="s">
        <v>45</v>
      </c>
      <c r="AK501" s="36" t="s">
        <v>45</v>
      </c>
    </row>
    <row r="502" spans="1:37">
      <c r="A502" s="4">
        <v>2024</v>
      </c>
      <c r="B502" s="4">
        <v>36</v>
      </c>
      <c r="C502" s="4" t="s">
        <v>456</v>
      </c>
      <c r="D502" s="4">
        <v>20610</v>
      </c>
      <c r="E502" s="4" t="s">
        <v>42</v>
      </c>
      <c r="F502" s="32">
        <v>0.161</v>
      </c>
      <c r="G502" s="4" t="s">
        <v>43</v>
      </c>
      <c r="H502" s="33">
        <v>148687940</v>
      </c>
      <c r="I502" s="7">
        <v>654226.93999999994</v>
      </c>
      <c r="J502" s="7">
        <v>1670414.29</v>
      </c>
      <c r="K502" s="7">
        <v>268936.70069000003</v>
      </c>
      <c r="L502" s="7">
        <v>2593577.9306899998</v>
      </c>
      <c r="M502" s="7">
        <v>2973760.73</v>
      </c>
      <c r="N502" s="34" t="s">
        <v>43</v>
      </c>
      <c r="O502" s="35">
        <v>0.12784579319870171</v>
      </c>
      <c r="P502" s="7">
        <v>2936905.51</v>
      </c>
      <c r="Q502" s="7">
        <v>375471.01447558752</v>
      </c>
      <c r="R502" s="7">
        <v>0</v>
      </c>
      <c r="S502" s="35">
        <v>1</v>
      </c>
      <c r="T502" s="35">
        <v>0.12784579319870171</v>
      </c>
      <c r="U502" s="7">
        <v>375471.01</v>
      </c>
      <c r="V502" s="4" t="s">
        <v>43</v>
      </c>
      <c r="W502" s="33">
        <v>1763680</v>
      </c>
      <c r="X502" s="7">
        <v>7760.19</v>
      </c>
      <c r="Y502" s="7">
        <v>21629.47</v>
      </c>
      <c r="Z502" s="7">
        <v>3482.34467</v>
      </c>
      <c r="AA502" s="7">
        <v>32872.004670000002</v>
      </c>
      <c r="AB502" s="7">
        <v>35273.620000000003</v>
      </c>
      <c r="AC502" s="4" t="s">
        <v>43</v>
      </c>
      <c r="AD502" s="35">
        <v>6.8085309361500146E-2</v>
      </c>
      <c r="AE502" s="7">
        <v>35647.620000000003</v>
      </c>
      <c r="AF502" s="7">
        <v>2427.0792357012001</v>
      </c>
      <c r="AG502" s="7">
        <v>0</v>
      </c>
      <c r="AH502" s="35">
        <v>1</v>
      </c>
      <c r="AI502" s="35">
        <v>6.8085309361500146E-2</v>
      </c>
      <c r="AJ502" s="7">
        <v>2427.08</v>
      </c>
      <c r="AK502" s="36">
        <v>377898.09</v>
      </c>
    </row>
    <row r="503" spans="1:37">
      <c r="A503" s="4">
        <v>2024</v>
      </c>
      <c r="B503" s="4">
        <v>36</v>
      </c>
      <c r="C503" s="4" t="s">
        <v>456</v>
      </c>
      <c r="D503" s="4">
        <v>21480</v>
      </c>
      <c r="E503" s="4" t="s">
        <v>203</v>
      </c>
      <c r="F503" s="32">
        <v>0.161</v>
      </c>
      <c r="G503" s="4" t="s">
        <v>43</v>
      </c>
      <c r="H503" s="33">
        <v>37530300</v>
      </c>
      <c r="I503" s="7">
        <v>375688.17</v>
      </c>
      <c r="J503" s="7">
        <v>428178.37</v>
      </c>
      <c r="K503" s="7">
        <v>68936.717570000008</v>
      </c>
      <c r="L503" s="7">
        <v>872803.25757000002</v>
      </c>
      <c r="M503" s="7">
        <v>968667.25</v>
      </c>
      <c r="N503" s="34" t="s">
        <v>43</v>
      </c>
      <c r="O503" s="35">
        <v>9.8964832794749658E-2</v>
      </c>
      <c r="P503" s="7">
        <v>937406.94</v>
      </c>
      <c r="Q503" s="7">
        <v>92770.321077737914</v>
      </c>
      <c r="R503" s="7">
        <v>0</v>
      </c>
      <c r="S503" s="35">
        <v>1</v>
      </c>
      <c r="T503" s="35">
        <v>9.8964832794749658E-2</v>
      </c>
      <c r="U503" s="7">
        <v>92770.32</v>
      </c>
      <c r="V503" s="4" t="s">
        <v>43</v>
      </c>
      <c r="W503" s="33">
        <v>1948160</v>
      </c>
      <c r="X503" s="7">
        <v>21280.240000000002</v>
      </c>
      <c r="Y503" s="7">
        <v>27389.32</v>
      </c>
      <c r="Z503" s="7">
        <v>4409.6805199999999</v>
      </c>
      <c r="AA503" s="7">
        <v>53079.240519999999</v>
      </c>
      <c r="AB503" s="7">
        <v>52061.19</v>
      </c>
      <c r="AC503" s="4" t="s">
        <v>44</v>
      </c>
      <c r="AD503" s="35" t="s">
        <v>45</v>
      </c>
      <c r="AE503" s="7" t="s">
        <v>45</v>
      </c>
      <c r="AF503" s="7" t="s">
        <v>45</v>
      </c>
      <c r="AG503" s="7" t="s">
        <v>45</v>
      </c>
      <c r="AH503" s="35" t="s">
        <v>45</v>
      </c>
      <c r="AI503" s="35" t="s">
        <v>45</v>
      </c>
      <c r="AJ503" s="7" t="s">
        <v>45</v>
      </c>
      <c r="AK503" s="36">
        <v>92770.32</v>
      </c>
    </row>
    <row r="504" spans="1:37">
      <c r="A504" s="4">
        <v>2024</v>
      </c>
      <c r="B504" s="4">
        <v>36</v>
      </c>
      <c r="C504" s="4" t="s">
        <v>456</v>
      </c>
      <c r="D504" s="4">
        <v>21550</v>
      </c>
      <c r="E504" s="4" t="s">
        <v>46</v>
      </c>
      <c r="F504" s="32">
        <v>0.161</v>
      </c>
      <c r="G504" s="4" t="s">
        <v>43</v>
      </c>
      <c r="H504" s="33">
        <v>1982680</v>
      </c>
      <c r="I504" s="7">
        <v>12756.98</v>
      </c>
      <c r="J504" s="7">
        <v>29129.93</v>
      </c>
      <c r="K504" s="7">
        <v>4689.9187300000003</v>
      </c>
      <c r="L504" s="7">
        <v>46576.828730000001</v>
      </c>
      <c r="M504" s="7">
        <v>47453.91</v>
      </c>
      <c r="N504" s="34" t="s">
        <v>43</v>
      </c>
      <c r="O504" s="35">
        <v>1.8482802997687679E-2</v>
      </c>
      <c r="P504" s="7">
        <v>45391.72</v>
      </c>
      <c r="Q504" s="7">
        <v>838.96621848619964</v>
      </c>
      <c r="R504" s="7">
        <v>0</v>
      </c>
      <c r="S504" s="35">
        <v>1</v>
      </c>
      <c r="T504" s="35">
        <v>1.8482802997687679E-2</v>
      </c>
      <c r="U504" s="7">
        <v>838.97</v>
      </c>
      <c r="V504" s="4" t="s">
        <v>43</v>
      </c>
      <c r="W504" s="33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4" t="s">
        <v>44</v>
      </c>
      <c r="AD504" s="35" t="s">
        <v>45</v>
      </c>
      <c r="AE504" s="7" t="s">
        <v>45</v>
      </c>
      <c r="AF504" s="7" t="s">
        <v>45</v>
      </c>
      <c r="AG504" s="7" t="s">
        <v>45</v>
      </c>
      <c r="AH504" s="35" t="s">
        <v>45</v>
      </c>
      <c r="AI504" s="35" t="s">
        <v>45</v>
      </c>
      <c r="AJ504" s="7" t="s">
        <v>45</v>
      </c>
      <c r="AK504" s="36">
        <v>838.97</v>
      </c>
    </row>
    <row r="505" spans="1:37">
      <c r="A505" s="4">
        <v>2024</v>
      </c>
      <c r="B505" s="4">
        <v>36</v>
      </c>
      <c r="C505" s="4" t="s">
        <v>456</v>
      </c>
      <c r="D505" s="4">
        <v>21730</v>
      </c>
      <c r="E505" s="4" t="s">
        <v>204</v>
      </c>
      <c r="F505" s="32">
        <v>0.161</v>
      </c>
      <c r="G505" s="4" t="s">
        <v>43</v>
      </c>
      <c r="H505" s="33">
        <v>135637700</v>
      </c>
      <c r="I505" s="7">
        <v>746007.35</v>
      </c>
      <c r="J505" s="7">
        <v>1781989.41</v>
      </c>
      <c r="K505" s="7">
        <v>286900.29501</v>
      </c>
      <c r="L505" s="7">
        <v>2814897.0550099998</v>
      </c>
      <c r="M505" s="7">
        <v>3199694.02</v>
      </c>
      <c r="N505" s="34" t="s">
        <v>43</v>
      </c>
      <c r="O505" s="35">
        <v>0.1202605507229095</v>
      </c>
      <c r="P505" s="7">
        <v>3197850.3</v>
      </c>
      <c r="Q505" s="7">
        <v>384575.23820742138</v>
      </c>
      <c r="R505" s="7">
        <v>0</v>
      </c>
      <c r="S505" s="35">
        <v>1</v>
      </c>
      <c r="T505" s="35">
        <v>0.1202605507229095</v>
      </c>
      <c r="U505" s="7">
        <v>384575.24</v>
      </c>
      <c r="V505" s="4" t="s">
        <v>43</v>
      </c>
      <c r="W505" s="33">
        <v>7465050</v>
      </c>
      <c r="X505" s="7">
        <v>41057.78</v>
      </c>
      <c r="Y505" s="7">
        <v>108289.85</v>
      </c>
      <c r="Z505" s="7">
        <v>17434.665850000001</v>
      </c>
      <c r="AA505" s="7">
        <v>166782.29584999999</v>
      </c>
      <c r="AB505" s="7">
        <v>176100.57</v>
      </c>
      <c r="AC505" s="4" t="s">
        <v>43</v>
      </c>
      <c r="AD505" s="35">
        <v>5.2914503059246283E-2</v>
      </c>
      <c r="AE505" s="7">
        <v>176084.31</v>
      </c>
      <c r="AF505" s="7">
        <v>9317.4137601802704</v>
      </c>
      <c r="AG505" s="7">
        <v>0</v>
      </c>
      <c r="AH505" s="35">
        <v>1</v>
      </c>
      <c r="AI505" s="35">
        <v>5.2914503059246283E-2</v>
      </c>
      <c r="AJ505" s="7">
        <v>9317.41</v>
      </c>
      <c r="AK505" s="36">
        <v>393892.65</v>
      </c>
    </row>
    <row r="506" spans="1:37">
      <c r="A506" s="4">
        <v>2024</v>
      </c>
      <c r="B506" s="4">
        <v>36</v>
      </c>
      <c r="C506" s="4" t="s">
        <v>456</v>
      </c>
      <c r="D506" s="4">
        <v>21810</v>
      </c>
      <c r="E506" s="4" t="s">
        <v>131</v>
      </c>
      <c r="F506" s="32">
        <v>0.161</v>
      </c>
      <c r="G506" s="4" t="s">
        <v>43</v>
      </c>
      <c r="H506" s="33">
        <v>138530</v>
      </c>
      <c r="I506" s="7">
        <v>928.61</v>
      </c>
      <c r="J506" s="7">
        <v>1604.88</v>
      </c>
      <c r="K506" s="7">
        <v>258.38567999999998</v>
      </c>
      <c r="L506" s="7">
        <v>2791.8756800000001</v>
      </c>
      <c r="M506" s="7">
        <v>3449.86</v>
      </c>
      <c r="N506" s="34" t="s">
        <v>43</v>
      </c>
      <c r="O506" s="35">
        <v>0.19072783243377989</v>
      </c>
      <c r="P506" s="7">
        <v>3449.78</v>
      </c>
      <c r="Q506" s="7">
        <v>657.9690617734052</v>
      </c>
      <c r="R506" s="7">
        <v>0</v>
      </c>
      <c r="S506" s="35">
        <v>1</v>
      </c>
      <c r="T506" s="35">
        <v>0.19072783243377989</v>
      </c>
      <c r="U506" s="7">
        <v>657.97</v>
      </c>
      <c r="V506" s="4" t="s">
        <v>43</v>
      </c>
      <c r="W506" s="33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4" t="s">
        <v>44</v>
      </c>
      <c r="AD506" s="35" t="s">
        <v>45</v>
      </c>
      <c r="AE506" s="7" t="s">
        <v>45</v>
      </c>
      <c r="AF506" s="7" t="s">
        <v>45</v>
      </c>
      <c r="AG506" s="7" t="s">
        <v>45</v>
      </c>
      <c r="AH506" s="35" t="s">
        <v>45</v>
      </c>
      <c r="AI506" s="35" t="s">
        <v>45</v>
      </c>
      <c r="AJ506" s="7" t="s">
        <v>45</v>
      </c>
      <c r="AK506" s="36">
        <v>657.97</v>
      </c>
    </row>
    <row r="507" spans="1:37">
      <c r="A507" s="4">
        <v>2024</v>
      </c>
      <c r="B507" s="4">
        <v>36</v>
      </c>
      <c r="C507" s="4" t="s">
        <v>456</v>
      </c>
      <c r="D507" s="4">
        <v>22180</v>
      </c>
      <c r="E507" s="4" t="s">
        <v>351</v>
      </c>
      <c r="F507" s="32">
        <v>0.161</v>
      </c>
      <c r="G507" s="4" t="s">
        <v>43</v>
      </c>
      <c r="H507" s="33">
        <v>191760470</v>
      </c>
      <c r="I507" s="7">
        <v>767041.88</v>
      </c>
      <c r="J507" s="7">
        <v>2150965.44</v>
      </c>
      <c r="K507" s="7">
        <v>346305.43583999999</v>
      </c>
      <c r="L507" s="7">
        <v>3264312.7558400002</v>
      </c>
      <c r="M507" s="7">
        <v>3835209.4</v>
      </c>
      <c r="N507" s="34" t="s">
        <v>43</v>
      </c>
      <c r="O507" s="35">
        <v>0.14885670757899169</v>
      </c>
      <c r="P507" s="7">
        <v>3823712.8</v>
      </c>
      <c r="Q507" s="7">
        <v>569185.29813564767</v>
      </c>
      <c r="R507" s="7">
        <v>0</v>
      </c>
      <c r="S507" s="35">
        <v>1</v>
      </c>
      <c r="T507" s="35">
        <v>0.14885670757899169</v>
      </c>
      <c r="U507" s="7">
        <v>569185.30000000005</v>
      </c>
      <c r="V507" s="4" t="s">
        <v>43</v>
      </c>
      <c r="W507" s="33">
        <v>23074000</v>
      </c>
      <c r="X507" s="7">
        <v>92296</v>
      </c>
      <c r="Y507" s="7">
        <v>311356.49</v>
      </c>
      <c r="Z507" s="7">
        <v>50128.394890000003</v>
      </c>
      <c r="AA507" s="7">
        <v>453780.88488999999</v>
      </c>
      <c r="AB507" s="7">
        <v>461480</v>
      </c>
      <c r="AC507" s="4" t="s">
        <v>43</v>
      </c>
      <c r="AD507" s="35">
        <v>1.6683529318713749E-2</v>
      </c>
      <c r="AE507" s="7">
        <v>454334</v>
      </c>
      <c r="AF507" s="7">
        <v>7579.8946094884941</v>
      </c>
      <c r="AG507" s="7">
        <v>0</v>
      </c>
      <c r="AH507" s="35">
        <v>1</v>
      </c>
      <c r="AI507" s="35">
        <v>1.6683529318713749E-2</v>
      </c>
      <c r="AJ507" s="7">
        <v>7579.89</v>
      </c>
      <c r="AK507" s="36">
        <v>576765.18999999994</v>
      </c>
    </row>
    <row r="508" spans="1:37">
      <c r="A508" s="4">
        <v>2024</v>
      </c>
      <c r="B508" s="4">
        <v>36</v>
      </c>
      <c r="C508" s="4" t="s">
        <v>456</v>
      </c>
      <c r="D508" s="4">
        <v>22320</v>
      </c>
      <c r="E508" s="4" t="s">
        <v>457</v>
      </c>
      <c r="F508" s="32">
        <v>0.161</v>
      </c>
      <c r="G508" s="4" t="s">
        <v>43</v>
      </c>
      <c r="H508" s="33">
        <v>403847890</v>
      </c>
      <c r="I508" s="7">
        <v>2301932.9700000002</v>
      </c>
      <c r="J508" s="7">
        <v>5277442.8099999996</v>
      </c>
      <c r="K508" s="7">
        <v>849668.29240999999</v>
      </c>
      <c r="L508" s="7">
        <v>8429044.0724099986</v>
      </c>
      <c r="M508" s="7">
        <v>9409660.2799999993</v>
      </c>
      <c r="N508" s="34" t="s">
        <v>43</v>
      </c>
      <c r="O508" s="35">
        <v>0.1042137737612352</v>
      </c>
      <c r="P508" s="7">
        <v>9380146.1799999997</v>
      </c>
      <c r="Q508" s="7">
        <v>977540.43184983451</v>
      </c>
      <c r="R508" s="7">
        <v>0</v>
      </c>
      <c r="S508" s="35">
        <v>1</v>
      </c>
      <c r="T508" s="35">
        <v>0.1042137737612352</v>
      </c>
      <c r="U508" s="7">
        <v>977540.43</v>
      </c>
      <c r="V508" s="4" t="s">
        <v>43</v>
      </c>
      <c r="W508" s="33">
        <v>85291380</v>
      </c>
      <c r="X508" s="7">
        <v>486160.87</v>
      </c>
      <c r="Y508" s="7">
        <v>1033832.99</v>
      </c>
      <c r="Z508" s="7">
        <v>166447.11139000001</v>
      </c>
      <c r="AA508" s="7">
        <v>1686440.9713900001</v>
      </c>
      <c r="AB508" s="7">
        <v>1987290.6</v>
      </c>
      <c r="AC508" s="4" t="s">
        <v>43</v>
      </c>
      <c r="AD508" s="35">
        <v>0.15138683220762991</v>
      </c>
      <c r="AE508" s="7">
        <v>1954765.76</v>
      </c>
      <c r="AF508" s="7">
        <v>295925.79611434019</v>
      </c>
      <c r="AG508" s="7">
        <v>0</v>
      </c>
      <c r="AH508" s="35">
        <v>1</v>
      </c>
      <c r="AI508" s="35">
        <v>0.15138683220762991</v>
      </c>
      <c r="AJ508" s="7">
        <v>295925.8</v>
      </c>
      <c r="AK508" s="36">
        <v>1273466.23</v>
      </c>
    </row>
    <row r="509" spans="1:37">
      <c r="A509" s="4">
        <v>2024</v>
      </c>
      <c r="B509" s="4">
        <v>36</v>
      </c>
      <c r="C509" s="4" t="s">
        <v>456</v>
      </c>
      <c r="D509" s="4">
        <v>23040</v>
      </c>
      <c r="E509" s="4" t="s">
        <v>133</v>
      </c>
      <c r="F509" s="32">
        <v>0.161</v>
      </c>
      <c r="G509" s="4" t="s">
        <v>43</v>
      </c>
      <c r="H509" s="33">
        <v>179279250</v>
      </c>
      <c r="I509" s="7">
        <v>788828.7</v>
      </c>
      <c r="J509" s="7">
        <v>1989462.86</v>
      </c>
      <c r="K509" s="7">
        <v>320303.52046000003</v>
      </c>
      <c r="L509" s="7">
        <v>3098595.0804599999</v>
      </c>
      <c r="M509" s="7">
        <v>3585587.87</v>
      </c>
      <c r="N509" s="34" t="s">
        <v>43</v>
      </c>
      <c r="O509" s="35">
        <v>0.13581951055072039</v>
      </c>
      <c r="P509" s="7">
        <v>3488572.79</v>
      </c>
      <c r="Q509" s="7">
        <v>473816.2488583611</v>
      </c>
      <c r="R509" s="7">
        <v>0</v>
      </c>
      <c r="S509" s="35">
        <v>1</v>
      </c>
      <c r="T509" s="35">
        <v>0.13581951055072039</v>
      </c>
      <c r="U509" s="7">
        <v>473816.25</v>
      </c>
      <c r="V509" s="4" t="s">
        <v>43</v>
      </c>
      <c r="W509" s="33">
        <v>5209640</v>
      </c>
      <c r="X509" s="7">
        <v>22922.42</v>
      </c>
      <c r="Y509" s="7">
        <v>72744.58</v>
      </c>
      <c r="Z509" s="7">
        <v>11711.87738</v>
      </c>
      <c r="AA509" s="7">
        <v>107378.87738000001</v>
      </c>
      <c r="AB509" s="7">
        <v>104192.88</v>
      </c>
      <c r="AC509" s="4" t="s">
        <v>44</v>
      </c>
      <c r="AD509" s="35" t="s">
        <v>45</v>
      </c>
      <c r="AE509" s="7" t="s">
        <v>45</v>
      </c>
      <c r="AF509" s="7" t="s">
        <v>45</v>
      </c>
      <c r="AG509" s="7" t="s">
        <v>45</v>
      </c>
      <c r="AH509" s="35" t="s">
        <v>45</v>
      </c>
      <c r="AI509" s="35" t="s">
        <v>45</v>
      </c>
      <c r="AJ509" s="7" t="s">
        <v>45</v>
      </c>
      <c r="AK509" s="36">
        <v>473816.25</v>
      </c>
    </row>
    <row r="510" spans="1:37">
      <c r="A510" s="4">
        <v>2024</v>
      </c>
      <c r="B510" s="4">
        <v>36</v>
      </c>
      <c r="C510" s="4" t="s">
        <v>456</v>
      </c>
      <c r="D510" s="4">
        <v>23380</v>
      </c>
      <c r="E510" s="4" t="s">
        <v>206</v>
      </c>
      <c r="F510" s="32">
        <v>0.161</v>
      </c>
      <c r="G510" s="4" t="s">
        <v>43</v>
      </c>
      <c r="H510" s="33">
        <v>262330</v>
      </c>
      <c r="I510" s="7">
        <v>3414.1</v>
      </c>
      <c r="J510" s="7">
        <v>2985.16</v>
      </c>
      <c r="K510" s="7">
        <v>480.61076000000003</v>
      </c>
      <c r="L510" s="7">
        <v>6879.8707599999998</v>
      </c>
      <c r="M510" s="7">
        <v>7821.25</v>
      </c>
      <c r="N510" s="34" t="s">
        <v>43</v>
      </c>
      <c r="O510" s="35">
        <v>0.1203617375739172</v>
      </c>
      <c r="P510" s="7">
        <v>7825.35</v>
      </c>
      <c r="Q510" s="7">
        <v>941.8727231240531</v>
      </c>
      <c r="R510" s="7">
        <v>0</v>
      </c>
      <c r="S510" s="35">
        <v>1</v>
      </c>
      <c r="T510" s="35">
        <v>0.1203617375739172</v>
      </c>
      <c r="U510" s="7">
        <v>941.87</v>
      </c>
      <c r="V510" s="4" t="s">
        <v>43</v>
      </c>
      <c r="W510" s="33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4" t="s">
        <v>44</v>
      </c>
      <c r="AD510" s="35" t="s">
        <v>45</v>
      </c>
      <c r="AE510" s="7" t="s">
        <v>45</v>
      </c>
      <c r="AF510" s="7" t="s">
        <v>45</v>
      </c>
      <c r="AG510" s="7" t="s">
        <v>45</v>
      </c>
      <c r="AH510" s="35" t="s">
        <v>45</v>
      </c>
      <c r="AI510" s="35" t="s">
        <v>45</v>
      </c>
      <c r="AJ510" s="7" t="s">
        <v>45</v>
      </c>
      <c r="AK510" s="36">
        <v>941.87</v>
      </c>
    </row>
    <row r="511" spans="1:37">
      <c r="A511" s="4">
        <v>2024</v>
      </c>
      <c r="B511" s="4">
        <v>36</v>
      </c>
      <c r="C511" s="4" t="s">
        <v>456</v>
      </c>
      <c r="D511" s="4">
        <v>24120</v>
      </c>
      <c r="E511" s="4" t="s">
        <v>48</v>
      </c>
      <c r="F511" s="32">
        <v>0.161</v>
      </c>
      <c r="G511" s="4" t="s">
        <v>43</v>
      </c>
      <c r="H511" s="33">
        <v>17934350</v>
      </c>
      <c r="I511" s="7">
        <v>115088.53</v>
      </c>
      <c r="J511" s="7">
        <v>226506.88</v>
      </c>
      <c r="K511" s="7">
        <v>36467.607680000001</v>
      </c>
      <c r="L511" s="7">
        <v>378063.01767999999</v>
      </c>
      <c r="M511" s="7">
        <v>441493.82</v>
      </c>
      <c r="N511" s="34" t="s">
        <v>43</v>
      </c>
      <c r="O511" s="35">
        <v>0.14367313753112099</v>
      </c>
      <c r="P511" s="7">
        <v>433219.66</v>
      </c>
      <c r="Q511" s="7">
        <v>62242.027792365472</v>
      </c>
      <c r="R511" s="7">
        <v>0</v>
      </c>
      <c r="S511" s="35">
        <v>1</v>
      </c>
      <c r="T511" s="35">
        <v>0.14367313753112099</v>
      </c>
      <c r="U511" s="7">
        <v>62242.03</v>
      </c>
      <c r="V511" s="4" t="s">
        <v>44</v>
      </c>
      <c r="W511" s="33" t="s">
        <v>45</v>
      </c>
      <c r="X511" s="7" t="s">
        <v>45</v>
      </c>
      <c r="Y511" s="7" t="s">
        <v>45</v>
      </c>
      <c r="Z511" s="7" t="s">
        <v>45</v>
      </c>
      <c r="AA511" s="7" t="s">
        <v>45</v>
      </c>
      <c r="AB511" s="7" t="s">
        <v>45</v>
      </c>
      <c r="AC511" s="4" t="s">
        <v>44</v>
      </c>
      <c r="AD511" s="35" t="s">
        <v>45</v>
      </c>
      <c r="AE511" s="7" t="s">
        <v>45</v>
      </c>
      <c r="AF511" s="7" t="s">
        <v>45</v>
      </c>
      <c r="AG511" s="7" t="s">
        <v>45</v>
      </c>
      <c r="AH511" s="35" t="s">
        <v>45</v>
      </c>
      <c r="AI511" s="35" t="s">
        <v>45</v>
      </c>
      <c r="AJ511" s="7" t="s">
        <v>45</v>
      </c>
      <c r="AK511" s="36">
        <v>62242.03</v>
      </c>
    </row>
    <row r="512" spans="1:37">
      <c r="A512" s="4">
        <v>2024</v>
      </c>
      <c r="B512" s="4">
        <v>36</v>
      </c>
      <c r="C512" s="4" t="s">
        <v>456</v>
      </c>
      <c r="D512" s="4">
        <v>30160</v>
      </c>
      <c r="E512" s="4" t="s">
        <v>137</v>
      </c>
      <c r="F512" s="32">
        <v>0.161</v>
      </c>
      <c r="G512" s="4" t="s">
        <v>43</v>
      </c>
      <c r="H512" s="33">
        <v>948317940</v>
      </c>
      <c r="I512" s="7">
        <v>0</v>
      </c>
      <c r="J512" s="7">
        <v>1392723.46</v>
      </c>
      <c r="K512" s="7">
        <v>224228.47706</v>
      </c>
      <c r="L512" s="7">
        <v>1616951.9370599999</v>
      </c>
      <c r="M512" s="7">
        <v>1896635.88</v>
      </c>
      <c r="N512" s="34" t="s">
        <v>43</v>
      </c>
      <c r="O512" s="35">
        <v>0.14746317197162789</v>
      </c>
      <c r="P512" s="7">
        <v>1882532.22</v>
      </c>
      <c r="Q512" s="7">
        <v>277604.17249999061</v>
      </c>
      <c r="R512" s="7">
        <v>0</v>
      </c>
      <c r="S512" s="35">
        <v>1</v>
      </c>
      <c r="T512" s="35">
        <v>0.14746317197162789</v>
      </c>
      <c r="U512" s="7">
        <v>277604.17</v>
      </c>
      <c r="V512" s="4" t="s">
        <v>44</v>
      </c>
      <c r="W512" s="33" t="s">
        <v>45</v>
      </c>
      <c r="X512" s="7" t="s">
        <v>45</v>
      </c>
      <c r="Y512" s="7" t="s">
        <v>45</v>
      </c>
      <c r="Z512" s="7" t="s">
        <v>45</v>
      </c>
      <c r="AA512" s="7" t="s">
        <v>45</v>
      </c>
      <c r="AB512" s="7" t="s">
        <v>45</v>
      </c>
      <c r="AC512" s="4" t="s">
        <v>44</v>
      </c>
      <c r="AD512" s="35" t="s">
        <v>45</v>
      </c>
      <c r="AE512" s="7" t="s">
        <v>45</v>
      </c>
      <c r="AF512" s="7" t="s">
        <v>45</v>
      </c>
      <c r="AG512" s="7" t="s">
        <v>45</v>
      </c>
      <c r="AH512" s="35" t="s">
        <v>45</v>
      </c>
      <c r="AI512" s="35" t="s">
        <v>45</v>
      </c>
      <c r="AJ512" s="7" t="s">
        <v>45</v>
      </c>
      <c r="AK512" s="36">
        <v>277604.17</v>
      </c>
    </row>
    <row r="513" spans="1:37">
      <c r="A513" s="4">
        <v>2024</v>
      </c>
      <c r="B513" s="4">
        <v>36</v>
      </c>
      <c r="C513" s="4" t="s">
        <v>456</v>
      </c>
      <c r="D513" s="4">
        <v>30370</v>
      </c>
      <c r="E513" s="4" t="s">
        <v>49</v>
      </c>
      <c r="F513" s="32">
        <v>0.161</v>
      </c>
      <c r="G513" s="4" t="s">
        <v>43</v>
      </c>
      <c r="H513" s="33">
        <v>150809150</v>
      </c>
      <c r="I513" s="7">
        <v>71886.8</v>
      </c>
      <c r="J513" s="7">
        <v>217742.63</v>
      </c>
      <c r="K513" s="7">
        <v>35056.563430000002</v>
      </c>
      <c r="L513" s="7">
        <v>324685.99342999997</v>
      </c>
      <c r="M513" s="7">
        <v>373505.1</v>
      </c>
      <c r="N513" s="34" t="s">
        <v>43</v>
      </c>
      <c r="O513" s="35">
        <v>0.13070532790583039</v>
      </c>
      <c r="P513" s="7">
        <v>368863.23</v>
      </c>
      <c r="Q513" s="7">
        <v>48212.389429553747</v>
      </c>
      <c r="R513" s="7">
        <v>0</v>
      </c>
      <c r="S513" s="35">
        <v>1</v>
      </c>
      <c r="T513" s="35">
        <v>0.13070532790583039</v>
      </c>
      <c r="U513" s="7">
        <v>48212.39</v>
      </c>
      <c r="V513" s="4" t="s">
        <v>44</v>
      </c>
      <c r="W513" s="33" t="s">
        <v>45</v>
      </c>
      <c r="X513" s="7" t="s">
        <v>45</v>
      </c>
      <c r="Y513" s="7" t="s">
        <v>45</v>
      </c>
      <c r="Z513" s="7" t="s">
        <v>45</v>
      </c>
      <c r="AA513" s="7" t="s">
        <v>45</v>
      </c>
      <c r="AB513" s="7" t="s">
        <v>45</v>
      </c>
      <c r="AC513" s="4" t="s">
        <v>44</v>
      </c>
      <c r="AD513" s="35" t="s">
        <v>45</v>
      </c>
      <c r="AE513" s="7" t="s">
        <v>45</v>
      </c>
      <c r="AF513" s="7" t="s">
        <v>45</v>
      </c>
      <c r="AG513" s="7" t="s">
        <v>45</v>
      </c>
      <c r="AH513" s="35" t="s">
        <v>45</v>
      </c>
      <c r="AI513" s="35" t="s">
        <v>45</v>
      </c>
      <c r="AJ513" s="7" t="s">
        <v>45</v>
      </c>
      <c r="AK513" s="36">
        <v>48212.39</v>
      </c>
    </row>
    <row r="514" spans="1:37" hidden="1">
      <c r="A514" s="4">
        <v>2025</v>
      </c>
      <c r="B514" s="4">
        <v>37</v>
      </c>
      <c r="C514" s="4" t="s">
        <v>458</v>
      </c>
      <c r="D514" s="4">
        <v>20430</v>
      </c>
      <c r="E514" s="4" t="s">
        <v>337</v>
      </c>
      <c r="F514" s="32">
        <v>0.13800000000000001</v>
      </c>
      <c r="G514" s="4" t="s">
        <v>43</v>
      </c>
      <c r="H514" s="33">
        <v>3566890</v>
      </c>
      <c r="I514" s="7">
        <v>13910.87</v>
      </c>
      <c r="J514" s="7">
        <v>38374.36</v>
      </c>
      <c r="K514" s="7">
        <v>5295.6616800000002</v>
      </c>
      <c r="L514" s="7">
        <v>57580.891680000001</v>
      </c>
      <c r="M514" s="7">
        <v>66700.899999999994</v>
      </c>
      <c r="N514" s="34" t="s">
        <v>43</v>
      </c>
      <c r="O514" s="35">
        <v>0.13672991398916651</v>
      </c>
      <c r="P514" s="7">
        <v>66700.899999999994</v>
      </c>
      <c r="Q514" s="7">
        <v>9120.0083199999917</v>
      </c>
      <c r="R514" s="7">
        <v>0</v>
      </c>
      <c r="S514" s="35">
        <v>1</v>
      </c>
      <c r="T514" s="35">
        <v>0.13672991398916651</v>
      </c>
      <c r="U514" s="7">
        <v>9120.01</v>
      </c>
      <c r="V514" s="4" t="s">
        <v>43</v>
      </c>
      <c r="W514" s="33">
        <v>0</v>
      </c>
      <c r="X514" s="7">
        <v>0</v>
      </c>
      <c r="Y514" s="7">
        <v>0</v>
      </c>
      <c r="Z514" s="7">
        <v>0</v>
      </c>
      <c r="AA514" s="7">
        <v>0</v>
      </c>
      <c r="AB514" s="7">
        <v>0</v>
      </c>
      <c r="AC514" s="4" t="s">
        <v>44</v>
      </c>
      <c r="AD514" s="35" t="s">
        <v>45</v>
      </c>
      <c r="AE514" s="7" t="s">
        <v>45</v>
      </c>
      <c r="AF514" s="7" t="s">
        <v>45</v>
      </c>
      <c r="AG514" s="7" t="s">
        <v>45</v>
      </c>
      <c r="AH514" s="35" t="s">
        <v>45</v>
      </c>
      <c r="AI514" s="35" t="s">
        <v>45</v>
      </c>
      <c r="AJ514" s="7" t="s">
        <v>45</v>
      </c>
      <c r="AK514" s="36">
        <v>9120.01</v>
      </c>
    </row>
    <row r="515" spans="1:37" hidden="1">
      <c r="A515" s="4">
        <v>2025</v>
      </c>
      <c r="B515" s="4">
        <v>37</v>
      </c>
      <c r="C515" s="4" t="s">
        <v>458</v>
      </c>
      <c r="D515" s="4">
        <v>21740</v>
      </c>
      <c r="E515" s="4" t="s">
        <v>340</v>
      </c>
      <c r="F515" s="32">
        <v>0.13800000000000001</v>
      </c>
      <c r="G515" s="4" t="s">
        <v>43</v>
      </c>
      <c r="H515" s="33">
        <v>325050</v>
      </c>
      <c r="I515" s="7">
        <v>1857.87</v>
      </c>
      <c r="J515" s="7">
        <v>3733.35</v>
      </c>
      <c r="K515" s="7">
        <v>515.20230000000004</v>
      </c>
      <c r="L515" s="7">
        <v>6106.4222999999993</v>
      </c>
      <c r="M515" s="7">
        <v>6831.14</v>
      </c>
      <c r="N515" s="34" t="s">
        <v>43</v>
      </c>
      <c r="O515" s="35">
        <v>0.10609030117959831</v>
      </c>
      <c r="P515" s="7">
        <v>6831.14</v>
      </c>
      <c r="Q515" s="7">
        <v>724.71770000000106</v>
      </c>
      <c r="R515" s="7">
        <v>0</v>
      </c>
      <c r="S515" s="35">
        <v>1</v>
      </c>
      <c r="T515" s="35">
        <v>0.10609030117959831</v>
      </c>
      <c r="U515" s="7">
        <v>724.72</v>
      </c>
      <c r="V515" s="4" t="s">
        <v>43</v>
      </c>
      <c r="W515" s="33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4" t="s">
        <v>44</v>
      </c>
      <c r="AD515" s="35" t="s">
        <v>45</v>
      </c>
      <c r="AE515" s="7" t="s">
        <v>45</v>
      </c>
      <c r="AF515" s="7" t="s">
        <v>45</v>
      </c>
      <c r="AG515" s="7" t="s">
        <v>45</v>
      </c>
      <c r="AH515" s="35" t="s">
        <v>45</v>
      </c>
      <c r="AI515" s="35" t="s">
        <v>45</v>
      </c>
      <c r="AJ515" s="7" t="s">
        <v>45</v>
      </c>
      <c r="AK515" s="36">
        <v>724.72</v>
      </c>
    </row>
    <row r="516" spans="1:37" hidden="1">
      <c r="A516" s="4">
        <v>2025</v>
      </c>
      <c r="B516" s="4">
        <v>37</v>
      </c>
      <c r="C516" s="4" t="s">
        <v>458</v>
      </c>
      <c r="D516" s="4">
        <v>22940</v>
      </c>
      <c r="E516" s="4" t="s">
        <v>459</v>
      </c>
      <c r="F516" s="32">
        <v>0.13800000000000001</v>
      </c>
      <c r="G516" s="4" t="s">
        <v>43</v>
      </c>
      <c r="H516" s="33">
        <v>916904500</v>
      </c>
      <c r="I516" s="7">
        <v>4364839.5199999996</v>
      </c>
      <c r="J516" s="7">
        <v>13524139.880000001</v>
      </c>
      <c r="K516" s="7">
        <v>1866331.3034399999</v>
      </c>
      <c r="L516" s="7">
        <v>19755310.703439999</v>
      </c>
      <c r="M516" s="7">
        <v>22702935.940000001</v>
      </c>
      <c r="N516" s="34" t="s">
        <v>43</v>
      </c>
      <c r="O516" s="35">
        <v>0.12983453965381719</v>
      </c>
      <c r="P516" s="7">
        <v>22702935.940000001</v>
      </c>
      <c r="Q516" s="7">
        <v>2947625.236560002</v>
      </c>
      <c r="R516" s="7">
        <v>0</v>
      </c>
      <c r="S516" s="35">
        <v>1</v>
      </c>
      <c r="T516" s="35">
        <v>0.12983453965381719</v>
      </c>
      <c r="U516" s="7">
        <v>2947625.24</v>
      </c>
      <c r="V516" s="4" t="s">
        <v>43</v>
      </c>
      <c r="W516" s="33">
        <v>89095870</v>
      </c>
      <c r="X516" s="7">
        <v>433327.3</v>
      </c>
      <c r="Y516" s="7">
        <v>1381698.62</v>
      </c>
      <c r="Z516" s="7">
        <v>190674.40956</v>
      </c>
      <c r="AA516" s="7">
        <v>2005700.32956</v>
      </c>
      <c r="AB516" s="7">
        <v>2215200.42</v>
      </c>
      <c r="AC516" s="4" t="s">
        <v>43</v>
      </c>
      <c r="AD516" s="35">
        <v>9.4573876272558532E-2</v>
      </c>
      <c r="AE516" s="7">
        <v>2215200.42</v>
      </c>
      <c r="AF516" s="7">
        <v>209500.09043999971</v>
      </c>
      <c r="AG516" s="7">
        <v>0</v>
      </c>
      <c r="AH516" s="35">
        <v>1</v>
      </c>
      <c r="AI516" s="35">
        <v>9.4573876272558532E-2</v>
      </c>
      <c r="AJ516" s="7">
        <v>209500.09</v>
      </c>
      <c r="AK516" s="36">
        <v>3157125.33</v>
      </c>
    </row>
    <row r="517" spans="1:37" hidden="1">
      <c r="A517" s="4">
        <v>2025</v>
      </c>
      <c r="B517" s="4">
        <v>37</v>
      </c>
      <c r="C517" s="4" t="s">
        <v>458</v>
      </c>
      <c r="D517" s="4">
        <v>22950</v>
      </c>
      <c r="E517" s="4" t="s">
        <v>460</v>
      </c>
      <c r="F517" s="32">
        <v>0.13800000000000001</v>
      </c>
      <c r="G517" s="4" t="s">
        <v>43</v>
      </c>
      <c r="H517" s="33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34" t="s">
        <v>44</v>
      </c>
      <c r="O517" s="35" t="s">
        <v>45</v>
      </c>
      <c r="P517" s="7" t="s">
        <v>45</v>
      </c>
      <c r="Q517" s="7" t="s">
        <v>45</v>
      </c>
      <c r="R517" s="7" t="s">
        <v>45</v>
      </c>
      <c r="S517" s="35" t="s">
        <v>45</v>
      </c>
      <c r="T517" s="35" t="s">
        <v>45</v>
      </c>
      <c r="U517" s="7" t="s">
        <v>45</v>
      </c>
      <c r="V517" s="4" t="s">
        <v>44</v>
      </c>
      <c r="W517" s="33" t="s">
        <v>45</v>
      </c>
      <c r="X517" s="7" t="s">
        <v>45</v>
      </c>
      <c r="Y517" s="7" t="s">
        <v>45</v>
      </c>
      <c r="Z517" s="7" t="s">
        <v>45</v>
      </c>
      <c r="AA517" s="7" t="s">
        <v>45</v>
      </c>
      <c r="AB517" s="7" t="s">
        <v>45</v>
      </c>
      <c r="AC517" s="4" t="s">
        <v>44</v>
      </c>
      <c r="AD517" s="35" t="s">
        <v>45</v>
      </c>
      <c r="AE517" s="7" t="s">
        <v>45</v>
      </c>
      <c r="AF517" s="7" t="s">
        <v>45</v>
      </c>
      <c r="AG517" s="7" t="s">
        <v>45</v>
      </c>
      <c r="AH517" s="35" t="s">
        <v>45</v>
      </c>
      <c r="AI517" s="35" t="s">
        <v>45</v>
      </c>
      <c r="AJ517" s="7" t="s">
        <v>45</v>
      </c>
      <c r="AK517" s="36" t="s">
        <v>45</v>
      </c>
    </row>
    <row r="518" spans="1:37" hidden="1">
      <c r="A518" s="4">
        <v>2025</v>
      </c>
      <c r="B518" s="4">
        <v>37</v>
      </c>
      <c r="C518" s="4" t="s">
        <v>458</v>
      </c>
      <c r="D518" s="4">
        <v>23600</v>
      </c>
      <c r="E518" s="4" t="s">
        <v>95</v>
      </c>
      <c r="F518" s="32">
        <v>0.13800000000000001</v>
      </c>
      <c r="G518" s="4" t="s">
        <v>43</v>
      </c>
      <c r="H518" s="33">
        <v>21954000</v>
      </c>
      <c r="I518" s="7">
        <v>123566.2</v>
      </c>
      <c r="J518" s="7">
        <v>290107.09000000003</v>
      </c>
      <c r="K518" s="7">
        <v>40034.77842000001</v>
      </c>
      <c r="L518" s="7">
        <v>453708.06842000003</v>
      </c>
      <c r="M518" s="7">
        <v>481416.51</v>
      </c>
      <c r="N518" s="34" t="s">
        <v>43</v>
      </c>
      <c r="O518" s="35">
        <v>5.7556068403221139E-2</v>
      </c>
      <c r="P518" s="7">
        <v>481416.51</v>
      </c>
      <c r="Q518" s="7">
        <v>27708.441579999999</v>
      </c>
      <c r="R518" s="7">
        <v>0</v>
      </c>
      <c r="S518" s="35">
        <v>1</v>
      </c>
      <c r="T518" s="35">
        <v>5.7556068403221139E-2</v>
      </c>
      <c r="U518" s="7">
        <v>27708.44</v>
      </c>
      <c r="V518" s="4" t="s">
        <v>44</v>
      </c>
      <c r="W518" s="33" t="s">
        <v>45</v>
      </c>
      <c r="X518" s="7" t="s">
        <v>45</v>
      </c>
      <c r="Y518" s="7" t="s">
        <v>45</v>
      </c>
      <c r="Z518" s="7" t="s">
        <v>45</v>
      </c>
      <c r="AA518" s="7" t="s">
        <v>45</v>
      </c>
      <c r="AB518" s="7" t="s">
        <v>45</v>
      </c>
      <c r="AC518" s="4" t="s">
        <v>44</v>
      </c>
      <c r="AD518" s="35" t="s">
        <v>45</v>
      </c>
      <c r="AE518" s="7" t="s">
        <v>45</v>
      </c>
      <c r="AF518" s="7" t="s">
        <v>45</v>
      </c>
      <c r="AG518" s="7" t="s">
        <v>45</v>
      </c>
      <c r="AH518" s="35" t="s">
        <v>45</v>
      </c>
      <c r="AI518" s="35" t="s">
        <v>45</v>
      </c>
      <c r="AJ518" s="7" t="s">
        <v>45</v>
      </c>
      <c r="AK518" s="36">
        <v>27708.44</v>
      </c>
    </row>
    <row r="519" spans="1:37" hidden="1">
      <c r="A519" s="4">
        <v>2025</v>
      </c>
      <c r="B519" s="4">
        <v>37</v>
      </c>
      <c r="C519" s="4" t="s">
        <v>458</v>
      </c>
      <c r="D519" s="4">
        <v>25040</v>
      </c>
      <c r="E519" s="4" t="s">
        <v>461</v>
      </c>
      <c r="F519" s="32">
        <v>0.13800000000000001</v>
      </c>
      <c r="G519" s="4" t="s">
        <v>43</v>
      </c>
      <c r="H519" s="33">
        <v>3498670</v>
      </c>
      <c r="I519" s="7">
        <v>12245.35</v>
      </c>
      <c r="J519" s="7">
        <v>43558.23</v>
      </c>
      <c r="K519" s="7">
        <v>6011.0357400000012</v>
      </c>
      <c r="L519" s="7">
        <v>61814.615740000001</v>
      </c>
      <c r="M519" s="7">
        <v>71722.75</v>
      </c>
      <c r="N519" s="34" t="s">
        <v>43</v>
      </c>
      <c r="O519" s="35">
        <v>0.1381449297468377</v>
      </c>
      <c r="P519" s="7">
        <v>71722.75</v>
      </c>
      <c r="Q519" s="7">
        <v>9908.1342600000025</v>
      </c>
      <c r="R519" s="7">
        <v>0</v>
      </c>
      <c r="S519" s="35">
        <v>1</v>
      </c>
      <c r="T519" s="35">
        <v>0.1381449297468377</v>
      </c>
      <c r="U519" s="7">
        <v>9908.1299999999992</v>
      </c>
      <c r="V519" s="4" t="s">
        <v>44</v>
      </c>
      <c r="W519" s="33" t="s">
        <v>45</v>
      </c>
      <c r="X519" s="7" t="s">
        <v>45</v>
      </c>
      <c r="Y519" s="7" t="s">
        <v>45</v>
      </c>
      <c r="Z519" s="7" t="s">
        <v>45</v>
      </c>
      <c r="AA519" s="7" t="s">
        <v>45</v>
      </c>
      <c r="AB519" s="7" t="s">
        <v>45</v>
      </c>
      <c r="AC519" s="4" t="s">
        <v>44</v>
      </c>
      <c r="AD519" s="35" t="s">
        <v>45</v>
      </c>
      <c r="AE519" s="7" t="s">
        <v>45</v>
      </c>
      <c r="AF519" s="7" t="s">
        <v>45</v>
      </c>
      <c r="AG519" s="7" t="s">
        <v>45</v>
      </c>
      <c r="AH519" s="35" t="s">
        <v>45</v>
      </c>
      <c r="AI519" s="35" t="s">
        <v>45</v>
      </c>
      <c r="AJ519" s="7" t="s">
        <v>45</v>
      </c>
      <c r="AK519" s="36">
        <v>9908.1299999999992</v>
      </c>
    </row>
    <row r="520" spans="1:37" hidden="1">
      <c r="A520" s="4">
        <v>2025</v>
      </c>
      <c r="B520" s="4">
        <v>37</v>
      </c>
      <c r="C520" s="4" t="s">
        <v>458</v>
      </c>
      <c r="D520" s="4">
        <v>25620</v>
      </c>
      <c r="E520" s="4" t="s">
        <v>385</v>
      </c>
      <c r="F520" s="32">
        <v>0.13800000000000001</v>
      </c>
      <c r="G520" s="4" t="s">
        <v>43</v>
      </c>
      <c r="H520" s="33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34" t="s">
        <v>44</v>
      </c>
      <c r="O520" s="35" t="s">
        <v>45</v>
      </c>
      <c r="P520" s="7" t="s">
        <v>45</v>
      </c>
      <c r="Q520" s="7" t="s">
        <v>45</v>
      </c>
      <c r="R520" s="7" t="s">
        <v>45</v>
      </c>
      <c r="S520" s="35" t="s">
        <v>45</v>
      </c>
      <c r="T520" s="35" t="s">
        <v>45</v>
      </c>
      <c r="U520" s="7" t="s">
        <v>45</v>
      </c>
      <c r="V520" s="4" t="s">
        <v>43</v>
      </c>
      <c r="W520" s="33">
        <v>0</v>
      </c>
      <c r="X520" s="7">
        <v>0</v>
      </c>
      <c r="Y520" s="7">
        <v>0</v>
      </c>
      <c r="Z520" s="7">
        <v>0</v>
      </c>
      <c r="AA520" s="7">
        <v>0</v>
      </c>
      <c r="AB520" s="7">
        <v>0</v>
      </c>
      <c r="AC520" s="4" t="s">
        <v>44</v>
      </c>
      <c r="AD520" s="35" t="s">
        <v>45</v>
      </c>
      <c r="AE520" s="7" t="s">
        <v>45</v>
      </c>
      <c r="AF520" s="7" t="s">
        <v>45</v>
      </c>
      <c r="AG520" s="7" t="s">
        <v>45</v>
      </c>
      <c r="AH520" s="35" t="s">
        <v>45</v>
      </c>
      <c r="AI520" s="35" t="s">
        <v>45</v>
      </c>
      <c r="AJ520" s="7" t="s">
        <v>45</v>
      </c>
      <c r="AK520" s="36" t="s">
        <v>45</v>
      </c>
    </row>
    <row r="521" spans="1:37" hidden="1">
      <c r="A521" s="4">
        <v>2025</v>
      </c>
      <c r="B521" s="4">
        <v>37</v>
      </c>
      <c r="C521" s="4" t="s">
        <v>458</v>
      </c>
      <c r="D521" s="4">
        <v>30120</v>
      </c>
      <c r="E521" s="4" t="s">
        <v>349</v>
      </c>
      <c r="F521" s="32">
        <v>0.13800000000000001</v>
      </c>
      <c r="G521" s="4" t="s">
        <v>43</v>
      </c>
      <c r="H521" s="33">
        <v>3891940</v>
      </c>
      <c r="I521" s="7">
        <v>0</v>
      </c>
      <c r="J521" s="7">
        <v>5669.82</v>
      </c>
      <c r="K521" s="7">
        <v>782.43516</v>
      </c>
      <c r="L521" s="7">
        <v>6452.2551599999997</v>
      </c>
      <c r="M521" s="7">
        <v>7783.88</v>
      </c>
      <c r="N521" s="34" t="s">
        <v>43</v>
      </c>
      <c r="O521" s="35">
        <v>0.17107468768788839</v>
      </c>
      <c r="P521" s="7">
        <v>7783.88</v>
      </c>
      <c r="Q521" s="7">
        <v>1331.6248399999999</v>
      </c>
      <c r="R521" s="7">
        <v>0</v>
      </c>
      <c r="S521" s="35">
        <v>1</v>
      </c>
      <c r="T521" s="35">
        <v>0.17107468768788839</v>
      </c>
      <c r="U521" s="7">
        <v>1331.62</v>
      </c>
      <c r="V521" s="4" t="s">
        <v>43</v>
      </c>
      <c r="W521" s="33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4" t="s">
        <v>44</v>
      </c>
      <c r="AD521" s="35" t="s">
        <v>45</v>
      </c>
      <c r="AE521" s="7" t="s">
        <v>45</v>
      </c>
      <c r="AF521" s="7" t="s">
        <v>45</v>
      </c>
      <c r="AG521" s="7" t="s">
        <v>45</v>
      </c>
      <c r="AH521" s="35" t="s">
        <v>45</v>
      </c>
      <c r="AI521" s="35" t="s">
        <v>45</v>
      </c>
      <c r="AJ521" s="7" t="s">
        <v>45</v>
      </c>
      <c r="AK521" s="36">
        <v>1331.62</v>
      </c>
    </row>
    <row r="522" spans="1:37" hidden="1">
      <c r="A522" s="4">
        <v>2025</v>
      </c>
      <c r="B522" s="4">
        <v>37</v>
      </c>
      <c r="C522" s="4" t="s">
        <v>458</v>
      </c>
      <c r="D522" s="4">
        <v>30150</v>
      </c>
      <c r="E522" s="4" t="s">
        <v>386</v>
      </c>
      <c r="F522" s="32">
        <v>0.13800000000000001</v>
      </c>
      <c r="G522" s="4" t="s">
        <v>44</v>
      </c>
      <c r="H522" s="33" t="s">
        <v>45</v>
      </c>
      <c r="I522" s="7" t="s">
        <v>45</v>
      </c>
      <c r="J522" s="7" t="s">
        <v>45</v>
      </c>
      <c r="K522" s="7" t="s">
        <v>45</v>
      </c>
      <c r="L522" s="7" t="s">
        <v>45</v>
      </c>
      <c r="M522" s="7" t="s">
        <v>45</v>
      </c>
      <c r="N522" s="34" t="s">
        <v>44</v>
      </c>
      <c r="O522" s="35" t="s">
        <v>45</v>
      </c>
      <c r="P522" s="7" t="s">
        <v>45</v>
      </c>
      <c r="Q522" s="7" t="s">
        <v>45</v>
      </c>
      <c r="R522" s="7" t="s">
        <v>45</v>
      </c>
      <c r="S522" s="35" t="s">
        <v>45</v>
      </c>
      <c r="T522" s="35" t="s">
        <v>45</v>
      </c>
      <c r="U522" s="7" t="s">
        <v>45</v>
      </c>
      <c r="V522" s="4" t="s">
        <v>43</v>
      </c>
      <c r="W522" s="33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4" t="s">
        <v>44</v>
      </c>
      <c r="AD522" s="35" t="s">
        <v>45</v>
      </c>
      <c r="AE522" s="7" t="s">
        <v>45</v>
      </c>
      <c r="AF522" s="7" t="s">
        <v>45</v>
      </c>
      <c r="AG522" s="7" t="s">
        <v>45</v>
      </c>
      <c r="AH522" s="35" t="s">
        <v>45</v>
      </c>
      <c r="AI522" s="35" t="s">
        <v>45</v>
      </c>
      <c r="AJ522" s="7" t="s">
        <v>45</v>
      </c>
      <c r="AK522" s="36" t="s">
        <v>45</v>
      </c>
    </row>
    <row r="523" spans="1:37" hidden="1">
      <c r="A523" s="4">
        <v>2025</v>
      </c>
      <c r="B523" s="4">
        <v>37</v>
      </c>
      <c r="C523" s="4" t="s">
        <v>458</v>
      </c>
      <c r="D523" s="4">
        <v>30310</v>
      </c>
      <c r="E523" s="4" t="s">
        <v>462</v>
      </c>
      <c r="F523" s="32">
        <v>0.13800000000000001</v>
      </c>
      <c r="G523" s="4" t="s">
        <v>43</v>
      </c>
      <c r="H523" s="33">
        <v>158334670</v>
      </c>
      <c r="I523" s="7">
        <v>0</v>
      </c>
      <c r="J523" s="7">
        <v>244363.07</v>
      </c>
      <c r="K523" s="7">
        <v>33722.103660000001</v>
      </c>
      <c r="L523" s="7">
        <v>278085.17365999997</v>
      </c>
      <c r="M523" s="7">
        <v>316669.82</v>
      </c>
      <c r="N523" s="34" t="s">
        <v>43</v>
      </c>
      <c r="O523" s="35">
        <v>0.12184503827993449</v>
      </c>
      <c r="P523" s="7">
        <v>316669.82</v>
      </c>
      <c r="Q523" s="7">
        <v>38584.646339999977</v>
      </c>
      <c r="R523" s="7">
        <v>0</v>
      </c>
      <c r="S523" s="35">
        <v>1</v>
      </c>
      <c r="T523" s="35">
        <v>0.12184503827993449</v>
      </c>
      <c r="U523" s="7">
        <v>38584.65</v>
      </c>
      <c r="V523" s="4" t="s">
        <v>44</v>
      </c>
      <c r="W523" s="33" t="s">
        <v>45</v>
      </c>
      <c r="X523" s="7" t="s">
        <v>45</v>
      </c>
      <c r="Y523" s="7" t="s">
        <v>45</v>
      </c>
      <c r="Z523" s="7" t="s">
        <v>45</v>
      </c>
      <c r="AA523" s="7" t="s">
        <v>45</v>
      </c>
      <c r="AB523" s="7" t="s">
        <v>45</v>
      </c>
      <c r="AC523" s="4" t="s">
        <v>44</v>
      </c>
      <c r="AD523" s="35" t="s">
        <v>45</v>
      </c>
      <c r="AE523" s="7" t="s">
        <v>45</v>
      </c>
      <c r="AF523" s="7" t="s">
        <v>45</v>
      </c>
      <c r="AG523" s="7" t="s">
        <v>45</v>
      </c>
      <c r="AH523" s="35" t="s">
        <v>45</v>
      </c>
      <c r="AI523" s="35" t="s">
        <v>45</v>
      </c>
      <c r="AJ523" s="7" t="s">
        <v>45</v>
      </c>
      <c r="AK523" s="36">
        <v>38584.65</v>
      </c>
    </row>
    <row r="524" spans="1:37" hidden="1">
      <c r="A524" s="4">
        <v>2025</v>
      </c>
      <c r="B524" s="4">
        <v>37</v>
      </c>
      <c r="C524" s="4" t="s">
        <v>458</v>
      </c>
      <c r="D524" s="4">
        <v>30400</v>
      </c>
      <c r="E524" s="4" t="s">
        <v>98</v>
      </c>
      <c r="F524" s="32">
        <v>0.13800000000000001</v>
      </c>
      <c r="G524" s="4" t="s">
        <v>43</v>
      </c>
      <c r="H524" s="33">
        <v>942357170</v>
      </c>
      <c r="I524" s="7">
        <v>0</v>
      </c>
      <c r="J524" s="7">
        <v>1391401.07</v>
      </c>
      <c r="K524" s="7">
        <v>192013.34766</v>
      </c>
      <c r="L524" s="7">
        <v>1583414.41766</v>
      </c>
      <c r="M524" s="7">
        <v>1884713.4</v>
      </c>
      <c r="N524" s="34" t="s">
        <v>43</v>
      </c>
      <c r="O524" s="35">
        <v>0.15986461513989339</v>
      </c>
      <c r="P524" s="7">
        <v>1884713.4</v>
      </c>
      <c r="Q524" s="7">
        <v>301298.98233999987</v>
      </c>
      <c r="R524" s="7">
        <v>0</v>
      </c>
      <c r="S524" s="35">
        <v>1</v>
      </c>
      <c r="T524" s="35">
        <v>0.15986461513989339</v>
      </c>
      <c r="U524" s="7">
        <v>301298.98</v>
      </c>
      <c r="V524" s="4" t="s">
        <v>43</v>
      </c>
      <c r="W524" s="33">
        <v>89570770</v>
      </c>
      <c r="X524" s="7">
        <v>0</v>
      </c>
      <c r="Y524" s="7">
        <v>136571.07</v>
      </c>
      <c r="Z524" s="7">
        <v>18846.807659999999</v>
      </c>
      <c r="AA524" s="7">
        <v>155417.87766</v>
      </c>
      <c r="AB524" s="7">
        <v>179139.03</v>
      </c>
      <c r="AC524" s="4" t="s">
        <v>43</v>
      </c>
      <c r="AD524" s="35">
        <v>0.13241755490135229</v>
      </c>
      <c r="AE524" s="7">
        <v>179139.03</v>
      </c>
      <c r="AF524" s="7">
        <v>23721.152340000001</v>
      </c>
      <c r="AG524" s="7">
        <v>0</v>
      </c>
      <c r="AH524" s="35">
        <v>1</v>
      </c>
      <c r="AI524" s="35">
        <v>0.13241755490135229</v>
      </c>
      <c r="AJ524" s="7">
        <v>23721.15</v>
      </c>
      <c r="AK524" s="36">
        <v>325020.13</v>
      </c>
    </row>
    <row r="525" spans="1:37" hidden="1">
      <c r="A525" s="4">
        <v>2025</v>
      </c>
      <c r="B525" s="4">
        <v>38</v>
      </c>
      <c r="C525" s="4" t="s">
        <v>463</v>
      </c>
      <c r="D525" s="4">
        <v>21370</v>
      </c>
      <c r="E525" s="4" t="s">
        <v>464</v>
      </c>
      <c r="F525" s="32">
        <v>0.13800000000000001</v>
      </c>
      <c r="G525" s="4" t="s">
        <v>43</v>
      </c>
      <c r="H525" s="33">
        <v>6860130</v>
      </c>
      <c r="I525" s="7">
        <v>28127</v>
      </c>
      <c r="J525" s="7">
        <v>89723</v>
      </c>
      <c r="K525" s="7">
        <v>12381.773999999999</v>
      </c>
      <c r="L525" s="7">
        <v>130231.774</v>
      </c>
      <c r="M525" s="7">
        <v>137203</v>
      </c>
      <c r="N525" s="34" t="s">
        <v>43</v>
      </c>
      <c r="O525" s="35">
        <v>5.080957413467635E-2</v>
      </c>
      <c r="P525" s="7">
        <v>137203</v>
      </c>
      <c r="Q525" s="7">
        <v>6971.2259999999987</v>
      </c>
      <c r="R525" s="7">
        <v>0</v>
      </c>
      <c r="S525" s="35">
        <v>1</v>
      </c>
      <c r="T525" s="35">
        <v>5.080957413467635E-2</v>
      </c>
      <c r="U525" s="7">
        <v>6971.23</v>
      </c>
      <c r="V525" s="4" t="s">
        <v>44</v>
      </c>
      <c r="W525" s="33" t="s">
        <v>45</v>
      </c>
      <c r="X525" s="7" t="s">
        <v>45</v>
      </c>
      <c r="Y525" s="7" t="s">
        <v>45</v>
      </c>
      <c r="Z525" s="7" t="s">
        <v>45</v>
      </c>
      <c r="AA525" s="7" t="s">
        <v>45</v>
      </c>
      <c r="AB525" s="7" t="s">
        <v>45</v>
      </c>
      <c r="AC525" s="4" t="s">
        <v>44</v>
      </c>
      <c r="AD525" s="35" t="s">
        <v>45</v>
      </c>
      <c r="AE525" s="7" t="s">
        <v>45</v>
      </c>
      <c r="AF525" s="7" t="s">
        <v>45</v>
      </c>
      <c r="AG525" s="7" t="s">
        <v>45</v>
      </c>
      <c r="AH525" s="35" t="s">
        <v>45</v>
      </c>
      <c r="AI525" s="35" t="s">
        <v>45</v>
      </c>
      <c r="AJ525" s="7" t="s">
        <v>45</v>
      </c>
      <c r="AK525" s="36">
        <v>6971.23</v>
      </c>
    </row>
    <row r="526" spans="1:37" hidden="1">
      <c r="A526" s="4">
        <v>2025</v>
      </c>
      <c r="B526" s="4">
        <v>38</v>
      </c>
      <c r="C526" s="4" t="s">
        <v>463</v>
      </c>
      <c r="D526" s="4">
        <v>21500</v>
      </c>
      <c r="E526" s="4" t="s">
        <v>465</v>
      </c>
      <c r="F526" s="32">
        <v>0.13800000000000001</v>
      </c>
      <c r="G526" s="4" t="s">
        <v>43</v>
      </c>
      <c r="H526" s="33">
        <v>822351435</v>
      </c>
      <c r="I526" s="7">
        <v>4578035</v>
      </c>
      <c r="J526" s="7">
        <v>10275980</v>
      </c>
      <c r="K526" s="7">
        <v>1418085.24</v>
      </c>
      <c r="L526" s="7">
        <v>16272100.24</v>
      </c>
      <c r="M526" s="7">
        <v>17324482</v>
      </c>
      <c r="N526" s="34" t="s">
        <v>43</v>
      </c>
      <c r="O526" s="35">
        <v>6.074535215540644E-2</v>
      </c>
      <c r="P526" s="7">
        <v>17324482</v>
      </c>
      <c r="Q526" s="7">
        <v>1052381.76</v>
      </c>
      <c r="R526" s="7">
        <v>0</v>
      </c>
      <c r="S526" s="35">
        <v>1</v>
      </c>
      <c r="T526" s="35">
        <v>6.074535215540644E-2</v>
      </c>
      <c r="U526" s="7">
        <v>1052381.76</v>
      </c>
      <c r="V526" s="4" t="s">
        <v>43</v>
      </c>
      <c r="W526" s="33">
        <v>214842644</v>
      </c>
      <c r="X526" s="7">
        <v>1245662</v>
      </c>
      <c r="Y526" s="7">
        <v>3096155</v>
      </c>
      <c r="Z526" s="7">
        <v>427269.39</v>
      </c>
      <c r="AA526" s="7">
        <v>4769086.3899999997</v>
      </c>
      <c r="AB526" s="7">
        <v>4575725</v>
      </c>
      <c r="AC526" s="4" t="s">
        <v>44</v>
      </c>
      <c r="AD526" s="35" t="s">
        <v>45</v>
      </c>
      <c r="AE526" s="7" t="s">
        <v>45</v>
      </c>
      <c r="AF526" s="7" t="s">
        <v>45</v>
      </c>
      <c r="AG526" s="7" t="s">
        <v>45</v>
      </c>
      <c r="AH526" s="35" t="s">
        <v>45</v>
      </c>
      <c r="AI526" s="35" t="s">
        <v>45</v>
      </c>
      <c r="AJ526" s="7" t="s">
        <v>45</v>
      </c>
      <c r="AK526" s="36">
        <v>1052381.76</v>
      </c>
    </row>
    <row r="527" spans="1:37" hidden="1">
      <c r="A527" s="4">
        <v>2025</v>
      </c>
      <c r="B527" s="4">
        <v>38</v>
      </c>
      <c r="C527" s="4" t="s">
        <v>463</v>
      </c>
      <c r="D527" s="4">
        <v>22020</v>
      </c>
      <c r="E527" s="4" t="s">
        <v>225</v>
      </c>
      <c r="F527" s="32">
        <v>0.13800000000000001</v>
      </c>
      <c r="G527" s="4" t="s">
        <v>43</v>
      </c>
      <c r="H527" s="33">
        <v>9944700</v>
      </c>
      <c r="I527" s="7">
        <v>106591</v>
      </c>
      <c r="J527" s="7">
        <v>123075</v>
      </c>
      <c r="K527" s="7">
        <v>16984.349999999999</v>
      </c>
      <c r="L527" s="7">
        <v>246650.35</v>
      </c>
      <c r="M527" s="7">
        <v>256757</v>
      </c>
      <c r="N527" s="34" t="s">
        <v>43</v>
      </c>
      <c r="O527" s="35">
        <v>3.9362704814279607E-2</v>
      </c>
      <c r="P527" s="7">
        <v>256757</v>
      </c>
      <c r="Q527" s="7">
        <v>10106.649999999991</v>
      </c>
      <c r="R527" s="7">
        <v>0</v>
      </c>
      <c r="S527" s="35">
        <v>1</v>
      </c>
      <c r="T527" s="35">
        <v>3.9362704814279607E-2</v>
      </c>
      <c r="U527" s="7">
        <v>10106.65</v>
      </c>
      <c r="V527" s="4" t="s">
        <v>43</v>
      </c>
      <c r="W527" s="33">
        <v>2207814</v>
      </c>
      <c r="X527" s="7">
        <v>24739</v>
      </c>
      <c r="Y527" s="7">
        <v>33974</v>
      </c>
      <c r="Z527" s="7">
        <v>4688.4120000000003</v>
      </c>
      <c r="AA527" s="7">
        <v>63401.411999999997</v>
      </c>
      <c r="AB527" s="7">
        <v>58078</v>
      </c>
      <c r="AC527" s="4" t="s">
        <v>44</v>
      </c>
      <c r="AD527" s="35" t="s">
        <v>45</v>
      </c>
      <c r="AE527" s="7" t="s">
        <v>45</v>
      </c>
      <c r="AF527" s="7" t="s">
        <v>45</v>
      </c>
      <c r="AG527" s="7" t="s">
        <v>45</v>
      </c>
      <c r="AH527" s="35" t="s">
        <v>45</v>
      </c>
      <c r="AI527" s="35" t="s">
        <v>45</v>
      </c>
      <c r="AJ527" s="7" t="s">
        <v>45</v>
      </c>
      <c r="AK527" s="36">
        <v>10106.65</v>
      </c>
    </row>
    <row r="528" spans="1:37" hidden="1">
      <c r="A528" s="4">
        <v>2025</v>
      </c>
      <c r="B528" s="4">
        <v>38</v>
      </c>
      <c r="C528" s="4" t="s">
        <v>463</v>
      </c>
      <c r="D528" s="4">
        <v>22990</v>
      </c>
      <c r="E528" s="4" t="s">
        <v>71</v>
      </c>
      <c r="F528" s="32">
        <v>0.13800000000000001</v>
      </c>
      <c r="G528" s="4" t="s">
        <v>43</v>
      </c>
      <c r="H528" s="33">
        <v>32533920</v>
      </c>
      <c r="I528" s="7">
        <v>347150</v>
      </c>
      <c r="J528" s="7">
        <v>423598</v>
      </c>
      <c r="K528" s="7">
        <v>58456.523999999998</v>
      </c>
      <c r="L528" s="7">
        <v>829204.52399999998</v>
      </c>
      <c r="M528" s="7">
        <v>867693</v>
      </c>
      <c r="N528" s="34" t="s">
        <v>43</v>
      </c>
      <c r="O528" s="35">
        <v>4.435725077878927E-2</v>
      </c>
      <c r="P528" s="7">
        <v>867693</v>
      </c>
      <c r="Q528" s="7">
        <v>38488.476000000002</v>
      </c>
      <c r="R528" s="7">
        <v>0</v>
      </c>
      <c r="S528" s="35">
        <v>1</v>
      </c>
      <c r="T528" s="35">
        <v>4.435725077878927E-2</v>
      </c>
      <c r="U528" s="7">
        <v>38488.480000000003</v>
      </c>
      <c r="V528" s="4" t="s">
        <v>44</v>
      </c>
      <c r="W528" s="33" t="s">
        <v>45</v>
      </c>
      <c r="X528" s="7" t="s">
        <v>45</v>
      </c>
      <c r="Y528" s="7" t="s">
        <v>45</v>
      </c>
      <c r="Z528" s="7" t="s">
        <v>45</v>
      </c>
      <c r="AA528" s="7" t="s">
        <v>45</v>
      </c>
      <c r="AB528" s="7" t="s">
        <v>45</v>
      </c>
      <c r="AC528" s="4" t="s">
        <v>44</v>
      </c>
      <c r="AD528" s="35" t="s">
        <v>45</v>
      </c>
      <c r="AE528" s="7" t="s">
        <v>45</v>
      </c>
      <c r="AF528" s="7" t="s">
        <v>45</v>
      </c>
      <c r="AG528" s="7" t="s">
        <v>45</v>
      </c>
      <c r="AH528" s="35" t="s">
        <v>45</v>
      </c>
      <c r="AI528" s="35" t="s">
        <v>45</v>
      </c>
      <c r="AJ528" s="7" t="s">
        <v>45</v>
      </c>
      <c r="AK528" s="36">
        <v>38488.480000000003</v>
      </c>
    </row>
    <row r="529" spans="1:37" hidden="1">
      <c r="A529" s="4">
        <v>2025</v>
      </c>
      <c r="B529" s="4">
        <v>38</v>
      </c>
      <c r="C529" s="4" t="s">
        <v>463</v>
      </c>
      <c r="D529" s="4">
        <v>25000</v>
      </c>
      <c r="E529" s="4" t="s">
        <v>466</v>
      </c>
      <c r="F529" s="32">
        <v>0.13800000000000001</v>
      </c>
      <c r="G529" s="4" t="s">
        <v>43</v>
      </c>
      <c r="H529" s="33">
        <v>87162150</v>
      </c>
      <c r="I529" s="7">
        <v>794599</v>
      </c>
      <c r="J529" s="7">
        <v>1070244</v>
      </c>
      <c r="K529" s="7">
        <v>147693.67199999999</v>
      </c>
      <c r="L529" s="7">
        <v>2012536.672</v>
      </c>
      <c r="M529" s="7">
        <v>2128181</v>
      </c>
      <c r="N529" s="34" t="s">
        <v>43</v>
      </c>
      <c r="O529" s="35">
        <v>5.4339517174526009E-2</v>
      </c>
      <c r="P529" s="7">
        <v>2128181</v>
      </c>
      <c r="Q529" s="7">
        <v>115644.32799999991</v>
      </c>
      <c r="R529" s="7">
        <v>0</v>
      </c>
      <c r="S529" s="35">
        <v>1</v>
      </c>
      <c r="T529" s="35">
        <v>5.4339517174526009E-2</v>
      </c>
      <c r="U529" s="7">
        <v>115644.33</v>
      </c>
      <c r="V529" s="4" t="s">
        <v>44</v>
      </c>
      <c r="W529" s="33" t="s">
        <v>45</v>
      </c>
      <c r="X529" s="7" t="s">
        <v>45</v>
      </c>
      <c r="Y529" s="7" t="s">
        <v>45</v>
      </c>
      <c r="Z529" s="7" t="s">
        <v>45</v>
      </c>
      <c r="AA529" s="7" t="s">
        <v>45</v>
      </c>
      <c r="AB529" s="7" t="s">
        <v>45</v>
      </c>
      <c r="AC529" s="4" t="s">
        <v>44</v>
      </c>
      <c r="AD529" s="35" t="s">
        <v>45</v>
      </c>
      <c r="AE529" s="7" t="s">
        <v>45</v>
      </c>
      <c r="AF529" s="7" t="s">
        <v>45</v>
      </c>
      <c r="AG529" s="7" t="s">
        <v>45</v>
      </c>
      <c r="AH529" s="35" t="s">
        <v>45</v>
      </c>
      <c r="AI529" s="35" t="s">
        <v>45</v>
      </c>
      <c r="AJ529" s="7" t="s">
        <v>45</v>
      </c>
      <c r="AK529" s="36">
        <v>115644.33</v>
      </c>
    </row>
    <row r="530" spans="1:37" hidden="1">
      <c r="A530" s="4">
        <v>2025</v>
      </c>
      <c r="B530" s="4">
        <v>38</v>
      </c>
      <c r="C530" s="4" t="s">
        <v>463</v>
      </c>
      <c r="D530" s="4">
        <v>25400</v>
      </c>
      <c r="E530" s="4" t="s">
        <v>467</v>
      </c>
      <c r="F530" s="32">
        <v>0.13800000000000001</v>
      </c>
      <c r="G530" s="4" t="s">
        <v>43</v>
      </c>
      <c r="H530" s="33">
        <v>5746450</v>
      </c>
      <c r="I530" s="7">
        <v>45486</v>
      </c>
      <c r="J530" s="7">
        <v>71324</v>
      </c>
      <c r="K530" s="7">
        <v>9842.7120000000014</v>
      </c>
      <c r="L530" s="7">
        <v>126652.712</v>
      </c>
      <c r="M530" s="7">
        <v>135131</v>
      </c>
      <c r="N530" s="34" t="s">
        <v>43</v>
      </c>
      <c r="O530" s="35">
        <v>6.2741251082283123E-2</v>
      </c>
      <c r="P530" s="7">
        <v>135131</v>
      </c>
      <c r="Q530" s="7">
        <v>8478.2880000000005</v>
      </c>
      <c r="R530" s="7">
        <v>0</v>
      </c>
      <c r="S530" s="35">
        <v>1</v>
      </c>
      <c r="T530" s="35">
        <v>6.2741251082283123E-2</v>
      </c>
      <c r="U530" s="7">
        <v>8478.2900000000009</v>
      </c>
      <c r="V530" s="4" t="s">
        <v>44</v>
      </c>
      <c r="W530" s="33" t="s">
        <v>45</v>
      </c>
      <c r="X530" s="7" t="s">
        <v>45</v>
      </c>
      <c r="Y530" s="7" t="s">
        <v>45</v>
      </c>
      <c r="Z530" s="7" t="s">
        <v>45</v>
      </c>
      <c r="AA530" s="7" t="s">
        <v>45</v>
      </c>
      <c r="AB530" s="7" t="s">
        <v>45</v>
      </c>
      <c r="AC530" s="4" t="s">
        <v>44</v>
      </c>
      <c r="AD530" s="35" t="s">
        <v>45</v>
      </c>
      <c r="AE530" s="7" t="s">
        <v>45</v>
      </c>
      <c r="AF530" s="7" t="s">
        <v>45</v>
      </c>
      <c r="AG530" s="7" t="s">
        <v>45</v>
      </c>
      <c r="AH530" s="35" t="s">
        <v>45</v>
      </c>
      <c r="AI530" s="35" t="s">
        <v>45</v>
      </c>
      <c r="AJ530" s="7" t="s">
        <v>45</v>
      </c>
      <c r="AK530" s="36">
        <v>8478.2900000000009</v>
      </c>
    </row>
    <row r="531" spans="1:37" hidden="1">
      <c r="A531" s="4">
        <v>2025</v>
      </c>
      <c r="B531" s="4">
        <v>38</v>
      </c>
      <c r="C531" s="4" t="s">
        <v>463</v>
      </c>
      <c r="D531" s="4">
        <v>25860</v>
      </c>
      <c r="E531" s="4" t="s">
        <v>76</v>
      </c>
      <c r="F531" s="32">
        <v>0.13800000000000001</v>
      </c>
      <c r="G531" s="4" t="s">
        <v>43</v>
      </c>
      <c r="H531" s="33">
        <v>568410140</v>
      </c>
      <c r="I531" s="7">
        <v>3793612</v>
      </c>
      <c r="J531" s="7">
        <v>8469665</v>
      </c>
      <c r="K531" s="7">
        <v>1168813.77</v>
      </c>
      <c r="L531" s="7">
        <v>13432090.77</v>
      </c>
      <c r="M531" s="7">
        <v>14252358</v>
      </c>
      <c r="N531" s="34" t="s">
        <v>43</v>
      </c>
      <c r="O531" s="35">
        <v>5.7553089109886317E-2</v>
      </c>
      <c r="P531" s="7">
        <v>14252358</v>
      </c>
      <c r="Q531" s="7">
        <v>820267.23000000126</v>
      </c>
      <c r="R531" s="7">
        <v>0</v>
      </c>
      <c r="S531" s="35">
        <v>1</v>
      </c>
      <c r="T531" s="35">
        <v>5.7553089109886317E-2</v>
      </c>
      <c r="U531" s="7">
        <v>820267.23</v>
      </c>
      <c r="V531" s="4" t="s">
        <v>43</v>
      </c>
      <c r="W531" s="33">
        <v>76026564</v>
      </c>
      <c r="X531" s="7">
        <v>557999</v>
      </c>
      <c r="Y531" s="7">
        <v>1362211</v>
      </c>
      <c r="Z531" s="7">
        <v>187985.11799999999</v>
      </c>
      <c r="AA531" s="7">
        <v>2108195.1179999998</v>
      </c>
      <c r="AB531" s="7">
        <v>1956888</v>
      </c>
      <c r="AC531" s="4" t="s">
        <v>44</v>
      </c>
      <c r="AD531" s="35" t="s">
        <v>45</v>
      </c>
      <c r="AE531" s="7" t="s">
        <v>45</v>
      </c>
      <c r="AF531" s="7" t="s">
        <v>45</v>
      </c>
      <c r="AG531" s="7" t="s">
        <v>45</v>
      </c>
      <c r="AH531" s="35" t="s">
        <v>45</v>
      </c>
      <c r="AI531" s="35" t="s">
        <v>45</v>
      </c>
      <c r="AJ531" s="7" t="s">
        <v>45</v>
      </c>
      <c r="AK531" s="36">
        <v>820267.23</v>
      </c>
    </row>
    <row r="532" spans="1:37" hidden="1">
      <c r="A532" s="4">
        <v>2025</v>
      </c>
      <c r="B532" s="4">
        <v>38</v>
      </c>
      <c r="C532" s="4" t="s">
        <v>463</v>
      </c>
      <c r="D532" s="4">
        <v>30020</v>
      </c>
      <c r="E532" s="4" t="s">
        <v>77</v>
      </c>
      <c r="F532" s="32">
        <v>0.13800000000000001</v>
      </c>
      <c r="G532" s="4" t="s">
        <v>43</v>
      </c>
      <c r="H532" s="33">
        <v>600944060</v>
      </c>
      <c r="I532" s="7">
        <v>575711</v>
      </c>
      <c r="J532" s="7">
        <v>973495</v>
      </c>
      <c r="K532" s="7">
        <v>134342.31</v>
      </c>
      <c r="L532" s="7">
        <v>1683548.31</v>
      </c>
      <c r="M532" s="7">
        <v>1777600</v>
      </c>
      <c r="N532" s="34" t="s">
        <v>43</v>
      </c>
      <c r="O532" s="35">
        <v>5.2909366561656117E-2</v>
      </c>
      <c r="P532" s="7">
        <v>1777600</v>
      </c>
      <c r="Q532" s="7">
        <v>94051.68999999993</v>
      </c>
      <c r="R532" s="7">
        <v>0</v>
      </c>
      <c r="S532" s="35">
        <v>1</v>
      </c>
      <c r="T532" s="35">
        <v>5.2909366561656117E-2</v>
      </c>
      <c r="U532" s="7">
        <v>94051.69</v>
      </c>
      <c r="V532" s="4" t="s">
        <v>44</v>
      </c>
      <c r="W532" s="33" t="s">
        <v>45</v>
      </c>
      <c r="X532" s="7" t="s">
        <v>45</v>
      </c>
      <c r="Y532" s="7" t="s">
        <v>45</v>
      </c>
      <c r="Z532" s="7" t="s">
        <v>45</v>
      </c>
      <c r="AA532" s="7" t="s">
        <v>45</v>
      </c>
      <c r="AB532" s="7" t="s">
        <v>45</v>
      </c>
      <c r="AC532" s="4" t="s">
        <v>44</v>
      </c>
      <c r="AD532" s="35" t="s">
        <v>45</v>
      </c>
      <c r="AE532" s="7" t="s">
        <v>45</v>
      </c>
      <c r="AF532" s="7" t="s">
        <v>45</v>
      </c>
      <c r="AG532" s="7" t="s">
        <v>45</v>
      </c>
      <c r="AH532" s="35" t="s">
        <v>45</v>
      </c>
      <c r="AI532" s="35" t="s">
        <v>45</v>
      </c>
      <c r="AJ532" s="7" t="s">
        <v>45</v>
      </c>
      <c r="AK532" s="36">
        <v>94051.69</v>
      </c>
    </row>
    <row r="533" spans="1:37" hidden="1">
      <c r="A533" s="4">
        <v>2025</v>
      </c>
      <c r="B533" s="4">
        <v>38</v>
      </c>
      <c r="C533" s="4" t="s">
        <v>463</v>
      </c>
      <c r="D533" s="4">
        <v>30050</v>
      </c>
      <c r="E533" s="4" t="s">
        <v>167</v>
      </c>
      <c r="F533" s="32">
        <v>0.13800000000000001</v>
      </c>
      <c r="G533" s="4" t="s">
        <v>43</v>
      </c>
      <c r="H533" s="33">
        <v>832296135</v>
      </c>
      <c r="I533" s="7">
        <v>0</v>
      </c>
      <c r="J533" s="7">
        <v>1342234</v>
      </c>
      <c r="K533" s="7">
        <v>185228.29199999999</v>
      </c>
      <c r="L533" s="7">
        <v>1527462.2919999999</v>
      </c>
      <c r="M533" s="7">
        <v>1664593</v>
      </c>
      <c r="N533" s="34" t="s">
        <v>43</v>
      </c>
      <c r="O533" s="35">
        <v>8.2380923144576568E-2</v>
      </c>
      <c r="P533" s="7">
        <v>1664593</v>
      </c>
      <c r="Q533" s="7">
        <v>137130.7080000001</v>
      </c>
      <c r="R533" s="7">
        <v>0</v>
      </c>
      <c r="S533" s="35">
        <v>1</v>
      </c>
      <c r="T533" s="35">
        <v>8.2380923144576568E-2</v>
      </c>
      <c r="U533" s="7">
        <v>137130.71</v>
      </c>
      <c r="V533" s="4" t="s">
        <v>44</v>
      </c>
      <c r="W533" s="33" t="s">
        <v>45</v>
      </c>
      <c r="X533" s="7" t="s">
        <v>45</v>
      </c>
      <c r="Y533" s="7" t="s">
        <v>45</v>
      </c>
      <c r="Z533" s="7" t="s">
        <v>45</v>
      </c>
      <c r="AA533" s="7" t="s">
        <v>45</v>
      </c>
      <c r="AB533" s="7" t="s">
        <v>45</v>
      </c>
      <c r="AC533" s="4" t="s">
        <v>44</v>
      </c>
      <c r="AD533" s="35" t="s">
        <v>45</v>
      </c>
      <c r="AE533" s="7" t="s">
        <v>45</v>
      </c>
      <c r="AF533" s="7" t="s">
        <v>45</v>
      </c>
      <c r="AG533" s="7" t="s">
        <v>45</v>
      </c>
      <c r="AH533" s="35" t="s">
        <v>45</v>
      </c>
      <c r="AI533" s="35" t="s">
        <v>45</v>
      </c>
      <c r="AJ533" s="7" t="s">
        <v>45</v>
      </c>
      <c r="AK533" s="36">
        <v>137130.71</v>
      </c>
    </row>
    <row r="534" spans="1:37" hidden="1">
      <c r="A534" s="4">
        <v>2025</v>
      </c>
      <c r="B534" s="4">
        <v>38</v>
      </c>
      <c r="C534" s="4" t="s">
        <v>463</v>
      </c>
      <c r="D534" s="4">
        <v>30190</v>
      </c>
      <c r="E534" s="4" t="s">
        <v>231</v>
      </c>
      <c r="F534" s="32">
        <v>0.13800000000000001</v>
      </c>
      <c r="G534" s="4" t="s">
        <v>43</v>
      </c>
      <c r="H534" s="33">
        <v>6860130</v>
      </c>
      <c r="I534" s="7">
        <v>0</v>
      </c>
      <c r="J534" s="7">
        <v>11268</v>
      </c>
      <c r="K534" s="7">
        <v>1554.9839999999999</v>
      </c>
      <c r="L534" s="7">
        <v>12822.984</v>
      </c>
      <c r="M534" s="7">
        <v>13720</v>
      </c>
      <c r="N534" s="34" t="s">
        <v>43</v>
      </c>
      <c r="O534" s="35">
        <v>6.5380174927113677E-2</v>
      </c>
      <c r="P534" s="7">
        <v>13720</v>
      </c>
      <c r="Q534" s="7">
        <v>897.01599999999962</v>
      </c>
      <c r="R534" s="7">
        <v>0</v>
      </c>
      <c r="S534" s="35">
        <v>1</v>
      </c>
      <c r="T534" s="35">
        <v>6.5380174927113677E-2</v>
      </c>
      <c r="U534" s="7">
        <v>897.02</v>
      </c>
      <c r="V534" s="4" t="s">
        <v>44</v>
      </c>
      <c r="W534" s="33" t="s">
        <v>45</v>
      </c>
      <c r="X534" s="7" t="s">
        <v>45</v>
      </c>
      <c r="Y534" s="7" t="s">
        <v>45</v>
      </c>
      <c r="Z534" s="7" t="s">
        <v>45</v>
      </c>
      <c r="AA534" s="7" t="s">
        <v>45</v>
      </c>
      <c r="AB534" s="7" t="s">
        <v>45</v>
      </c>
      <c r="AC534" s="4" t="s">
        <v>44</v>
      </c>
      <c r="AD534" s="35" t="s">
        <v>45</v>
      </c>
      <c r="AE534" s="7" t="s">
        <v>45</v>
      </c>
      <c r="AF534" s="7" t="s">
        <v>45</v>
      </c>
      <c r="AG534" s="7" t="s">
        <v>45</v>
      </c>
      <c r="AH534" s="35" t="s">
        <v>45</v>
      </c>
      <c r="AI534" s="35" t="s">
        <v>45</v>
      </c>
      <c r="AJ534" s="7" t="s">
        <v>45</v>
      </c>
      <c r="AK534" s="36">
        <v>897.02</v>
      </c>
    </row>
    <row r="535" spans="1:37" hidden="1">
      <c r="A535" s="4">
        <v>2025</v>
      </c>
      <c r="B535" s="4">
        <v>38</v>
      </c>
      <c r="C535" s="4" t="s">
        <v>463</v>
      </c>
      <c r="D535" s="4">
        <v>30490</v>
      </c>
      <c r="E535" s="4" t="s">
        <v>81</v>
      </c>
      <c r="F535" s="32">
        <v>0.13800000000000001</v>
      </c>
      <c r="G535" s="4" t="s">
        <v>43</v>
      </c>
      <c r="H535" s="33">
        <v>92908600</v>
      </c>
      <c r="I535" s="7">
        <v>29868</v>
      </c>
      <c r="J535" s="7">
        <v>148965</v>
      </c>
      <c r="K535" s="7">
        <v>20557.169999999998</v>
      </c>
      <c r="L535" s="7">
        <v>199390.17</v>
      </c>
      <c r="M535" s="7">
        <v>215685</v>
      </c>
      <c r="N535" s="34" t="s">
        <v>43</v>
      </c>
      <c r="O535" s="35">
        <v>7.5549203699839973E-2</v>
      </c>
      <c r="P535" s="7">
        <v>215685</v>
      </c>
      <c r="Q535" s="7">
        <v>16294.829999999991</v>
      </c>
      <c r="R535" s="7">
        <v>0</v>
      </c>
      <c r="S535" s="35">
        <v>1</v>
      </c>
      <c r="T535" s="35">
        <v>7.5549203699839973E-2</v>
      </c>
      <c r="U535" s="7">
        <v>16294.83</v>
      </c>
      <c r="V535" s="4" t="s">
        <v>44</v>
      </c>
      <c r="W535" s="33" t="s">
        <v>45</v>
      </c>
      <c r="X535" s="7" t="s">
        <v>45</v>
      </c>
      <c r="Y535" s="7" t="s">
        <v>45</v>
      </c>
      <c r="Z535" s="7" t="s">
        <v>45</v>
      </c>
      <c r="AA535" s="7" t="s">
        <v>45</v>
      </c>
      <c r="AB535" s="7" t="s">
        <v>45</v>
      </c>
      <c r="AC535" s="4" t="s">
        <v>44</v>
      </c>
      <c r="AD535" s="35" t="s">
        <v>45</v>
      </c>
      <c r="AE535" s="7" t="s">
        <v>45</v>
      </c>
      <c r="AF535" s="7" t="s">
        <v>45</v>
      </c>
      <c r="AG535" s="7" t="s">
        <v>45</v>
      </c>
      <c r="AH535" s="35" t="s">
        <v>45</v>
      </c>
      <c r="AI535" s="35" t="s">
        <v>45</v>
      </c>
      <c r="AJ535" s="7" t="s">
        <v>45</v>
      </c>
      <c r="AK535" s="36">
        <v>16294.83</v>
      </c>
    </row>
    <row r="536" spans="1:37">
      <c r="A536" s="4">
        <v>2024</v>
      </c>
      <c r="B536" s="4">
        <v>39</v>
      </c>
      <c r="C536" s="4" t="s">
        <v>468</v>
      </c>
      <c r="D536" s="4">
        <v>20360</v>
      </c>
      <c r="E536" s="4" t="s">
        <v>323</v>
      </c>
      <c r="F536" s="32">
        <v>0.161</v>
      </c>
      <c r="G536" s="4" t="s">
        <v>43</v>
      </c>
      <c r="H536" s="33">
        <v>102678305</v>
      </c>
      <c r="I536" s="7">
        <v>1481345</v>
      </c>
      <c r="J536" s="7">
        <v>1182818</v>
      </c>
      <c r="K536" s="7">
        <v>190433.698</v>
      </c>
      <c r="L536" s="7">
        <v>2854596.6979999999</v>
      </c>
      <c r="M536" s="7">
        <v>3093396</v>
      </c>
      <c r="N536" s="34" t="s">
        <v>43</v>
      </c>
      <c r="O536" s="35">
        <v>7.7196486321182367E-2</v>
      </c>
      <c r="P536" s="7">
        <v>3069167</v>
      </c>
      <c r="Q536" s="7">
        <v>236928.9083329243</v>
      </c>
      <c r="R536" s="7">
        <v>0</v>
      </c>
      <c r="S536" s="35">
        <v>1</v>
      </c>
      <c r="T536" s="35">
        <v>7.7196486321182367E-2</v>
      </c>
      <c r="U536" s="7">
        <v>236928.91</v>
      </c>
      <c r="V536" s="4" t="s">
        <v>44</v>
      </c>
      <c r="W536" s="33" t="s">
        <v>45</v>
      </c>
      <c r="X536" s="7" t="s">
        <v>45</v>
      </c>
      <c r="Y536" s="7" t="s">
        <v>45</v>
      </c>
      <c r="Z536" s="7" t="s">
        <v>45</v>
      </c>
      <c r="AA536" s="7" t="s">
        <v>45</v>
      </c>
      <c r="AB536" s="7" t="s">
        <v>45</v>
      </c>
      <c r="AC536" s="4" t="s">
        <v>44</v>
      </c>
      <c r="AD536" s="35" t="s">
        <v>45</v>
      </c>
      <c r="AE536" s="7" t="s">
        <v>45</v>
      </c>
      <c r="AF536" s="7" t="s">
        <v>45</v>
      </c>
      <c r="AG536" s="7" t="s">
        <v>45</v>
      </c>
      <c r="AH536" s="35" t="s">
        <v>45</v>
      </c>
      <c r="AI536" s="35" t="s">
        <v>45</v>
      </c>
      <c r="AJ536" s="7" t="s">
        <v>45</v>
      </c>
      <c r="AK536" s="36">
        <v>236928.91</v>
      </c>
    </row>
    <row r="537" spans="1:37">
      <c r="A537" s="4">
        <v>2024</v>
      </c>
      <c r="B537" s="4">
        <v>39</v>
      </c>
      <c r="C537" s="4" t="s">
        <v>468</v>
      </c>
      <c r="D537" s="4">
        <v>20420</v>
      </c>
      <c r="E537" s="4" t="s">
        <v>324</v>
      </c>
      <c r="F537" s="32">
        <v>0.161</v>
      </c>
      <c r="G537" s="4" t="s">
        <v>43</v>
      </c>
      <c r="H537" s="33">
        <v>28138787</v>
      </c>
      <c r="I537" s="7">
        <v>359899</v>
      </c>
      <c r="J537" s="7">
        <v>339274</v>
      </c>
      <c r="K537" s="7">
        <v>54623.114000000001</v>
      </c>
      <c r="L537" s="7">
        <v>753796.11400000006</v>
      </c>
      <c r="M537" s="7">
        <v>793237</v>
      </c>
      <c r="N537" s="34" t="s">
        <v>43</v>
      </c>
      <c r="O537" s="35">
        <v>4.972144012445201E-2</v>
      </c>
      <c r="P537" s="7">
        <v>793512</v>
      </c>
      <c r="Q537" s="7">
        <v>39454.559396034158</v>
      </c>
      <c r="R537" s="7">
        <v>0</v>
      </c>
      <c r="S537" s="35">
        <v>1</v>
      </c>
      <c r="T537" s="35">
        <v>4.972144012445201E-2</v>
      </c>
      <c r="U537" s="7">
        <v>39454.559999999998</v>
      </c>
      <c r="V537" s="4" t="s">
        <v>44</v>
      </c>
      <c r="W537" s="33" t="s">
        <v>45</v>
      </c>
      <c r="X537" s="7" t="s">
        <v>45</v>
      </c>
      <c r="Y537" s="7" t="s">
        <v>45</v>
      </c>
      <c r="Z537" s="7" t="s">
        <v>45</v>
      </c>
      <c r="AA537" s="7" t="s">
        <v>45</v>
      </c>
      <c r="AB537" s="7" t="s">
        <v>45</v>
      </c>
      <c r="AC537" s="4" t="s">
        <v>44</v>
      </c>
      <c r="AD537" s="35" t="s">
        <v>45</v>
      </c>
      <c r="AE537" s="7" t="s">
        <v>45</v>
      </c>
      <c r="AF537" s="7" t="s">
        <v>45</v>
      </c>
      <c r="AG537" s="7" t="s">
        <v>45</v>
      </c>
      <c r="AH537" s="35" t="s">
        <v>45</v>
      </c>
      <c r="AI537" s="35" t="s">
        <v>45</v>
      </c>
      <c r="AJ537" s="7" t="s">
        <v>45</v>
      </c>
      <c r="AK537" s="36">
        <v>39454.559999999998</v>
      </c>
    </row>
    <row r="538" spans="1:37">
      <c r="A538" s="4">
        <v>2024</v>
      </c>
      <c r="B538" s="4">
        <v>39</v>
      </c>
      <c r="C538" s="4" t="s">
        <v>468</v>
      </c>
      <c r="D538" s="4">
        <v>20720</v>
      </c>
      <c r="E538" s="4" t="s">
        <v>234</v>
      </c>
      <c r="F538" s="32">
        <v>0.161</v>
      </c>
      <c r="G538" s="4" t="s">
        <v>43</v>
      </c>
      <c r="H538" s="33">
        <v>336750</v>
      </c>
      <c r="I538" s="7">
        <v>1495</v>
      </c>
      <c r="J538" s="7">
        <v>3650</v>
      </c>
      <c r="K538" s="7">
        <v>587.65</v>
      </c>
      <c r="L538" s="7">
        <v>5732.65</v>
      </c>
      <c r="M538" s="7">
        <v>6815</v>
      </c>
      <c r="N538" s="34" t="s">
        <v>43</v>
      </c>
      <c r="O538" s="35">
        <v>0.1588187820983126</v>
      </c>
      <c r="P538" s="7">
        <v>6827</v>
      </c>
      <c r="Q538" s="7">
        <v>1084.2558253851801</v>
      </c>
      <c r="R538" s="7">
        <v>0</v>
      </c>
      <c r="S538" s="35">
        <v>1</v>
      </c>
      <c r="T538" s="35">
        <v>0.1588187820983126</v>
      </c>
      <c r="U538" s="7">
        <v>1084.26</v>
      </c>
      <c r="V538" s="4" t="s">
        <v>44</v>
      </c>
      <c r="W538" s="33" t="s">
        <v>45</v>
      </c>
      <c r="X538" s="7" t="s">
        <v>45</v>
      </c>
      <c r="Y538" s="7" t="s">
        <v>45</v>
      </c>
      <c r="Z538" s="7" t="s">
        <v>45</v>
      </c>
      <c r="AA538" s="7" t="s">
        <v>45</v>
      </c>
      <c r="AB538" s="7" t="s">
        <v>45</v>
      </c>
      <c r="AC538" s="4" t="s">
        <v>44</v>
      </c>
      <c r="AD538" s="35" t="s">
        <v>45</v>
      </c>
      <c r="AE538" s="7" t="s">
        <v>45</v>
      </c>
      <c r="AF538" s="7" t="s">
        <v>45</v>
      </c>
      <c r="AG538" s="7" t="s">
        <v>45</v>
      </c>
      <c r="AH538" s="35" t="s">
        <v>45</v>
      </c>
      <c r="AI538" s="35" t="s">
        <v>45</v>
      </c>
      <c r="AJ538" s="7" t="s">
        <v>45</v>
      </c>
      <c r="AK538" s="36">
        <v>1084.26</v>
      </c>
    </row>
    <row r="539" spans="1:37">
      <c r="A539" s="4">
        <v>2024</v>
      </c>
      <c r="B539" s="4">
        <v>39</v>
      </c>
      <c r="C539" s="4" t="s">
        <v>468</v>
      </c>
      <c r="D539" s="4">
        <v>23530</v>
      </c>
      <c r="E539" s="4" t="s">
        <v>329</v>
      </c>
      <c r="F539" s="32">
        <v>0.161</v>
      </c>
      <c r="G539" s="4" t="s">
        <v>43</v>
      </c>
      <c r="H539" s="33">
        <v>123140403</v>
      </c>
      <c r="I539" s="7">
        <v>1387982</v>
      </c>
      <c r="J539" s="7">
        <v>1424965</v>
      </c>
      <c r="K539" s="7">
        <v>229419.36499999999</v>
      </c>
      <c r="L539" s="7">
        <v>3042366.3650000002</v>
      </c>
      <c r="M539" s="7">
        <v>3296660</v>
      </c>
      <c r="N539" s="34" t="s">
        <v>43</v>
      </c>
      <c r="O539" s="35">
        <v>7.7136749012637007E-2</v>
      </c>
      <c r="P539" s="7">
        <v>3292706</v>
      </c>
      <c r="Q539" s="7">
        <v>253988.63629440399</v>
      </c>
      <c r="R539" s="7">
        <v>0</v>
      </c>
      <c r="S539" s="35">
        <v>1</v>
      </c>
      <c r="T539" s="35">
        <v>7.7136749012637007E-2</v>
      </c>
      <c r="U539" s="7">
        <v>253988.64</v>
      </c>
      <c r="V539" s="4" t="s">
        <v>43</v>
      </c>
      <c r="W539" s="33">
        <v>10109320</v>
      </c>
      <c r="X539" s="7">
        <v>117885</v>
      </c>
      <c r="Y539" s="7">
        <v>154645</v>
      </c>
      <c r="Z539" s="7">
        <v>24897.845000000001</v>
      </c>
      <c r="AA539" s="7">
        <v>297427.84499999997</v>
      </c>
      <c r="AB539" s="7">
        <v>274580</v>
      </c>
      <c r="AC539" s="4" t="s">
        <v>44</v>
      </c>
      <c r="AD539" s="35" t="s">
        <v>45</v>
      </c>
      <c r="AE539" s="7" t="s">
        <v>45</v>
      </c>
      <c r="AF539" s="7" t="s">
        <v>45</v>
      </c>
      <c r="AG539" s="7" t="s">
        <v>45</v>
      </c>
      <c r="AH539" s="35" t="s">
        <v>45</v>
      </c>
      <c r="AI539" s="35" t="s">
        <v>45</v>
      </c>
      <c r="AJ539" s="7" t="s">
        <v>45</v>
      </c>
      <c r="AK539" s="36">
        <v>253988.64</v>
      </c>
    </row>
    <row r="540" spans="1:37">
      <c r="A540" s="4">
        <v>2024</v>
      </c>
      <c r="B540" s="4">
        <v>39</v>
      </c>
      <c r="C540" s="4" t="s">
        <v>468</v>
      </c>
      <c r="D540" s="4">
        <v>23680</v>
      </c>
      <c r="E540" s="4" t="s">
        <v>74</v>
      </c>
      <c r="F540" s="32">
        <v>0.161</v>
      </c>
      <c r="G540" s="4" t="s">
        <v>43</v>
      </c>
      <c r="H540" s="33">
        <v>138765658</v>
      </c>
      <c r="I540" s="7">
        <v>742396</v>
      </c>
      <c r="J540" s="7">
        <v>1579210</v>
      </c>
      <c r="K540" s="7">
        <v>254252.81</v>
      </c>
      <c r="L540" s="7">
        <v>2575858.81</v>
      </c>
      <c r="M540" s="7">
        <v>2893266</v>
      </c>
      <c r="N540" s="34" t="s">
        <v>43</v>
      </c>
      <c r="O540" s="35">
        <v>0.1097054989067717</v>
      </c>
      <c r="P540" s="7">
        <v>2891718</v>
      </c>
      <c r="Q540" s="7">
        <v>317237.36588769208</v>
      </c>
      <c r="R540" s="7">
        <v>0</v>
      </c>
      <c r="S540" s="35">
        <v>1</v>
      </c>
      <c r="T540" s="35">
        <v>0.1097054989067717</v>
      </c>
      <c r="U540" s="7">
        <v>317237.37</v>
      </c>
      <c r="V540" s="4" t="s">
        <v>43</v>
      </c>
      <c r="W540" s="33">
        <v>9224280</v>
      </c>
      <c r="X540" s="7">
        <v>49350</v>
      </c>
      <c r="Y540" s="7">
        <v>137327</v>
      </c>
      <c r="Z540" s="7">
        <v>22109.647000000001</v>
      </c>
      <c r="AA540" s="7">
        <v>208786.647</v>
      </c>
      <c r="AB540" s="7">
        <v>192326</v>
      </c>
      <c r="AC540" s="4" t="s">
        <v>44</v>
      </c>
      <c r="AD540" s="35" t="s">
        <v>45</v>
      </c>
      <c r="AE540" s="7" t="s">
        <v>45</v>
      </c>
      <c r="AF540" s="7" t="s">
        <v>45</v>
      </c>
      <c r="AG540" s="7" t="s">
        <v>45</v>
      </c>
      <c r="AH540" s="35" t="s">
        <v>45</v>
      </c>
      <c r="AI540" s="35" t="s">
        <v>45</v>
      </c>
      <c r="AJ540" s="7" t="s">
        <v>45</v>
      </c>
      <c r="AK540" s="36">
        <v>317237.37</v>
      </c>
    </row>
    <row r="541" spans="1:37">
      <c r="A541" s="4">
        <v>2024</v>
      </c>
      <c r="B541" s="4">
        <v>39</v>
      </c>
      <c r="C541" s="4" t="s">
        <v>468</v>
      </c>
      <c r="D541" s="4">
        <v>24050</v>
      </c>
      <c r="E541" s="4" t="s">
        <v>469</v>
      </c>
      <c r="F541" s="32">
        <v>0.161</v>
      </c>
      <c r="G541" s="4" t="s">
        <v>43</v>
      </c>
      <c r="H541" s="33">
        <v>404181757</v>
      </c>
      <c r="I541" s="7">
        <v>5320570</v>
      </c>
      <c r="J541" s="7">
        <v>4763977</v>
      </c>
      <c r="K541" s="7">
        <v>767000.29700000002</v>
      </c>
      <c r="L541" s="7">
        <v>10851547.297</v>
      </c>
      <c r="M541" s="7">
        <v>11423722</v>
      </c>
      <c r="N541" s="34" t="s">
        <v>43</v>
      </c>
      <c r="O541" s="35">
        <v>5.0086539483366277E-2</v>
      </c>
      <c r="P541" s="7">
        <v>11413199</v>
      </c>
      <c r="Q541" s="7">
        <v>571647.64234501647</v>
      </c>
      <c r="R541" s="7">
        <v>0</v>
      </c>
      <c r="S541" s="35">
        <v>1</v>
      </c>
      <c r="T541" s="35">
        <v>5.0086539483366277E-2</v>
      </c>
      <c r="U541" s="7">
        <v>571647.64</v>
      </c>
      <c r="V541" s="4" t="s">
        <v>43</v>
      </c>
      <c r="W541" s="33">
        <v>64583730</v>
      </c>
      <c r="X541" s="7">
        <v>923939</v>
      </c>
      <c r="Y541" s="7">
        <v>973412</v>
      </c>
      <c r="Z541" s="7">
        <v>156719.33199999999</v>
      </c>
      <c r="AA541" s="7">
        <v>2054070.3319999999</v>
      </c>
      <c r="AB541" s="7">
        <v>1899153</v>
      </c>
      <c r="AC541" s="4" t="s">
        <v>44</v>
      </c>
      <c r="AD541" s="35" t="s">
        <v>45</v>
      </c>
      <c r="AE541" s="7" t="s">
        <v>45</v>
      </c>
      <c r="AF541" s="7" t="s">
        <v>45</v>
      </c>
      <c r="AG541" s="7" t="s">
        <v>45</v>
      </c>
      <c r="AH541" s="35" t="s">
        <v>45</v>
      </c>
      <c r="AI541" s="35" t="s">
        <v>45</v>
      </c>
      <c r="AJ541" s="7" t="s">
        <v>45</v>
      </c>
      <c r="AK541" s="36">
        <v>571647.64</v>
      </c>
    </row>
    <row r="542" spans="1:37">
      <c r="A542" s="4">
        <v>2024</v>
      </c>
      <c r="B542" s="4">
        <v>39</v>
      </c>
      <c r="C542" s="4" t="s">
        <v>468</v>
      </c>
      <c r="D542" s="4">
        <v>24450</v>
      </c>
      <c r="E542" s="4" t="s">
        <v>240</v>
      </c>
      <c r="F542" s="32">
        <v>0.161</v>
      </c>
      <c r="G542" s="4" t="s">
        <v>43</v>
      </c>
      <c r="H542" s="33">
        <v>14530613</v>
      </c>
      <c r="I542" s="7">
        <v>113339</v>
      </c>
      <c r="J542" s="7">
        <v>176222</v>
      </c>
      <c r="K542" s="7">
        <v>28371.741999999998</v>
      </c>
      <c r="L542" s="7">
        <v>317932.74200000003</v>
      </c>
      <c r="M542" s="7">
        <v>340017</v>
      </c>
      <c r="N542" s="34" t="s">
        <v>43</v>
      </c>
      <c r="O542" s="35">
        <v>6.4950452477376075E-2</v>
      </c>
      <c r="P542" s="7">
        <v>339316</v>
      </c>
      <c r="Q542" s="7">
        <v>22038.727732813339</v>
      </c>
      <c r="R542" s="7">
        <v>0</v>
      </c>
      <c r="S542" s="35">
        <v>1</v>
      </c>
      <c r="T542" s="35">
        <v>6.4950452477376075E-2</v>
      </c>
      <c r="U542" s="7">
        <v>22038.73</v>
      </c>
      <c r="V542" s="4" t="s">
        <v>44</v>
      </c>
      <c r="W542" s="33" t="s">
        <v>45</v>
      </c>
      <c r="X542" s="7" t="s">
        <v>45</v>
      </c>
      <c r="Y542" s="7" t="s">
        <v>45</v>
      </c>
      <c r="Z542" s="7" t="s">
        <v>45</v>
      </c>
      <c r="AA542" s="7" t="s">
        <v>45</v>
      </c>
      <c r="AB542" s="7" t="s">
        <v>45</v>
      </c>
      <c r="AC542" s="4" t="s">
        <v>44</v>
      </c>
      <c r="AD542" s="35" t="s">
        <v>45</v>
      </c>
      <c r="AE542" s="7" t="s">
        <v>45</v>
      </c>
      <c r="AF542" s="7" t="s">
        <v>45</v>
      </c>
      <c r="AG542" s="7" t="s">
        <v>45</v>
      </c>
      <c r="AH542" s="35" t="s">
        <v>45</v>
      </c>
      <c r="AI542" s="35" t="s">
        <v>45</v>
      </c>
      <c r="AJ542" s="7" t="s">
        <v>45</v>
      </c>
      <c r="AK542" s="36">
        <v>22038.73</v>
      </c>
    </row>
    <row r="543" spans="1:37">
      <c r="A543" s="4">
        <v>2024</v>
      </c>
      <c r="B543" s="4">
        <v>39</v>
      </c>
      <c r="C543" s="4" t="s">
        <v>468</v>
      </c>
      <c r="D543" s="4">
        <v>24850</v>
      </c>
      <c r="E543" s="4" t="s">
        <v>470</v>
      </c>
      <c r="F543" s="32">
        <v>0.161</v>
      </c>
      <c r="G543" s="4" t="s">
        <v>43</v>
      </c>
      <c r="H543" s="33">
        <v>31297289</v>
      </c>
      <c r="I543" s="7">
        <v>285353</v>
      </c>
      <c r="J543" s="7">
        <v>311452</v>
      </c>
      <c r="K543" s="7">
        <v>50143.771999999997</v>
      </c>
      <c r="L543" s="7">
        <v>646948.772</v>
      </c>
      <c r="M543" s="7">
        <v>782981</v>
      </c>
      <c r="N543" s="34" t="s">
        <v>43</v>
      </c>
      <c r="O543" s="35">
        <v>0.17373630777758339</v>
      </c>
      <c r="P543" s="7">
        <v>775162</v>
      </c>
      <c r="Q543" s="7">
        <v>134673.7838094871</v>
      </c>
      <c r="R543" s="7">
        <v>0</v>
      </c>
      <c r="S543" s="35">
        <v>1</v>
      </c>
      <c r="T543" s="35">
        <v>0.17373630777758339</v>
      </c>
      <c r="U543" s="7">
        <v>134673.78</v>
      </c>
      <c r="V543" s="4" t="s">
        <v>44</v>
      </c>
      <c r="W543" s="33" t="s">
        <v>45</v>
      </c>
      <c r="X543" s="7" t="s">
        <v>45</v>
      </c>
      <c r="Y543" s="7" t="s">
        <v>45</v>
      </c>
      <c r="Z543" s="7" t="s">
        <v>45</v>
      </c>
      <c r="AA543" s="7" t="s">
        <v>45</v>
      </c>
      <c r="AB543" s="7" t="s">
        <v>45</v>
      </c>
      <c r="AC543" s="4" t="s">
        <v>44</v>
      </c>
      <c r="AD543" s="35" t="s">
        <v>45</v>
      </c>
      <c r="AE543" s="7" t="s">
        <v>45</v>
      </c>
      <c r="AF543" s="7" t="s">
        <v>45</v>
      </c>
      <c r="AG543" s="7" t="s">
        <v>45</v>
      </c>
      <c r="AH543" s="35" t="s">
        <v>45</v>
      </c>
      <c r="AI543" s="35" t="s">
        <v>45</v>
      </c>
      <c r="AJ543" s="7" t="s">
        <v>45</v>
      </c>
      <c r="AK543" s="36">
        <v>134673.78</v>
      </c>
    </row>
    <row r="544" spans="1:37">
      <c r="A544" s="4">
        <v>2024</v>
      </c>
      <c r="B544" s="4">
        <v>39</v>
      </c>
      <c r="C544" s="4" t="s">
        <v>468</v>
      </c>
      <c r="D544" s="4">
        <v>24940</v>
      </c>
      <c r="E544" s="4" t="s">
        <v>471</v>
      </c>
      <c r="F544" s="32">
        <v>0.161</v>
      </c>
      <c r="G544" s="4" t="s">
        <v>43</v>
      </c>
      <c r="H544" s="33">
        <v>128808799</v>
      </c>
      <c r="I544" s="7">
        <v>666966</v>
      </c>
      <c r="J544" s="7">
        <v>1405923</v>
      </c>
      <c r="K544" s="7">
        <v>226353.603</v>
      </c>
      <c r="L544" s="7">
        <v>2299242.6030000001</v>
      </c>
      <c r="M544" s="7">
        <v>2663503</v>
      </c>
      <c r="N544" s="34" t="s">
        <v>43</v>
      </c>
      <c r="O544" s="35">
        <v>0.1367598973982759</v>
      </c>
      <c r="P544" s="7">
        <v>2662385</v>
      </c>
      <c r="Q544" s="7">
        <v>364107.49943470868</v>
      </c>
      <c r="R544" s="7">
        <v>0</v>
      </c>
      <c r="S544" s="35">
        <v>1</v>
      </c>
      <c r="T544" s="35">
        <v>0.1367598973982759</v>
      </c>
      <c r="U544" s="7">
        <v>364107.5</v>
      </c>
      <c r="V544" s="4" t="s">
        <v>44</v>
      </c>
      <c r="W544" s="33" t="s">
        <v>45</v>
      </c>
      <c r="X544" s="7" t="s">
        <v>45</v>
      </c>
      <c r="Y544" s="7" t="s">
        <v>45</v>
      </c>
      <c r="Z544" s="7" t="s">
        <v>45</v>
      </c>
      <c r="AA544" s="7" t="s">
        <v>45</v>
      </c>
      <c r="AB544" s="7" t="s">
        <v>45</v>
      </c>
      <c r="AC544" s="4" t="s">
        <v>44</v>
      </c>
      <c r="AD544" s="35" t="s">
        <v>45</v>
      </c>
      <c r="AE544" s="7" t="s">
        <v>45</v>
      </c>
      <c r="AF544" s="7" t="s">
        <v>45</v>
      </c>
      <c r="AG544" s="7" t="s">
        <v>45</v>
      </c>
      <c r="AH544" s="35" t="s">
        <v>45</v>
      </c>
      <c r="AI544" s="35" t="s">
        <v>45</v>
      </c>
      <c r="AJ544" s="7" t="s">
        <v>45</v>
      </c>
      <c r="AK544" s="36">
        <v>364107.5</v>
      </c>
    </row>
    <row r="545" spans="1:37">
      <c r="A545" s="4">
        <v>2024</v>
      </c>
      <c r="B545" s="4">
        <v>39</v>
      </c>
      <c r="C545" s="4" t="s">
        <v>468</v>
      </c>
      <c r="D545" s="4">
        <v>25790</v>
      </c>
      <c r="E545" s="4" t="s">
        <v>472</v>
      </c>
      <c r="F545" s="32">
        <v>0.161</v>
      </c>
      <c r="G545" s="4" t="s">
        <v>43</v>
      </c>
      <c r="H545" s="33">
        <v>11337476</v>
      </c>
      <c r="I545" s="7">
        <v>93242</v>
      </c>
      <c r="J545" s="7">
        <v>134650</v>
      </c>
      <c r="K545" s="7">
        <v>21678.65</v>
      </c>
      <c r="L545" s="7">
        <v>249570.65</v>
      </c>
      <c r="M545" s="7">
        <v>278043</v>
      </c>
      <c r="N545" s="34" t="s">
        <v>43</v>
      </c>
      <c r="O545" s="35">
        <v>0.102402685915488</v>
      </c>
      <c r="P545" s="7">
        <v>278773</v>
      </c>
      <c r="Q545" s="7">
        <v>28547.103960718319</v>
      </c>
      <c r="R545" s="7">
        <v>0</v>
      </c>
      <c r="S545" s="35">
        <v>1</v>
      </c>
      <c r="T545" s="35">
        <v>0.102402685915488</v>
      </c>
      <c r="U545" s="7">
        <v>28547.1</v>
      </c>
      <c r="V545" s="4" t="s">
        <v>43</v>
      </c>
      <c r="W545" s="33">
        <v>72380</v>
      </c>
      <c r="X545" s="7">
        <v>599</v>
      </c>
      <c r="Y545" s="7">
        <v>1051</v>
      </c>
      <c r="Z545" s="7">
        <v>169.21100000000001</v>
      </c>
      <c r="AA545" s="7">
        <v>1819.211</v>
      </c>
      <c r="AB545" s="7">
        <v>1779</v>
      </c>
      <c r="AC545" s="4" t="s">
        <v>44</v>
      </c>
      <c r="AD545" s="35" t="s">
        <v>45</v>
      </c>
      <c r="AE545" s="7" t="s">
        <v>45</v>
      </c>
      <c r="AF545" s="7" t="s">
        <v>45</v>
      </c>
      <c r="AG545" s="7" t="s">
        <v>45</v>
      </c>
      <c r="AH545" s="35" t="s">
        <v>45</v>
      </c>
      <c r="AI545" s="35" t="s">
        <v>45</v>
      </c>
      <c r="AJ545" s="7" t="s">
        <v>45</v>
      </c>
      <c r="AK545" s="36">
        <v>28547.1</v>
      </c>
    </row>
    <row r="546" spans="1:37">
      <c r="A546" s="4">
        <v>2024</v>
      </c>
      <c r="B546" s="4">
        <v>39</v>
      </c>
      <c r="C546" s="4" t="s">
        <v>468</v>
      </c>
      <c r="D546" s="4">
        <v>25920</v>
      </c>
      <c r="E546" s="4" t="s">
        <v>333</v>
      </c>
      <c r="F546" s="32">
        <v>0.161</v>
      </c>
      <c r="G546" s="4" t="s">
        <v>43</v>
      </c>
      <c r="H546" s="33">
        <v>196266936</v>
      </c>
      <c r="I546" s="7">
        <v>883201</v>
      </c>
      <c r="J546" s="7">
        <v>2247671</v>
      </c>
      <c r="K546" s="7">
        <v>361875.03100000002</v>
      </c>
      <c r="L546" s="7">
        <v>3492747.031</v>
      </c>
      <c r="M546" s="7">
        <v>3925341</v>
      </c>
      <c r="N546" s="34" t="s">
        <v>43</v>
      </c>
      <c r="O546" s="35">
        <v>0.110205449411911</v>
      </c>
      <c r="P546" s="7">
        <v>3925872</v>
      </c>
      <c r="Q546" s="7">
        <v>432652.48809363792</v>
      </c>
      <c r="R546" s="7">
        <v>0</v>
      </c>
      <c r="S546" s="35">
        <v>1</v>
      </c>
      <c r="T546" s="35">
        <v>0.110205449411911</v>
      </c>
      <c r="U546" s="7">
        <v>432652.49</v>
      </c>
      <c r="V546" s="4" t="s">
        <v>44</v>
      </c>
      <c r="W546" s="33" t="s">
        <v>45</v>
      </c>
      <c r="X546" s="7" t="s">
        <v>45</v>
      </c>
      <c r="Y546" s="7" t="s">
        <v>45</v>
      </c>
      <c r="Z546" s="7" t="s">
        <v>45</v>
      </c>
      <c r="AA546" s="7" t="s">
        <v>45</v>
      </c>
      <c r="AB546" s="7" t="s">
        <v>45</v>
      </c>
      <c r="AC546" s="4" t="s">
        <v>44</v>
      </c>
      <c r="AD546" s="35" t="s">
        <v>45</v>
      </c>
      <c r="AE546" s="7" t="s">
        <v>45</v>
      </c>
      <c r="AF546" s="7" t="s">
        <v>45</v>
      </c>
      <c r="AG546" s="7" t="s">
        <v>45</v>
      </c>
      <c r="AH546" s="35" t="s">
        <v>45</v>
      </c>
      <c r="AI546" s="35" t="s">
        <v>45</v>
      </c>
      <c r="AJ546" s="7" t="s">
        <v>45</v>
      </c>
      <c r="AK546" s="36">
        <v>432652.49</v>
      </c>
    </row>
    <row r="547" spans="1:37">
      <c r="A547" s="4">
        <v>2024</v>
      </c>
      <c r="B547" s="4">
        <v>39</v>
      </c>
      <c r="C547" s="4" t="s">
        <v>468</v>
      </c>
      <c r="D547" s="4">
        <v>25990</v>
      </c>
      <c r="E547" s="4" t="s">
        <v>243</v>
      </c>
      <c r="F547" s="32">
        <v>0.161</v>
      </c>
      <c r="G547" s="4" t="s">
        <v>43</v>
      </c>
      <c r="H547" s="33">
        <v>246745459</v>
      </c>
      <c r="I547" s="7">
        <v>2467455</v>
      </c>
      <c r="J547" s="7">
        <v>2936859</v>
      </c>
      <c r="K547" s="7">
        <v>472834.299</v>
      </c>
      <c r="L547" s="7">
        <v>5877148.2989999996</v>
      </c>
      <c r="M547" s="7">
        <v>6353700</v>
      </c>
      <c r="N547" s="34" t="s">
        <v>43</v>
      </c>
      <c r="O547" s="35">
        <v>7.5003808961707441E-2</v>
      </c>
      <c r="P547" s="7">
        <v>6353214</v>
      </c>
      <c r="Q547" s="7">
        <v>476515.24914884521</v>
      </c>
      <c r="R547" s="7">
        <v>0</v>
      </c>
      <c r="S547" s="35">
        <v>1</v>
      </c>
      <c r="T547" s="35">
        <v>7.5003808961707441E-2</v>
      </c>
      <c r="U547" s="7">
        <v>476515.25</v>
      </c>
      <c r="V547" s="4" t="s">
        <v>44</v>
      </c>
      <c r="W547" s="33" t="s">
        <v>45</v>
      </c>
      <c r="X547" s="7" t="s">
        <v>45</v>
      </c>
      <c r="Y547" s="7" t="s">
        <v>45</v>
      </c>
      <c r="Z547" s="7" t="s">
        <v>45</v>
      </c>
      <c r="AA547" s="7" t="s">
        <v>45</v>
      </c>
      <c r="AB547" s="7" t="s">
        <v>45</v>
      </c>
      <c r="AC547" s="4" t="s">
        <v>44</v>
      </c>
      <c r="AD547" s="35" t="s">
        <v>45</v>
      </c>
      <c r="AE547" s="7" t="s">
        <v>45</v>
      </c>
      <c r="AF547" s="7" t="s">
        <v>45</v>
      </c>
      <c r="AG547" s="7" t="s">
        <v>45</v>
      </c>
      <c r="AH547" s="35" t="s">
        <v>45</v>
      </c>
      <c r="AI547" s="35" t="s">
        <v>45</v>
      </c>
      <c r="AJ547" s="7" t="s">
        <v>45</v>
      </c>
      <c r="AK547" s="36">
        <v>476515.25</v>
      </c>
    </row>
    <row r="548" spans="1:37">
      <c r="A548" s="4">
        <v>2024</v>
      </c>
      <c r="B548" s="4">
        <v>39</v>
      </c>
      <c r="C548" s="4" t="s">
        <v>468</v>
      </c>
      <c r="D548" s="4">
        <v>30130</v>
      </c>
      <c r="E548" s="4" t="s">
        <v>78</v>
      </c>
      <c r="F548" s="32">
        <v>0.161</v>
      </c>
      <c r="G548" s="4" t="s">
        <v>43</v>
      </c>
      <c r="H548" s="33">
        <v>1121980645</v>
      </c>
      <c r="I548" s="7">
        <v>2628996</v>
      </c>
      <c r="J548" s="7">
        <v>1977929</v>
      </c>
      <c r="K548" s="7">
        <v>318446.56900000002</v>
      </c>
      <c r="L548" s="7">
        <v>4925371.5690000001</v>
      </c>
      <c r="M548" s="7">
        <v>4872958</v>
      </c>
      <c r="N548" s="34" t="s">
        <v>44</v>
      </c>
      <c r="O548" s="35" t="s">
        <v>45</v>
      </c>
      <c r="P548" s="7" t="s">
        <v>45</v>
      </c>
      <c r="Q548" s="7" t="s">
        <v>45</v>
      </c>
      <c r="R548" s="7" t="s">
        <v>45</v>
      </c>
      <c r="S548" s="35" t="s">
        <v>45</v>
      </c>
      <c r="T548" s="35" t="s">
        <v>45</v>
      </c>
      <c r="U548" s="7" t="s">
        <v>45</v>
      </c>
      <c r="V548" s="4" t="s">
        <v>44</v>
      </c>
      <c r="W548" s="33" t="s">
        <v>45</v>
      </c>
      <c r="X548" s="7" t="s">
        <v>45</v>
      </c>
      <c r="Y548" s="7" t="s">
        <v>45</v>
      </c>
      <c r="Z548" s="7" t="s">
        <v>45</v>
      </c>
      <c r="AA548" s="7" t="s">
        <v>45</v>
      </c>
      <c r="AB548" s="7" t="s">
        <v>45</v>
      </c>
      <c r="AC548" s="4" t="s">
        <v>44</v>
      </c>
      <c r="AD548" s="35" t="s">
        <v>45</v>
      </c>
      <c r="AE548" s="7" t="s">
        <v>45</v>
      </c>
      <c r="AF548" s="7" t="s">
        <v>45</v>
      </c>
      <c r="AG548" s="7" t="s">
        <v>45</v>
      </c>
      <c r="AH548" s="35" t="s">
        <v>45</v>
      </c>
      <c r="AI548" s="35" t="s">
        <v>45</v>
      </c>
      <c r="AJ548" s="7" t="s">
        <v>45</v>
      </c>
      <c r="AK548" s="36" t="s">
        <v>45</v>
      </c>
    </row>
    <row r="549" spans="1:37">
      <c r="A549" s="4">
        <v>2024</v>
      </c>
      <c r="B549" s="4">
        <v>39</v>
      </c>
      <c r="C549" s="4" t="s">
        <v>468</v>
      </c>
      <c r="D549" s="4">
        <v>30230</v>
      </c>
      <c r="E549" s="4" t="s">
        <v>334</v>
      </c>
      <c r="F549" s="32">
        <v>0.161</v>
      </c>
      <c r="G549" s="4" t="s">
        <v>43</v>
      </c>
      <c r="H549" s="33">
        <v>11337476</v>
      </c>
      <c r="I549" s="7">
        <v>0</v>
      </c>
      <c r="J549" s="7">
        <v>16522</v>
      </c>
      <c r="K549" s="7">
        <v>2660.0419999999999</v>
      </c>
      <c r="L549" s="7">
        <v>19182.042000000001</v>
      </c>
      <c r="M549" s="7">
        <v>22675</v>
      </c>
      <c r="N549" s="34" t="s">
        <v>43</v>
      </c>
      <c r="O549" s="35">
        <v>0.1540444542447629</v>
      </c>
      <c r="P549" s="7">
        <v>22714</v>
      </c>
      <c r="Q549" s="7">
        <v>3498.965733715544</v>
      </c>
      <c r="R549" s="7">
        <v>0</v>
      </c>
      <c r="S549" s="35">
        <v>1</v>
      </c>
      <c r="T549" s="35">
        <v>0.1540444542447629</v>
      </c>
      <c r="U549" s="7">
        <v>3498.97</v>
      </c>
      <c r="V549" s="4" t="s">
        <v>43</v>
      </c>
      <c r="W549" s="33">
        <v>72380</v>
      </c>
      <c r="X549" s="7">
        <v>0</v>
      </c>
      <c r="Y549" s="7">
        <v>126</v>
      </c>
      <c r="Z549" s="7">
        <v>20.286000000000001</v>
      </c>
      <c r="AA549" s="7">
        <v>146.286</v>
      </c>
      <c r="AB549" s="7">
        <v>145</v>
      </c>
      <c r="AC549" s="4" t="s">
        <v>44</v>
      </c>
      <c r="AD549" s="35" t="s">
        <v>45</v>
      </c>
      <c r="AE549" s="7" t="s">
        <v>45</v>
      </c>
      <c r="AF549" s="7" t="s">
        <v>45</v>
      </c>
      <c r="AG549" s="7" t="s">
        <v>45</v>
      </c>
      <c r="AH549" s="35" t="s">
        <v>45</v>
      </c>
      <c r="AI549" s="35" t="s">
        <v>45</v>
      </c>
      <c r="AJ549" s="7" t="s">
        <v>45</v>
      </c>
      <c r="AK549" s="36">
        <v>3498.97</v>
      </c>
    </row>
    <row r="550" spans="1:37">
      <c r="A550" s="4">
        <v>2024</v>
      </c>
      <c r="B550" s="4">
        <v>39</v>
      </c>
      <c r="C550" s="4" t="s">
        <v>468</v>
      </c>
      <c r="D550" s="4">
        <v>30330</v>
      </c>
      <c r="E550" s="4" t="s">
        <v>80</v>
      </c>
      <c r="F550" s="32">
        <v>0.161</v>
      </c>
      <c r="G550" s="4" t="s">
        <v>43</v>
      </c>
      <c r="H550" s="33">
        <v>261612822</v>
      </c>
      <c r="I550" s="7">
        <v>0</v>
      </c>
      <c r="J550" s="7">
        <v>411549</v>
      </c>
      <c r="K550" s="7">
        <v>66259.388999999996</v>
      </c>
      <c r="L550" s="7">
        <v>477808.38900000002</v>
      </c>
      <c r="M550" s="7">
        <v>523226</v>
      </c>
      <c r="N550" s="34" t="s">
        <v>43</v>
      </c>
      <c r="O550" s="35">
        <v>8.6803046866937073E-2</v>
      </c>
      <c r="P550" s="7">
        <v>523128</v>
      </c>
      <c r="Q550" s="7">
        <v>45409.10430140706</v>
      </c>
      <c r="R550" s="7">
        <v>0</v>
      </c>
      <c r="S550" s="35">
        <v>1</v>
      </c>
      <c r="T550" s="35">
        <v>8.6803046866937073E-2</v>
      </c>
      <c r="U550" s="7">
        <v>45409.1</v>
      </c>
      <c r="V550" s="4" t="s">
        <v>44</v>
      </c>
      <c r="W550" s="33" t="s">
        <v>45</v>
      </c>
      <c r="X550" s="7" t="s">
        <v>45</v>
      </c>
      <c r="Y550" s="7" t="s">
        <v>45</v>
      </c>
      <c r="Z550" s="7" t="s">
        <v>45</v>
      </c>
      <c r="AA550" s="7" t="s">
        <v>45</v>
      </c>
      <c r="AB550" s="7" t="s">
        <v>45</v>
      </c>
      <c r="AC550" s="4" t="s">
        <v>44</v>
      </c>
      <c r="AD550" s="35" t="s">
        <v>45</v>
      </c>
      <c r="AE550" s="7" t="s">
        <v>45</v>
      </c>
      <c r="AF550" s="7" t="s">
        <v>45</v>
      </c>
      <c r="AG550" s="7" t="s">
        <v>45</v>
      </c>
      <c r="AH550" s="35" t="s">
        <v>45</v>
      </c>
      <c r="AI550" s="35" t="s">
        <v>45</v>
      </c>
      <c r="AJ550" s="7" t="s">
        <v>45</v>
      </c>
      <c r="AK550" s="36">
        <v>45409.1</v>
      </c>
    </row>
    <row r="551" spans="1:37">
      <c r="A551" s="4">
        <v>2024</v>
      </c>
      <c r="B551" s="4">
        <v>39</v>
      </c>
      <c r="C551" s="4" t="s">
        <v>468</v>
      </c>
      <c r="D551" s="4">
        <v>30450</v>
      </c>
      <c r="E551" s="4" t="s">
        <v>246</v>
      </c>
      <c r="F551" s="32">
        <v>0.161</v>
      </c>
      <c r="G551" s="4" t="s">
        <v>43</v>
      </c>
      <c r="H551" s="33">
        <v>31297289</v>
      </c>
      <c r="I551" s="7">
        <v>0</v>
      </c>
      <c r="J551" s="7">
        <v>31341</v>
      </c>
      <c r="K551" s="7">
        <v>5045.9009999999998</v>
      </c>
      <c r="L551" s="7">
        <v>36386.900999999998</v>
      </c>
      <c r="M551" s="7">
        <v>50076</v>
      </c>
      <c r="N551" s="34" t="s">
        <v>43</v>
      </c>
      <c r="O551" s="35">
        <v>0.27336646297627609</v>
      </c>
      <c r="P551" s="7">
        <v>50076</v>
      </c>
      <c r="Q551" s="7">
        <v>13689.099</v>
      </c>
      <c r="R551" s="7">
        <v>0</v>
      </c>
      <c r="S551" s="35">
        <v>1</v>
      </c>
      <c r="T551" s="35">
        <v>0.27336646297627609</v>
      </c>
      <c r="U551" s="7">
        <v>13689.1</v>
      </c>
      <c r="V551" s="4" t="s">
        <v>43</v>
      </c>
      <c r="W551" s="33">
        <v>58040</v>
      </c>
      <c r="X551" s="7">
        <v>0</v>
      </c>
      <c r="Y551" s="7">
        <v>82</v>
      </c>
      <c r="Z551" s="7">
        <v>13.202</v>
      </c>
      <c r="AA551" s="7">
        <v>95.201999999999998</v>
      </c>
      <c r="AB551" s="7">
        <v>93</v>
      </c>
      <c r="AC551" s="4" t="s">
        <v>44</v>
      </c>
      <c r="AD551" s="35" t="s">
        <v>45</v>
      </c>
      <c r="AE551" s="7" t="s">
        <v>45</v>
      </c>
      <c r="AF551" s="7" t="s">
        <v>45</v>
      </c>
      <c r="AG551" s="7" t="s">
        <v>45</v>
      </c>
      <c r="AH551" s="35" t="s">
        <v>45</v>
      </c>
      <c r="AI551" s="35" t="s">
        <v>45</v>
      </c>
      <c r="AJ551" s="7" t="s">
        <v>45</v>
      </c>
      <c r="AK551" s="36">
        <v>13689.1</v>
      </c>
    </row>
    <row r="552" spans="1:37">
      <c r="A552" s="4">
        <v>2023</v>
      </c>
      <c r="B552" s="4">
        <v>40</v>
      </c>
      <c r="C552" s="4" t="s">
        <v>473</v>
      </c>
      <c r="D552" s="4">
        <v>21570</v>
      </c>
      <c r="E552" s="4" t="s">
        <v>474</v>
      </c>
      <c r="F552" s="32">
        <v>0.13500000000000001</v>
      </c>
      <c r="G552" s="4" t="s">
        <v>43</v>
      </c>
      <c r="H552" s="33">
        <v>5363470</v>
      </c>
      <c r="I552" s="7">
        <v>19308</v>
      </c>
      <c r="J552" s="7">
        <v>65740</v>
      </c>
      <c r="K552" s="7">
        <v>8874.9000000000015</v>
      </c>
      <c r="L552" s="7">
        <v>93922.9</v>
      </c>
      <c r="M552" s="7">
        <v>107269</v>
      </c>
      <c r="N552" s="34" t="s">
        <v>43</v>
      </c>
      <c r="O552" s="35">
        <v>0.12441711957788371</v>
      </c>
      <c r="P552" s="7">
        <v>106978</v>
      </c>
      <c r="Q552" s="7">
        <v>13309.894618202839</v>
      </c>
      <c r="R552" s="7">
        <v>0</v>
      </c>
      <c r="S552" s="35">
        <v>1</v>
      </c>
      <c r="T552" s="35">
        <v>0.12441711957788371</v>
      </c>
      <c r="U552" s="7">
        <v>13309.89</v>
      </c>
      <c r="V552" s="4" t="s">
        <v>43</v>
      </c>
      <c r="W552" s="33">
        <v>100770</v>
      </c>
      <c r="X552" s="7">
        <v>363</v>
      </c>
      <c r="Y552" s="7">
        <v>1881</v>
      </c>
      <c r="Z552" s="7">
        <v>253.935</v>
      </c>
      <c r="AA552" s="7">
        <v>2497.9349999999999</v>
      </c>
      <c r="AB552" s="7">
        <v>2016</v>
      </c>
      <c r="AC552" s="4" t="s">
        <v>44</v>
      </c>
      <c r="AD552" s="35" t="s">
        <v>45</v>
      </c>
      <c r="AE552" s="7" t="s">
        <v>45</v>
      </c>
      <c r="AF552" s="7" t="s">
        <v>45</v>
      </c>
      <c r="AG552" s="7" t="s">
        <v>45</v>
      </c>
      <c r="AH552" s="35" t="s">
        <v>45</v>
      </c>
      <c r="AI552" s="35" t="s">
        <v>45</v>
      </c>
      <c r="AJ552" s="7" t="s">
        <v>45</v>
      </c>
      <c r="AK552" s="36">
        <v>13309.89</v>
      </c>
    </row>
    <row r="553" spans="1:37">
      <c r="A553" s="4">
        <v>2023</v>
      </c>
      <c r="B553" s="4">
        <v>40</v>
      </c>
      <c r="C553" s="4" t="s">
        <v>473</v>
      </c>
      <c r="D553" s="4">
        <v>22000</v>
      </c>
      <c r="E553" s="4" t="s">
        <v>382</v>
      </c>
      <c r="F553" s="32">
        <v>0.13500000000000001</v>
      </c>
      <c r="G553" s="4" t="s">
        <v>43</v>
      </c>
      <c r="H553" s="33">
        <v>10361700</v>
      </c>
      <c r="I553" s="7">
        <v>111906</v>
      </c>
      <c r="J553" s="7">
        <v>134040</v>
      </c>
      <c r="K553" s="7">
        <v>18095.400000000001</v>
      </c>
      <c r="L553" s="7">
        <v>264041.40000000002</v>
      </c>
      <c r="M553" s="7">
        <v>292718</v>
      </c>
      <c r="N553" s="34" t="s">
        <v>43</v>
      </c>
      <c r="O553" s="35">
        <v>9.7966643663867536E-2</v>
      </c>
      <c r="P553" s="7">
        <v>259740</v>
      </c>
      <c r="Q553" s="7">
        <v>25445.85602525295</v>
      </c>
      <c r="R553" s="7">
        <v>0</v>
      </c>
      <c r="S553" s="35">
        <v>1</v>
      </c>
      <c r="T553" s="35">
        <v>9.7966643663867536E-2</v>
      </c>
      <c r="U553" s="7">
        <v>25445.86</v>
      </c>
      <c r="V553" s="4" t="s">
        <v>43</v>
      </c>
      <c r="W553" s="33">
        <v>1480</v>
      </c>
      <c r="X553" s="7">
        <v>16</v>
      </c>
      <c r="Y553" s="7">
        <v>26</v>
      </c>
      <c r="Z553" s="7">
        <v>3.51</v>
      </c>
      <c r="AA553" s="7">
        <v>45.51</v>
      </c>
      <c r="AB553" s="7">
        <v>42</v>
      </c>
      <c r="AC553" s="4" t="s">
        <v>44</v>
      </c>
      <c r="AD553" s="35" t="s">
        <v>45</v>
      </c>
      <c r="AE553" s="7" t="s">
        <v>45</v>
      </c>
      <c r="AF553" s="7" t="s">
        <v>45</v>
      </c>
      <c r="AG553" s="7" t="s">
        <v>45</v>
      </c>
      <c r="AH553" s="35" t="s">
        <v>45</v>
      </c>
      <c r="AI553" s="35" t="s">
        <v>45</v>
      </c>
      <c r="AJ553" s="7" t="s">
        <v>45</v>
      </c>
      <c r="AK553" s="36">
        <v>25445.86</v>
      </c>
    </row>
    <row r="554" spans="1:37">
      <c r="A554" s="4">
        <v>2023</v>
      </c>
      <c r="B554" s="4">
        <v>40</v>
      </c>
      <c r="C554" s="4" t="s">
        <v>473</v>
      </c>
      <c r="D554" s="4">
        <v>22480</v>
      </c>
      <c r="E554" s="4" t="s">
        <v>475</v>
      </c>
      <c r="F554" s="32">
        <v>0.13500000000000001</v>
      </c>
      <c r="G554" s="4" t="s">
        <v>43</v>
      </c>
      <c r="H554" s="33">
        <v>328838030</v>
      </c>
      <c r="I554" s="7">
        <v>2636747</v>
      </c>
      <c r="J554" s="7">
        <v>4275517</v>
      </c>
      <c r="K554" s="7">
        <v>577194.79500000004</v>
      </c>
      <c r="L554" s="7">
        <v>7489458.7949999999</v>
      </c>
      <c r="M554" s="7">
        <v>8029691</v>
      </c>
      <c r="N554" s="34" t="s">
        <v>43</v>
      </c>
      <c r="O554" s="35">
        <v>6.7279326813447726E-2</v>
      </c>
      <c r="P554" s="7">
        <v>7441012</v>
      </c>
      <c r="Q554" s="7">
        <v>500626.27817078627</v>
      </c>
      <c r="R554" s="7">
        <v>0</v>
      </c>
      <c r="S554" s="35">
        <v>1</v>
      </c>
      <c r="T554" s="35">
        <v>6.7279326813447726E-2</v>
      </c>
      <c r="U554" s="7">
        <v>500626.28</v>
      </c>
      <c r="V554" s="4" t="s">
        <v>43</v>
      </c>
      <c r="W554" s="33">
        <v>64706130</v>
      </c>
      <c r="X554" s="7">
        <v>587599</v>
      </c>
      <c r="Y554" s="7">
        <v>1004796</v>
      </c>
      <c r="Z554" s="7">
        <v>135647.46</v>
      </c>
      <c r="AA554" s="7">
        <v>1728042.46</v>
      </c>
      <c r="AB554" s="7">
        <v>1648780</v>
      </c>
      <c r="AC554" s="4" t="s">
        <v>44</v>
      </c>
      <c r="AD554" s="35" t="s">
        <v>45</v>
      </c>
      <c r="AE554" s="7" t="s">
        <v>45</v>
      </c>
      <c r="AF554" s="7" t="s">
        <v>45</v>
      </c>
      <c r="AG554" s="7" t="s">
        <v>45</v>
      </c>
      <c r="AH554" s="35" t="s">
        <v>45</v>
      </c>
      <c r="AI554" s="35" t="s">
        <v>45</v>
      </c>
      <c r="AJ554" s="7" t="s">
        <v>45</v>
      </c>
      <c r="AK554" s="36">
        <v>500626.28</v>
      </c>
    </row>
    <row r="555" spans="1:37">
      <c r="A555" s="4">
        <v>2023</v>
      </c>
      <c r="B555" s="4">
        <v>40</v>
      </c>
      <c r="C555" s="4" t="s">
        <v>473</v>
      </c>
      <c r="D555" s="4">
        <v>24070</v>
      </c>
      <c r="E555" s="4" t="s">
        <v>476</v>
      </c>
      <c r="F555" s="32">
        <v>0.13500000000000001</v>
      </c>
      <c r="G555" s="4" t="s">
        <v>43</v>
      </c>
      <c r="H555" s="33">
        <v>125225530</v>
      </c>
      <c r="I555" s="7">
        <v>500902</v>
      </c>
      <c r="J555" s="7">
        <v>1605428</v>
      </c>
      <c r="K555" s="7">
        <v>216732.78</v>
      </c>
      <c r="L555" s="7">
        <v>2323062.7799999998</v>
      </c>
      <c r="M555" s="7">
        <v>2579646</v>
      </c>
      <c r="N555" s="34" t="s">
        <v>43</v>
      </c>
      <c r="O555" s="35">
        <v>9.946450792085415E-2</v>
      </c>
      <c r="P555" s="7">
        <v>2563890</v>
      </c>
      <c r="Q555" s="7">
        <v>255016.05721319871</v>
      </c>
      <c r="R555" s="7">
        <v>0</v>
      </c>
      <c r="S555" s="35">
        <v>1</v>
      </c>
      <c r="T555" s="35">
        <v>9.946450792085415E-2</v>
      </c>
      <c r="U555" s="7">
        <v>255016.06</v>
      </c>
      <c r="V555" s="4" t="s">
        <v>43</v>
      </c>
      <c r="W555" s="33">
        <v>8556500</v>
      </c>
      <c r="X555" s="7">
        <v>34226</v>
      </c>
      <c r="Y555" s="7">
        <v>124181</v>
      </c>
      <c r="Z555" s="7">
        <v>16764.435000000001</v>
      </c>
      <c r="AA555" s="7">
        <v>175171.435</v>
      </c>
      <c r="AB555" s="7">
        <v>176264</v>
      </c>
      <c r="AC555" s="4" t="s">
        <v>43</v>
      </c>
      <c r="AD555" s="35">
        <v>6.1984579948259899E-3</v>
      </c>
      <c r="AE555" s="7">
        <v>174688</v>
      </c>
      <c r="AF555" s="7">
        <v>1082.796230200162</v>
      </c>
      <c r="AG555" s="7">
        <v>0</v>
      </c>
      <c r="AH555" s="35">
        <v>1</v>
      </c>
      <c r="AI555" s="35">
        <v>6.1984579948259899E-3</v>
      </c>
      <c r="AJ555" s="7">
        <v>1082.8</v>
      </c>
      <c r="AK555" s="36">
        <v>256098.86</v>
      </c>
    </row>
    <row r="556" spans="1:37">
      <c r="A556" s="4">
        <v>2023</v>
      </c>
      <c r="B556" s="4">
        <v>40</v>
      </c>
      <c r="C556" s="4" t="s">
        <v>473</v>
      </c>
      <c r="D556" s="4">
        <v>25620</v>
      </c>
      <c r="E556" s="4" t="s">
        <v>385</v>
      </c>
      <c r="F556" s="32">
        <v>0.13500000000000001</v>
      </c>
      <c r="G556" s="4" t="s">
        <v>43</v>
      </c>
      <c r="H556" s="33">
        <v>320810</v>
      </c>
      <c r="I556" s="7">
        <v>1235</v>
      </c>
      <c r="J556" s="7">
        <v>3610</v>
      </c>
      <c r="K556" s="7">
        <v>487.35</v>
      </c>
      <c r="L556" s="7">
        <v>5332.35</v>
      </c>
      <c r="M556" s="7">
        <v>6208</v>
      </c>
      <c r="N556" s="34" t="s">
        <v>43</v>
      </c>
      <c r="O556" s="35">
        <v>0.1410518685567009</v>
      </c>
      <c r="P556" s="7">
        <v>6141</v>
      </c>
      <c r="Q556" s="7">
        <v>866.19952480670042</v>
      </c>
      <c r="R556" s="7">
        <v>0</v>
      </c>
      <c r="S556" s="35">
        <v>1</v>
      </c>
      <c r="T556" s="35">
        <v>0.1410518685567009</v>
      </c>
      <c r="U556" s="7">
        <v>866.2</v>
      </c>
      <c r="V556" s="4" t="s">
        <v>43</v>
      </c>
      <c r="W556" s="33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0</v>
      </c>
      <c r="AC556" s="4" t="s">
        <v>44</v>
      </c>
      <c r="AD556" s="35" t="s">
        <v>45</v>
      </c>
      <c r="AE556" s="7" t="s">
        <v>45</v>
      </c>
      <c r="AF556" s="7" t="s">
        <v>45</v>
      </c>
      <c r="AG556" s="7" t="s">
        <v>45</v>
      </c>
      <c r="AH556" s="35" t="s">
        <v>45</v>
      </c>
      <c r="AI556" s="35" t="s">
        <v>45</v>
      </c>
      <c r="AJ556" s="7" t="s">
        <v>45</v>
      </c>
      <c r="AK556" s="36">
        <v>866.2</v>
      </c>
    </row>
    <row r="557" spans="1:37">
      <c r="A557" s="4">
        <v>2023</v>
      </c>
      <c r="B557" s="4">
        <v>40</v>
      </c>
      <c r="C557" s="4" t="s">
        <v>473</v>
      </c>
      <c r="D557" s="4">
        <v>25800</v>
      </c>
      <c r="E557" s="4" t="s">
        <v>477</v>
      </c>
      <c r="F557" s="32">
        <v>0.13500000000000001</v>
      </c>
      <c r="G557" s="4" t="s">
        <v>43</v>
      </c>
      <c r="H557" s="33">
        <v>128509240</v>
      </c>
      <c r="I557" s="7">
        <v>449782</v>
      </c>
      <c r="J557" s="7">
        <v>1640914</v>
      </c>
      <c r="K557" s="7">
        <v>221523.39</v>
      </c>
      <c r="L557" s="7">
        <v>2312219.39</v>
      </c>
      <c r="M557" s="7">
        <v>2570186</v>
      </c>
      <c r="N557" s="34" t="s">
        <v>43</v>
      </c>
      <c r="O557" s="35">
        <v>0.1003688487914882</v>
      </c>
      <c r="P557" s="7">
        <v>2558143</v>
      </c>
      <c r="Q557" s="7">
        <v>256757.867954004</v>
      </c>
      <c r="R557" s="7">
        <v>0</v>
      </c>
      <c r="S557" s="35">
        <v>1</v>
      </c>
      <c r="T557" s="35">
        <v>0.1003688487914882</v>
      </c>
      <c r="U557" s="7">
        <v>256757.87</v>
      </c>
      <c r="V557" s="4" t="s">
        <v>43</v>
      </c>
      <c r="W557" s="33">
        <v>19070660</v>
      </c>
      <c r="X557" s="7">
        <v>66747</v>
      </c>
      <c r="Y557" s="7">
        <v>251866</v>
      </c>
      <c r="Z557" s="7">
        <v>34001.910000000003</v>
      </c>
      <c r="AA557" s="7">
        <v>352614.91</v>
      </c>
      <c r="AB557" s="7">
        <v>381413</v>
      </c>
      <c r="AC557" s="4" t="s">
        <v>43</v>
      </c>
      <c r="AD557" s="35">
        <v>7.5503692847385784E-2</v>
      </c>
      <c r="AE557" s="7">
        <v>380346</v>
      </c>
      <c r="AF557" s="7">
        <v>28717.527559731789</v>
      </c>
      <c r="AG557" s="7">
        <v>0</v>
      </c>
      <c r="AH557" s="35">
        <v>1</v>
      </c>
      <c r="AI557" s="35">
        <v>7.5503692847385784E-2</v>
      </c>
      <c r="AJ557" s="7">
        <v>28717.53</v>
      </c>
      <c r="AK557" s="36">
        <v>285475.40000000002</v>
      </c>
    </row>
    <row r="558" spans="1:37">
      <c r="A558" s="4">
        <v>2023</v>
      </c>
      <c r="B558" s="4">
        <v>40</v>
      </c>
      <c r="C558" s="4" t="s">
        <v>473</v>
      </c>
      <c r="D558" s="4">
        <v>30150</v>
      </c>
      <c r="E558" s="4" t="s">
        <v>386</v>
      </c>
      <c r="F558" s="32">
        <v>0.13500000000000001</v>
      </c>
      <c r="G558" s="4" t="s">
        <v>43</v>
      </c>
      <c r="H558" s="33">
        <v>593255310</v>
      </c>
      <c r="I558" s="7">
        <v>0</v>
      </c>
      <c r="J558" s="7">
        <v>929557</v>
      </c>
      <c r="K558" s="7">
        <v>125490.19500000001</v>
      </c>
      <c r="L558" s="7">
        <v>1055047.1950000001</v>
      </c>
      <c r="M558" s="7">
        <v>1186511</v>
      </c>
      <c r="N558" s="34" t="s">
        <v>43</v>
      </c>
      <c r="O558" s="35">
        <v>0.1107986398777592</v>
      </c>
      <c r="P558" s="7">
        <v>1178027</v>
      </c>
      <c r="Q558" s="7">
        <v>130523.78933927701</v>
      </c>
      <c r="R558" s="7">
        <v>0</v>
      </c>
      <c r="S558" s="35">
        <v>1</v>
      </c>
      <c r="T558" s="35">
        <v>0.1107986398777592</v>
      </c>
      <c r="U558" s="7">
        <v>130523.79</v>
      </c>
      <c r="V558" s="4" t="s">
        <v>43</v>
      </c>
      <c r="W558" s="33">
        <v>92334770</v>
      </c>
      <c r="X558" s="7">
        <v>0</v>
      </c>
      <c r="Y558" s="7">
        <v>167132</v>
      </c>
      <c r="Z558" s="7">
        <v>22562.82</v>
      </c>
      <c r="AA558" s="7">
        <v>189694.82</v>
      </c>
      <c r="AB558" s="7">
        <v>184670</v>
      </c>
      <c r="AC558" s="4" t="s">
        <v>44</v>
      </c>
      <c r="AD558" s="35" t="s">
        <v>45</v>
      </c>
      <c r="AE558" s="7" t="s">
        <v>45</v>
      </c>
      <c r="AF558" s="7" t="s">
        <v>45</v>
      </c>
      <c r="AG558" s="7" t="s">
        <v>45</v>
      </c>
      <c r="AH558" s="35" t="s">
        <v>45</v>
      </c>
      <c r="AI558" s="35" t="s">
        <v>45</v>
      </c>
      <c r="AJ558" s="7" t="s">
        <v>45</v>
      </c>
      <c r="AK558" s="36">
        <v>130523.79</v>
      </c>
    </row>
    <row r="559" spans="1:37">
      <c r="A559" s="4">
        <v>2023</v>
      </c>
      <c r="B559" s="4">
        <v>40</v>
      </c>
      <c r="C559" s="4" t="s">
        <v>473</v>
      </c>
      <c r="D559" s="4">
        <v>30320</v>
      </c>
      <c r="E559" s="4" t="s">
        <v>478</v>
      </c>
      <c r="F559" s="32">
        <v>0.13500000000000001</v>
      </c>
      <c r="G559" s="4" t="s">
        <v>43</v>
      </c>
      <c r="H559" s="33">
        <v>5363470</v>
      </c>
      <c r="I559" s="7">
        <v>2264</v>
      </c>
      <c r="J559" s="7">
        <v>8017</v>
      </c>
      <c r="K559" s="7">
        <v>1082.2950000000001</v>
      </c>
      <c r="L559" s="7">
        <v>11363.295</v>
      </c>
      <c r="M559" s="7">
        <v>12990</v>
      </c>
      <c r="N559" s="34" t="s">
        <v>43</v>
      </c>
      <c r="O559" s="35">
        <v>0.1252274826789839</v>
      </c>
      <c r="P559" s="7">
        <v>12945</v>
      </c>
      <c r="Q559" s="7">
        <v>1621.0697632794461</v>
      </c>
      <c r="R559" s="7">
        <v>0</v>
      </c>
      <c r="S559" s="35">
        <v>1</v>
      </c>
      <c r="T559" s="35">
        <v>0.1252274826789839</v>
      </c>
      <c r="U559" s="7">
        <v>1621.07</v>
      </c>
      <c r="V559" s="4" t="s">
        <v>44</v>
      </c>
      <c r="W559" s="33" t="s">
        <v>45</v>
      </c>
      <c r="X559" s="7" t="s">
        <v>45</v>
      </c>
      <c r="Y559" s="7" t="s">
        <v>45</v>
      </c>
      <c r="Z559" s="7" t="s">
        <v>45</v>
      </c>
      <c r="AA559" s="7" t="s">
        <v>45</v>
      </c>
      <c r="AB559" s="7" t="s">
        <v>45</v>
      </c>
      <c r="AC559" s="4" t="s">
        <v>44</v>
      </c>
      <c r="AD559" s="35" t="s">
        <v>45</v>
      </c>
      <c r="AE559" s="7" t="s">
        <v>45</v>
      </c>
      <c r="AF559" s="7" t="s">
        <v>45</v>
      </c>
      <c r="AG559" s="7" t="s">
        <v>45</v>
      </c>
      <c r="AH559" s="35" t="s">
        <v>45</v>
      </c>
      <c r="AI559" s="35" t="s">
        <v>45</v>
      </c>
      <c r="AJ559" s="7" t="s">
        <v>45</v>
      </c>
      <c r="AK559" s="36">
        <v>1621.07</v>
      </c>
    </row>
    <row r="560" spans="1:37">
      <c r="A560" s="4">
        <v>2024</v>
      </c>
      <c r="B560" s="4">
        <v>41</v>
      </c>
      <c r="C560" s="4" t="s">
        <v>479</v>
      </c>
      <c r="D560" s="4">
        <v>20700</v>
      </c>
      <c r="E560" s="4" t="s">
        <v>118</v>
      </c>
      <c r="F560" s="32">
        <v>0.161</v>
      </c>
      <c r="G560" s="4" t="s">
        <v>43</v>
      </c>
      <c r="H560" s="33">
        <v>197862290</v>
      </c>
      <c r="I560" s="7">
        <v>890380.31</v>
      </c>
      <c r="J560" s="7">
        <v>2508226.79</v>
      </c>
      <c r="K560" s="7">
        <v>403824.51319000003</v>
      </c>
      <c r="L560" s="7">
        <v>3802431.6131899999</v>
      </c>
      <c r="M560" s="7">
        <v>3957250.15</v>
      </c>
      <c r="N560" s="34" t="s">
        <v>43</v>
      </c>
      <c r="O560" s="35">
        <v>3.9122757203003733E-2</v>
      </c>
      <c r="P560" s="7">
        <v>3944613.7</v>
      </c>
      <c r="Q560" s="7">
        <v>154324.16404474221</v>
      </c>
      <c r="R560" s="7">
        <v>0</v>
      </c>
      <c r="S560" s="35">
        <v>1</v>
      </c>
      <c r="T560" s="35">
        <v>3.9122757203003733E-2</v>
      </c>
      <c r="U560" s="7">
        <v>154324.16</v>
      </c>
      <c r="V560" s="4" t="s">
        <v>44</v>
      </c>
      <c r="W560" s="33" t="s">
        <v>45</v>
      </c>
      <c r="X560" s="7" t="s">
        <v>45</v>
      </c>
      <c r="Y560" s="7" t="s">
        <v>45</v>
      </c>
      <c r="Z560" s="7" t="s">
        <v>45</v>
      </c>
      <c r="AA560" s="7" t="s">
        <v>45</v>
      </c>
      <c r="AB560" s="7" t="s">
        <v>45</v>
      </c>
      <c r="AC560" s="4" t="s">
        <v>44</v>
      </c>
      <c r="AD560" s="35" t="s">
        <v>45</v>
      </c>
      <c r="AE560" s="7" t="s">
        <v>45</v>
      </c>
      <c r="AF560" s="7" t="s">
        <v>45</v>
      </c>
      <c r="AG560" s="7" t="s">
        <v>45</v>
      </c>
      <c r="AH560" s="35" t="s">
        <v>45</v>
      </c>
      <c r="AI560" s="35" t="s">
        <v>45</v>
      </c>
      <c r="AJ560" s="7" t="s">
        <v>45</v>
      </c>
      <c r="AK560" s="36">
        <v>154324.16</v>
      </c>
    </row>
    <row r="561" spans="1:37">
      <c r="A561" s="4">
        <v>2024</v>
      </c>
      <c r="B561" s="4">
        <v>41</v>
      </c>
      <c r="C561" s="4" t="s">
        <v>479</v>
      </c>
      <c r="D561" s="4">
        <v>21620</v>
      </c>
      <c r="E561" s="4" t="s">
        <v>162</v>
      </c>
      <c r="F561" s="32">
        <v>0.161</v>
      </c>
      <c r="G561" s="4" t="s">
        <v>43</v>
      </c>
      <c r="H561" s="33">
        <v>298983130</v>
      </c>
      <c r="I561" s="7">
        <v>2197526.0099999998</v>
      </c>
      <c r="J561" s="7">
        <v>3975018.2</v>
      </c>
      <c r="K561" s="7">
        <v>639977.93020000006</v>
      </c>
      <c r="L561" s="7">
        <v>6812522.1402000003</v>
      </c>
      <c r="M561" s="7">
        <v>6547734.4299999997</v>
      </c>
      <c r="N561" s="34" t="s">
        <v>44</v>
      </c>
      <c r="O561" s="35" t="s">
        <v>45</v>
      </c>
      <c r="P561" s="7" t="s">
        <v>45</v>
      </c>
      <c r="Q561" s="7" t="s">
        <v>45</v>
      </c>
      <c r="R561" s="7" t="s">
        <v>45</v>
      </c>
      <c r="S561" s="35" t="s">
        <v>45</v>
      </c>
      <c r="T561" s="35" t="s">
        <v>45</v>
      </c>
      <c r="U561" s="7" t="s">
        <v>45</v>
      </c>
      <c r="V561" s="4" t="s">
        <v>44</v>
      </c>
      <c r="W561" s="33" t="s">
        <v>45</v>
      </c>
      <c r="X561" s="7" t="s">
        <v>45</v>
      </c>
      <c r="Y561" s="7" t="s">
        <v>45</v>
      </c>
      <c r="Z561" s="7" t="s">
        <v>45</v>
      </c>
      <c r="AA561" s="7" t="s">
        <v>45</v>
      </c>
      <c r="AB561" s="7" t="s">
        <v>45</v>
      </c>
      <c r="AC561" s="4" t="s">
        <v>44</v>
      </c>
      <c r="AD561" s="35" t="s">
        <v>45</v>
      </c>
      <c r="AE561" s="7" t="s">
        <v>45</v>
      </c>
      <c r="AF561" s="7" t="s">
        <v>45</v>
      </c>
      <c r="AG561" s="7" t="s">
        <v>45</v>
      </c>
      <c r="AH561" s="35" t="s">
        <v>45</v>
      </c>
      <c r="AI561" s="35" t="s">
        <v>45</v>
      </c>
      <c r="AJ561" s="7" t="s">
        <v>45</v>
      </c>
      <c r="AK561" s="36" t="s">
        <v>45</v>
      </c>
    </row>
    <row r="562" spans="1:37">
      <c r="A562" s="4">
        <v>2024</v>
      </c>
      <c r="B562" s="4">
        <v>41</v>
      </c>
      <c r="C562" s="4" t="s">
        <v>479</v>
      </c>
      <c r="D562" s="4">
        <v>22270</v>
      </c>
      <c r="E562" s="4" t="s">
        <v>119</v>
      </c>
      <c r="F562" s="32">
        <v>0.161</v>
      </c>
      <c r="G562" s="4" t="s">
        <v>44</v>
      </c>
      <c r="H562" s="33" t="s">
        <v>45</v>
      </c>
      <c r="I562" s="7" t="s">
        <v>45</v>
      </c>
      <c r="J562" s="7" t="s">
        <v>45</v>
      </c>
      <c r="K562" s="7" t="s">
        <v>45</v>
      </c>
      <c r="L562" s="7" t="s">
        <v>45</v>
      </c>
      <c r="M562" s="7" t="s">
        <v>45</v>
      </c>
      <c r="N562" s="34" t="s">
        <v>44</v>
      </c>
      <c r="O562" s="35" t="s">
        <v>45</v>
      </c>
      <c r="P562" s="7" t="s">
        <v>45</v>
      </c>
      <c r="Q562" s="7" t="s">
        <v>45</v>
      </c>
      <c r="R562" s="7" t="s">
        <v>45</v>
      </c>
      <c r="S562" s="35" t="s">
        <v>45</v>
      </c>
      <c r="T562" s="35" t="s">
        <v>45</v>
      </c>
      <c r="U562" s="7" t="s">
        <v>45</v>
      </c>
      <c r="V562" s="4" t="s">
        <v>44</v>
      </c>
      <c r="W562" s="33" t="s">
        <v>45</v>
      </c>
      <c r="X562" s="7" t="s">
        <v>45</v>
      </c>
      <c r="Y562" s="7" t="s">
        <v>45</v>
      </c>
      <c r="Z562" s="7" t="s">
        <v>45</v>
      </c>
      <c r="AA562" s="7" t="s">
        <v>45</v>
      </c>
      <c r="AB562" s="7" t="s">
        <v>45</v>
      </c>
      <c r="AC562" s="4" t="s">
        <v>44</v>
      </c>
      <c r="AD562" s="35" t="s">
        <v>45</v>
      </c>
      <c r="AE562" s="7" t="s">
        <v>45</v>
      </c>
      <c r="AF562" s="7" t="s">
        <v>45</v>
      </c>
      <c r="AG562" s="7" t="s">
        <v>45</v>
      </c>
      <c r="AH562" s="35" t="s">
        <v>45</v>
      </c>
      <c r="AI562" s="35" t="s">
        <v>45</v>
      </c>
      <c r="AJ562" s="7" t="s">
        <v>45</v>
      </c>
      <c r="AK562" s="36" t="s">
        <v>45</v>
      </c>
    </row>
    <row r="563" spans="1:37">
      <c r="A563" s="4">
        <v>2024</v>
      </c>
      <c r="B563" s="4">
        <v>41</v>
      </c>
      <c r="C563" s="4" t="s">
        <v>479</v>
      </c>
      <c r="D563" s="4">
        <v>22430</v>
      </c>
      <c r="E563" s="4" t="s">
        <v>480</v>
      </c>
      <c r="F563" s="32">
        <v>0.161</v>
      </c>
      <c r="G563" s="4" t="s">
        <v>43</v>
      </c>
      <c r="H563" s="33">
        <v>358395660</v>
      </c>
      <c r="I563" s="7">
        <v>4697030.66</v>
      </c>
      <c r="J563" s="7">
        <v>4475959.88</v>
      </c>
      <c r="K563" s="7">
        <v>720629.54067999998</v>
      </c>
      <c r="L563" s="7">
        <v>9893620.0806799997</v>
      </c>
      <c r="M563" s="7">
        <v>10122070.42</v>
      </c>
      <c r="N563" s="34" t="s">
        <v>43</v>
      </c>
      <c r="O563" s="35">
        <v>2.2569526770788832E-2</v>
      </c>
      <c r="P563" s="7">
        <v>10101310.050000001</v>
      </c>
      <c r="Q563" s="7">
        <v>227981.78759351329</v>
      </c>
      <c r="R563" s="7">
        <v>0</v>
      </c>
      <c r="S563" s="35">
        <v>1</v>
      </c>
      <c r="T563" s="35">
        <v>2.2569526770788832E-2</v>
      </c>
      <c r="U563" s="7">
        <v>227981.79</v>
      </c>
      <c r="V563" s="4" t="s">
        <v>44</v>
      </c>
      <c r="W563" s="33" t="s">
        <v>45</v>
      </c>
      <c r="X563" s="7" t="s">
        <v>45</v>
      </c>
      <c r="Y563" s="7" t="s">
        <v>45</v>
      </c>
      <c r="Z563" s="7" t="s">
        <v>45</v>
      </c>
      <c r="AA563" s="7" t="s">
        <v>45</v>
      </c>
      <c r="AB563" s="7" t="s">
        <v>45</v>
      </c>
      <c r="AC563" s="4" t="s">
        <v>44</v>
      </c>
      <c r="AD563" s="35" t="s">
        <v>45</v>
      </c>
      <c r="AE563" s="7" t="s">
        <v>45</v>
      </c>
      <c r="AF563" s="7" t="s">
        <v>45</v>
      </c>
      <c r="AG563" s="7" t="s">
        <v>45</v>
      </c>
      <c r="AH563" s="35" t="s">
        <v>45</v>
      </c>
      <c r="AI563" s="35" t="s">
        <v>45</v>
      </c>
      <c r="AJ563" s="7" t="s">
        <v>45</v>
      </c>
      <c r="AK563" s="36">
        <v>227981.79</v>
      </c>
    </row>
    <row r="564" spans="1:37">
      <c r="A564" s="4">
        <v>2024</v>
      </c>
      <c r="B564" s="4">
        <v>41</v>
      </c>
      <c r="C564" s="4" t="s">
        <v>479</v>
      </c>
      <c r="D564" s="4">
        <v>25020</v>
      </c>
      <c r="E564" s="4" t="s">
        <v>166</v>
      </c>
      <c r="F564" s="32">
        <v>0.161</v>
      </c>
      <c r="G564" s="4" t="s">
        <v>43</v>
      </c>
      <c r="H564" s="33">
        <v>1580540</v>
      </c>
      <c r="I564" s="7">
        <v>9896.31</v>
      </c>
      <c r="J564" s="7">
        <v>23415.25</v>
      </c>
      <c r="K564" s="7">
        <v>3769.8552500000001</v>
      </c>
      <c r="L564" s="7">
        <v>37081.415249999998</v>
      </c>
      <c r="M564" s="7">
        <v>37713.82</v>
      </c>
      <c r="N564" s="34" t="s">
        <v>43</v>
      </c>
      <c r="O564" s="35">
        <v>1.6768514830902911E-2</v>
      </c>
      <c r="P564" s="7">
        <v>34771.89</v>
      </c>
      <c r="Q564" s="7">
        <v>583.07295316352474</v>
      </c>
      <c r="R564" s="7">
        <v>0</v>
      </c>
      <c r="S564" s="35">
        <v>1</v>
      </c>
      <c r="T564" s="35">
        <v>1.6768514830902911E-2</v>
      </c>
      <c r="U564" s="7">
        <v>583.07000000000005</v>
      </c>
      <c r="V564" s="4" t="s">
        <v>44</v>
      </c>
      <c r="W564" s="33" t="s">
        <v>45</v>
      </c>
      <c r="X564" s="7" t="s">
        <v>45</v>
      </c>
      <c r="Y564" s="7" t="s">
        <v>45</v>
      </c>
      <c r="Z564" s="7" t="s">
        <v>45</v>
      </c>
      <c r="AA564" s="7" t="s">
        <v>45</v>
      </c>
      <c r="AB564" s="7" t="s">
        <v>45</v>
      </c>
      <c r="AC564" s="4" t="s">
        <v>44</v>
      </c>
      <c r="AD564" s="35" t="s">
        <v>45</v>
      </c>
      <c r="AE564" s="7" t="s">
        <v>45</v>
      </c>
      <c r="AF564" s="7" t="s">
        <v>45</v>
      </c>
      <c r="AG564" s="7" t="s">
        <v>45</v>
      </c>
      <c r="AH564" s="35" t="s">
        <v>45</v>
      </c>
      <c r="AI564" s="35" t="s">
        <v>45</v>
      </c>
      <c r="AJ564" s="7" t="s">
        <v>45</v>
      </c>
      <c r="AK564" s="36">
        <v>583.07000000000005</v>
      </c>
    </row>
    <row r="565" spans="1:37">
      <c r="A565" s="4">
        <v>2024</v>
      </c>
      <c r="B565" s="4">
        <v>41</v>
      </c>
      <c r="C565" s="4" t="s">
        <v>479</v>
      </c>
      <c r="D565" s="4">
        <v>25150</v>
      </c>
      <c r="E565" s="4" t="s">
        <v>481</v>
      </c>
      <c r="F565" s="32">
        <v>0.161</v>
      </c>
      <c r="G565" s="4" t="s">
        <v>43</v>
      </c>
      <c r="H565" s="33">
        <v>149919980</v>
      </c>
      <c r="I565" s="7">
        <v>1219492.8899999999</v>
      </c>
      <c r="J565" s="7">
        <v>1803228.32</v>
      </c>
      <c r="K565" s="7">
        <v>290319.75952000002</v>
      </c>
      <c r="L565" s="7">
        <v>3313040.9695199998</v>
      </c>
      <c r="M565" s="7">
        <v>3475790.24</v>
      </c>
      <c r="N565" s="34" t="s">
        <v>43</v>
      </c>
      <c r="O565" s="35">
        <v>4.6823674399868342E-2</v>
      </c>
      <c r="P565" s="7">
        <v>3472844.7999999998</v>
      </c>
      <c r="Q565" s="7">
        <v>162611.35415647589</v>
      </c>
      <c r="R565" s="7">
        <v>0</v>
      </c>
      <c r="S565" s="35">
        <v>1</v>
      </c>
      <c r="T565" s="35">
        <v>4.6823674399868342E-2</v>
      </c>
      <c r="U565" s="7">
        <v>162611.35</v>
      </c>
      <c r="V565" s="4" t="s">
        <v>43</v>
      </c>
      <c r="W565" s="33">
        <v>51463460</v>
      </c>
      <c r="X565" s="7">
        <v>456716.54</v>
      </c>
      <c r="Y565" s="7">
        <v>735319.27</v>
      </c>
      <c r="Z565" s="7">
        <v>118386.40247</v>
      </c>
      <c r="AA565" s="7">
        <v>1310422.2124699999</v>
      </c>
      <c r="AB565" s="7">
        <v>1231242.1299999999</v>
      </c>
      <c r="AC565" s="4" t="s">
        <v>44</v>
      </c>
      <c r="AD565" s="35" t="s">
        <v>45</v>
      </c>
      <c r="AE565" s="7" t="s">
        <v>45</v>
      </c>
      <c r="AF565" s="7" t="s">
        <v>45</v>
      </c>
      <c r="AG565" s="7" t="s">
        <v>45</v>
      </c>
      <c r="AH565" s="35" t="s">
        <v>45</v>
      </c>
      <c r="AI565" s="35" t="s">
        <v>45</v>
      </c>
      <c r="AJ565" s="7" t="s">
        <v>45</v>
      </c>
      <c r="AK565" s="36">
        <v>162611.35</v>
      </c>
    </row>
    <row r="566" spans="1:37">
      <c r="A566" s="4">
        <v>2024</v>
      </c>
      <c r="B566" s="4">
        <v>41</v>
      </c>
      <c r="C566" s="4" t="s">
        <v>479</v>
      </c>
      <c r="D566" s="4">
        <v>25350</v>
      </c>
      <c r="E566" s="4" t="s">
        <v>482</v>
      </c>
      <c r="F566" s="32">
        <v>0.161</v>
      </c>
      <c r="G566" s="4" t="s">
        <v>43</v>
      </c>
      <c r="H566" s="33">
        <v>88960430</v>
      </c>
      <c r="I566" s="7">
        <v>946114.37</v>
      </c>
      <c r="J566" s="7">
        <v>1012258.64</v>
      </c>
      <c r="K566" s="7">
        <v>162973.64103999999</v>
      </c>
      <c r="L566" s="7">
        <v>2121346.6510399999</v>
      </c>
      <c r="M566" s="7">
        <v>2267177.5499999998</v>
      </c>
      <c r="N566" s="34" t="s">
        <v>43</v>
      </c>
      <c r="O566" s="35">
        <v>6.4322663639643007E-2</v>
      </c>
      <c r="P566" s="7">
        <v>2272355.9500000002</v>
      </c>
      <c r="Q566" s="7">
        <v>146163.98744139151</v>
      </c>
      <c r="R566" s="7">
        <v>0</v>
      </c>
      <c r="S566" s="35">
        <v>1</v>
      </c>
      <c r="T566" s="35">
        <v>6.4322663639643007E-2</v>
      </c>
      <c r="U566" s="7">
        <v>146163.99</v>
      </c>
      <c r="V566" s="4" t="s">
        <v>44</v>
      </c>
      <c r="W566" s="33" t="s">
        <v>45</v>
      </c>
      <c r="X566" s="7" t="s">
        <v>45</v>
      </c>
      <c r="Y566" s="7" t="s">
        <v>45</v>
      </c>
      <c r="Z566" s="7" t="s">
        <v>45</v>
      </c>
      <c r="AA566" s="7" t="s">
        <v>45</v>
      </c>
      <c r="AB566" s="7" t="s">
        <v>45</v>
      </c>
      <c r="AC566" s="4" t="s">
        <v>44</v>
      </c>
      <c r="AD566" s="35" t="s">
        <v>45</v>
      </c>
      <c r="AE566" s="7" t="s">
        <v>45</v>
      </c>
      <c r="AF566" s="7" t="s">
        <v>45</v>
      </c>
      <c r="AG566" s="7" t="s">
        <v>45</v>
      </c>
      <c r="AH566" s="35" t="s">
        <v>45</v>
      </c>
      <c r="AI566" s="35" t="s">
        <v>45</v>
      </c>
      <c r="AJ566" s="7" t="s">
        <v>45</v>
      </c>
      <c r="AK566" s="36">
        <v>146163.99</v>
      </c>
    </row>
    <row r="567" spans="1:37">
      <c r="A567" s="4">
        <v>2024</v>
      </c>
      <c r="B567" s="4">
        <v>41</v>
      </c>
      <c r="C567" s="4" t="s">
        <v>479</v>
      </c>
      <c r="D567" s="4">
        <v>30040</v>
      </c>
      <c r="E567" s="4" t="s">
        <v>125</v>
      </c>
      <c r="F567" s="32">
        <v>0.161</v>
      </c>
      <c r="G567" s="4" t="s">
        <v>43</v>
      </c>
      <c r="H567" s="33">
        <v>95400</v>
      </c>
      <c r="I567" s="7">
        <v>0</v>
      </c>
      <c r="J567" s="7">
        <v>124.48</v>
      </c>
      <c r="K567" s="7">
        <v>20.04128</v>
      </c>
      <c r="L567" s="7">
        <v>144.52127999999999</v>
      </c>
      <c r="M567" s="7">
        <v>138.33000000000001</v>
      </c>
      <c r="N567" s="34" t="s">
        <v>44</v>
      </c>
      <c r="O567" s="35" t="s">
        <v>45</v>
      </c>
      <c r="P567" s="7" t="s">
        <v>45</v>
      </c>
      <c r="Q567" s="7" t="s">
        <v>45</v>
      </c>
      <c r="R567" s="7" t="s">
        <v>45</v>
      </c>
      <c r="S567" s="35" t="s">
        <v>45</v>
      </c>
      <c r="T567" s="35" t="s">
        <v>45</v>
      </c>
      <c r="U567" s="7" t="s">
        <v>45</v>
      </c>
      <c r="V567" s="4" t="s">
        <v>43</v>
      </c>
      <c r="W567" s="33">
        <v>0</v>
      </c>
      <c r="X567" s="7">
        <v>0</v>
      </c>
      <c r="Y567" s="7">
        <v>0</v>
      </c>
      <c r="Z567" s="7">
        <v>0</v>
      </c>
      <c r="AA567" s="7">
        <v>0</v>
      </c>
      <c r="AB567" s="7">
        <v>0</v>
      </c>
      <c r="AC567" s="4" t="s">
        <v>44</v>
      </c>
      <c r="AD567" s="35" t="s">
        <v>45</v>
      </c>
      <c r="AE567" s="7" t="s">
        <v>45</v>
      </c>
      <c r="AF567" s="7" t="s">
        <v>45</v>
      </c>
      <c r="AG567" s="7" t="s">
        <v>45</v>
      </c>
      <c r="AH567" s="35" t="s">
        <v>45</v>
      </c>
      <c r="AI567" s="35" t="s">
        <v>45</v>
      </c>
      <c r="AJ567" s="7" t="s">
        <v>45</v>
      </c>
      <c r="AK567" s="36" t="s">
        <v>45</v>
      </c>
    </row>
    <row r="568" spans="1:37">
      <c r="A568" s="4">
        <v>2024</v>
      </c>
      <c r="B568" s="4">
        <v>41</v>
      </c>
      <c r="C568" s="4" t="s">
        <v>479</v>
      </c>
      <c r="D568" s="4">
        <v>30080</v>
      </c>
      <c r="E568" s="4" t="s">
        <v>168</v>
      </c>
      <c r="F568" s="32">
        <v>0.161</v>
      </c>
      <c r="G568" s="4" t="s">
        <v>43</v>
      </c>
      <c r="H568" s="33">
        <v>1580540</v>
      </c>
      <c r="I568" s="7">
        <v>0</v>
      </c>
      <c r="J568" s="7">
        <v>2660.82</v>
      </c>
      <c r="K568" s="7">
        <v>428.39202000000012</v>
      </c>
      <c r="L568" s="7">
        <v>3089.2120199999999</v>
      </c>
      <c r="M568" s="7">
        <v>3161.08</v>
      </c>
      <c r="N568" s="34" t="s">
        <v>43</v>
      </c>
      <c r="O568" s="35">
        <v>2.2735261366368279E-2</v>
      </c>
      <c r="P568" s="7">
        <v>3161.08</v>
      </c>
      <c r="Q568" s="7">
        <v>71.86797999999942</v>
      </c>
      <c r="R568" s="7">
        <v>0</v>
      </c>
      <c r="S568" s="35">
        <v>1</v>
      </c>
      <c r="T568" s="35">
        <v>2.2735261366368279E-2</v>
      </c>
      <c r="U568" s="7">
        <v>71.87</v>
      </c>
      <c r="V568" s="4" t="s">
        <v>44</v>
      </c>
      <c r="W568" s="33" t="s">
        <v>45</v>
      </c>
      <c r="X568" s="7" t="s">
        <v>45</v>
      </c>
      <c r="Y568" s="7" t="s">
        <v>45</v>
      </c>
      <c r="Z568" s="7" t="s">
        <v>45</v>
      </c>
      <c r="AA568" s="7" t="s">
        <v>45</v>
      </c>
      <c r="AB568" s="7" t="s">
        <v>45</v>
      </c>
      <c r="AC568" s="4" t="s">
        <v>44</v>
      </c>
      <c r="AD568" s="35" t="s">
        <v>45</v>
      </c>
      <c r="AE568" s="7" t="s">
        <v>45</v>
      </c>
      <c r="AF568" s="7" t="s">
        <v>45</v>
      </c>
      <c r="AG568" s="7" t="s">
        <v>45</v>
      </c>
      <c r="AH568" s="35" t="s">
        <v>45</v>
      </c>
      <c r="AI568" s="35" t="s">
        <v>45</v>
      </c>
      <c r="AJ568" s="7" t="s">
        <v>45</v>
      </c>
      <c r="AK568" s="36">
        <v>71.87</v>
      </c>
    </row>
    <row r="569" spans="1:37">
      <c r="A569" s="4">
        <v>2024</v>
      </c>
      <c r="B569" s="4">
        <v>41</v>
      </c>
      <c r="C569" s="4" t="s">
        <v>479</v>
      </c>
      <c r="D569" s="4">
        <v>30180</v>
      </c>
      <c r="E569" s="4" t="s">
        <v>126</v>
      </c>
      <c r="F569" s="32">
        <v>0.161</v>
      </c>
      <c r="G569" s="4" t="s">
        <v>43</v>
      </c>
      <c r="H569" s="33">
        <v>1094121490</v>
      </c>
      <c r="I569" s="7">
        <v>283948.59999999998</v>
      </c>
      <c r="J569" s="7">
        <v>1772407.35</v>
      </c>
      <c r="K569" s="7">
        <v>285357.58334999997</v>
      </c>
      <c r="L569" s="7">
        <v>2341713.5333500002</v>
      </c>
      <c r="M569" s="7">
        <v>2472190.48</v>
      </c>
      <c r="N569" s="34" t="s">
        <v>43</v>
      </c>
      <c r="O569" s="35">
        <v>5.2777869547495297E-2</v>
      </c>
      <c r="P569" s="7">
        <v>2463074.66</v>
      </c>
      <c r="Q569" s="7">
        <v>129995.8330912214</v>
      </c>
      <c r="R569" s="7">
        <v>0</v>
      </c>
      <c r="S569" s="35">
        <v>1</v>
      </c>
      <c r="T569" s="35">
        <v>5.2777869547495297E-2</v>
      </c>
      <c r="U569" s="7">
        <v>129995.83</v>
      </c>
      <c r="V569" s="4" t="s">
        <v>44</v>
      </c>
      <c r="W569" s="33" t="s">
        <v>45</v>
      </c>
      <c r="X569" s="7" t="s">
        <v>45</v>
      </c>
      <c r="Y569" s="7" t="s">
        <v>45</v>
      </c>
      <c r="Z569" s="7" t="s">
        <v>45</v>
      </c>
      <c r="AA569" s="7" t="s">
        <v>45</v>
      </c>
      <c r="AB569" s="7" t="s">
        <v>45</v>
      </c>
      <c r="AC569" s="4" t="s">
        <v>44</v>
      </c>
      <c r="AD569" s="35" t="s">
        <v>45</v>
      </c>
      <c r="AE569" s="7" t="s">
        <v>45</v>
      </c>
      <c r="AF569" s="7" t="s">
        <v>45</v>
      </c>
      <c r="AG569" s="7" t="s">
        <v>45</v>
      </c>
      <c r="AH569" s="35" t="s">
        <v>45</v>
      </c>
      <c r="AI569" s="35" t="s">
        <v>45</v>
      </c>
      <c r="AJ569" s="7" t="s">
        <v>45</v>
      </c>
      <c r="AK569" s="36">
        <v>129995.83</v>
      </c>
    </row>
    <row r="570" spans="1:37">
      <c r="A570" s="4">
        <v>2023</v>
      </c>
      <c r="B570" s="4">
        <v>42</v>
      </c>
      <c r="C570" s="4" t="s">
        <v>483</v>
      </c>
      <c r="D570" s="4">
        <v>20900</v>
      </c>
      <c r="E570" s="4" t="s">
        <v>309</v>
      </c>
      <c r="F570" s="32">
        <v>0.13500000000000001</v>
      </c>
      <c r="G570" s="4" t="s">
        <v>43</v>
      </c>
      <c r="H570" s="33">
        <v>236525750</v>
      </c>
      <c r="I570" s="7">
        <v>1378840</v>
      </c>
      <c r="J570" s="7">
        <v>2571368</v>
      </c>
      <c r="K570" s="7">
        <v>347134.68000000011</v>
      </c>
      <c r="L570" s="7">
        <v>4297342.68</v>
      </c>
      <c r="M570" s="7">
        <v>5068645</v>
      </c>
      <c r="N570" s="34" t="s">
        <v>43</v>
      </c>
      <c r="O570" s="35">
        <v>0.15217130416511709</v>
      </c>
      <c r="P570" s="7">
        <v>5044437</v>
      </c>
      <c r="Q570" s="7">
        <v>767618.5570687711</v>
      </c>
      <c r="R570" s="7">
        <v>0</v>
      </c>
      <c r="S570" s="35">
        <v>1</v>
      </c>
      <c r="T570" s="35">
        <v>0.15217130416511709</v>
      </c>
      <c r="U570" s="7">
        <v>767618.56000000006</v>
      </c>
      <c r="V570" s="4" t="s">
        <v>43</v>
      </c>
      <c r="W570" s="33">
        <v>9347980</v>
      </c>
      <c r="X570" s="7">
        <v>56743</v>
      </c>
      <c r="Y570" s="7">
        <v>135049</v>
      </c>
      <c r="Z570" s="7">
        <v>18231.615000000002</v>
      </c>
      <c r="AA570" s="7">
        <v>210023.61499999999</v>
      </c>
      <c r="AB570" s="7">
        <v>202572</v>
      </c>
      <c r="AC570" s="4" t="s">
        <v>44</v>
      </c>
      <c r="AD570" s="35" t="s">
        <v>45</v>
      </c>
      <c r="AE570" s="7" t="s">
        <v>45</v>
      </c>
      <c r="AF570" s="7" t="s">
        <v>45</v>
      </c>
      <c r="AG570" s="7" t="s">
        <v>45</v>
      </c>
      <c r="AH570" s="35" t="s">
        <v>45</v>
      </c>
      <c r="AI570" s="35" t="s">
        <v>45</v>
      </c>
      <c r="AJ570" s="7" t="s">
        <v>45</v>
      </c>
      <c r="AK570" s="36">
        <v>767618.56000000006</v>
      </c>
    </row>
    <row r="571" spans="1:37">
      <c r="A571" s="4">
        <v>2023</v>
      </c>
      <c r="B571" s="4">
        <v>42</v>
      </c>
      <c r="C571" s="4" t="s">
        <v>483</v>
      </c>
      <c r="D571" s="4">
        <v>21030</v>
      </c>
      <c r="E571" s="4" t="s">
        <v>484</v>
      </c>
      <c r="F571" s="32">
        <v>0.13500000000000001</v>
      </c>
      <c r="G571" s="4" t="s">
        <v>43</v>
      </c>
      <c r="H571" s="33">
        <v>28560080</v>
      </c>
      <c r="I571" s="7">
        <v>149059</v>
      </c>
      <c r="J571" s="7">
        <v>335158</v>
      </c>
      <c r="K571" s="7">
        <v>45246.33</v>
      </c>
      <c r="L571" s="7">
        <v>529463.32999999996</v>
      </c>
      <c r="M571" s="7">
        <v>600309</v>
      </c>
      <c r="N571" s="34" t="s">
        <v>43</v>
      </c>
      <c r="O571" s="35">
        <v>0.11801533876720161</v>
      </c>
      <c r="P571" s="7">
        <v>602185</v>
      </c>
      <c r="Q571" s="7">
        <v>71067.066775527303</v>
      </c>
      <c r="R571" s="7">
        <v>0</v>
      </c>
      <c r="S571" s="35">
        <v>1</v>
      </c>
      <c r="T571" s="35">
        <v>0.11801533876720161</v>
      </c>
      <c r="U571" s="7">
        <v>71067.070000000007</v>
      </c>
      <c r="V571" s="4" t="s">
        <v>44</v>
      </c>
      <c r="W571" s="33" t="s">
        <v>45</v>
      </c>
      <c r="X571" s="7" t="s">
        <v>45</v>
      </c>
      <c r="Y571" s="7" t="s">
        <v>45</v>
      </c>
      <c r="Z571" s="7" t="s">
        <v>45</v>
      </c>
      <c r="AA571" s="7" t="s">
        <v>45</v>
      </c>
      <c r="AB571" s="7" t="s">
        <v>45</v>
      </c>
      <c r="AC571" s="4" t="s">
        <v>44</v>
      </c>
      <c r="AD571" s="35" t="s">
        <v>45</v>
      </c>
      <c r="AE571" s="7" t="s">
        <v>45</v>
      </c>
      <c r="AF571" s="7" t="s">
        <v>45</v>
      </c>
      <c r="AG571" s="7" t="s">
        <v>45</v>
      </c>
      <c r="AH571" s="35" t="s">
        <v>45</v>
      </c>
      <c r="AI571" s="35" t="s">
        <v>45</v>
      </c>
      <c r="AJ571" s="7" t="s">
        <v>45</v>
      </c>
      <c r="AK571" s="36">
        <v>71067.070000000007</v>
      </c>
    </row>
    <row r="572" spans="1:37">
      <c r="A572" s="4">
        <v>2023</v>
      </c>
      <c r="B572" s="4">
        <v>42</v>
      </c>
      <c r="C572" s="4" t="s">
        <v>483</v>
      </c>
      <c r="D572" s="4">
        <v>21370</v>
      </c>
      <c r="E572" s="4" t="s">
        <v>464</v>
      </c>
      <c r="F572" s="32">
        <v>0.13500000000000001</v>
      </c>
      <c r="G572" s="4" t="s">
        <v>43</v>
      </c>
      <c r="H572" s="33">
        <v>107344040</v>
      </c>
      <c r="I572" s="7">
        <v>440111</v>
      </c>
      <c r="J572" s="7">
        <v>1235561</v>
      </c>
      <c r="K572" s="7">
        <v>166800.73499999999</v>
      </c>
      <c r="L572" s="7">
        <v>1842472.7350000001</v>
      </c>
      <c r="M572" s="7">
        <v>2146883</v>
      </c>
      <c r="N572" s="34" t="s">
        <v>43</v>
      </c>
      <c r="O572" s="35">
        <v>0.14179173480809151</v>
      </c>
      <c r="P572" s="7">
        <v>2126183</v>
      </c>
      <c r="Q572" s="7">
        <v>301475.17608947243</v>
      </c>
      <c r="R572" s="7">
        <v>0</v>
      </c>
      <c r="S572" s="35">
        <v>1</v>
      </c>
      <c r="T572" s="35">
        <v>0.14179173480809151</v>
      </c>
      <c r="U572" s="7">
        <v>301475.18</v>
      </c>
      <c r="V572" s="4" t="s">
        <v>43</v>
      </c>
      <c r="W572" s="33">
        <v>5621460</v>
      </c>
      <c r="X572" s="7">
        <v>23048</v>
      </c>
      <c r="Y572" s="7">
        <v>87190</v>
      </c>
      <c r="Z572" s="7">
        <v>11770.65</v>
      </c>
      <c r="AA572" s="7">
        <v>122008.65</v>
      </c>
      <c r="AB572" s="7">
        <v>112429</v>
      </c>
      <c r="AC572" s="4" t="s">
        <v>44</v>
      </c>
      <c r="AD572" s="35" t="s">
        <v>45</v>
      </c>
      <c r="AE572" s="7" t="s">
        <v>45</v>
      </c>
      <c r="AF572" s="7" t="s">
        <v>45</v>
      </c>
      <c r="AG572" s="7" t="s">
        <v>45</v>
      </c>
      <c r="AH572" s="35" t="s">
        <v>45</v>
      </c>
      <c r="AI572" s="35" t="s">
        <v>45</v>
      </c>
      <c r="AJ572" s="7" t="s">
        <v>45</v>
      </c>
      <c r="AK572" s="36">
        <v>301475.18</v>
      </c>
    </row>
    <row r="573" spans="1:37">
      <c r="A573" s="4">
        <v>2023</v>
      </c>
      <c r="B573" s="4">
        <v>42</v>
      </c>
      <c r="C573" s="4" t="s">
        <v>483</v>
      </c>
      <c r="D573" s="4">
        <v>21510</v>
      </c>
      <c r="E573" s="4" t="s">
        <v>224</v>
      </c>
      <c r="F573" s="32">
        <v>0.13500000000000001</v>
      </c>
      <c r="G573" s="4" t="s">
        <v>43</v>
      </c>
      <c r="H573" s="33">
        <v>479738230</v>
      </c>
      <c r="I573" s="7">
        <v>5616236</v>
      </c>
      <c r="J573" s="7">
        <v>5212227</v>
      </c>
      <c r="K573" s="7">
        <v>703650.64500000002</v>
      </c>
      <c r="L573" s="7">
        <v>11532113.645</v>
      </c>
      <c r="M573" s="7">
        <v>13052191</v>
      </c>
      <c r="N573" s="34" t="s">
        <v>43</v>
      </c>
      <c r="O573" s="35">
        <v>0.11646147033858149</v>
      </c>
      <c r="P573" s="7">
        <v>12889434</v>
      </c>
      <c r="Q573" s="7">
        <v>1501122.4354721031</v>
      </c>
      <c r="R573" s="7">
        <v>0</v>
      </c>
      <c r="S573" s="35">
        <v>1</v>
      </c>
      <c r="T573" s="35">
        <v>0.11646147033858149</v>
      </c>
      <c r="U573" s="7">
        <v>1501122.44</v>
      </c>
      <c r="V573" s="4" t="s">
        <v>43</v>
      </c>
      <c r="W573" s="33">
        <v>9644940</v>
      </c>
      <c r="X573" s="7">
        <v>121713</v>
      </c>
      <c r="Y573" s="7">
        <v>156625</v>
      </c>
      <c r="Z573" s="7">
        <v>21144.375</v>
      </c>
      <c r="AA573" s="7">
        <v>299482.375</v>
      </c>
      <c r="AB573" s="7">
        <v>271209</v>
      </c>
      <c r="AC573" s="4" t="s">
        <v>44</v>
      </c>
      <c r="AD573" s="35" t="s">
        <v>45</v>
      </c>
      <c r="AE573" s="7" t="s">
        <v>45</v>
      </c>
      <c r="AF573" s="7" t="s">
        <v>45</v>
      </c>
      <c r="AG573" s="7" t="s">
        <v>45</v>
      </c>
      <c r="AH573" s="35" t="s">
        <v>45</v>
      </c>
      <c r="AI573" s="35" t="s">
        <v>45</v>
      </c>
      <c r="AJ573" s="7" t="s">
        <v>45</v>
      </c>
      <c r="AK573" s="36">
        <v>1501122.44</v>
      </c>
    </row>
    <row r="574" spans="1:37">
      <c r="A574" s="4">
        <v>2023</v>
      </c>
      <c r="B574" s="4">
        <v>42</v>
      </c>
      <c r="C574" s="4" t="s">
        <v>483</v>
      </c>
      <c r="D574" s="4">
        <v>21960</v>
      </c>
      <c r="E574" s="4" t="s">
        <v>485</v>
      </c>
      <c r="F574" s="32">
        <v>0.13500000000000001</v>
      </c>
      <c r="G574" s="4" t="s">
        <v>43</v>
      </c>
      <c r="H574" s="33">
        <v>238538110</v>
      </c>
      <c r="I574" s="7">
        <v>2191400</v>
      </c>
      <c r="J574" s="7">
        <v>2616769</v>
      </c>
      <c r="K574" s="7">
        <v>353263.815</v>
      </c>
      <c r="L574" s="7">
        <v>5161432.8150000004</v>
      </c>
      <c r="M574" s="7">
        <v>5984160</v>
      </c>
      <c r="N574" s="34" t="s">
        <v>43</v>
      </c>
      <c r="O574" s="35">
        <v>0.1374841556709713</v>
      </c>
      <c r="P574" s="7">
        <v>5960672</v>
      </c>
      <c r="Q574" s="7">
        <v>819497.95715159969</v>
      </c>
      <c r="R574" s="7">
        <v>0</v>
      </c>
      <c r="S574" s="35">
        <v>1</v>
      </c>
      <c r="T574" s="35">
        <v>0.1374841556709713</v>
      </c>
      <c r="U574" s="7">
        <v>819497.96</v>
      </c>
      <c r="V574" s="4" t="s">
        <v>44</v>
      </c>
      <c r="W574" s="33" t="s">
        <v>45</v>
      </c>
      <c r="X574" s="7" t="s">
        <v>45</v>
      </c>
      <c r="Y574" s="7" t="s">
        <v>45</v>
      </c>
      <c r="Z574" s="7" t="s">
        <v>45</v>
      </c>
      <c r="AA574" s="7" t="s">
        <v>45</v>
      </c>
      <c r="AB574" s="7" t="s">
        <v>45</v>
      </c>
      <c r="AC574" s="4" t="s">
        <v>44</v>
      </c>
      <c r="AD574" s="35" t="s">
        <v>45</v>
      </c>
      <c r="AE574" s="7" t="s">
        <v>45</v>
      </c>
      <c r="AF574" s="7" t="s">
        <v>45</v>
      </c>
      <c r="AG574" s="7" t="s">
        <v>45</v>
      </c>
      <c r="AH574" s="35" t="s">
        <v>45</v>
      </c>
      <c r="AI574" s="35" t="s">
        <v>45</v>
      </c>
      <c r="AJ574" s="7" t="s">
        <v>45</v>
      </c>
      <c r="AK574" s="36">
        <v>819497.96</v>
      </c>
    </row>
    <row r="575" spans="1:37">
      <c r="A575" s="4">
        <v>2023</v>
      </c>
      <c r="B575" s="4">
        <v>42</v>
      </c>
      <c r="C575" s="4" t="s">
        <v>483</v>
      </c>
      <c r="D575" s="4">
        <v>22990</v>
      </c>
      <c r="E575" s="4" t="s">
        <v>71</v>
      </c>
      <c r="F575" s="32">
        <v>0.13500000000000001</v>
      </c>
      <c r="G575" s="4" t="s">
        <v>43</v>
      </c>
      <c r="H575" s="33">
        <v>9178040</v>
      </c>
      <c r="I575" s="7">
        <v>100548</v>
      </c>
      <c r="J575" s="7">
        <v>112434</v>
      </c>
      <c r="K575" s="7">
        <v>15178.59</v>
      </c>
      <c r="L575" s="7">
        <v>228160.59</v>
      </c>
      <c r="M575" s="7">
        <v>247397</v>
      </c>
      <c r="N575" s="34" t="s">
        <v>43</v>
      </c>
      <c r="O575" s="35">
        <v>7.7755227427980134E-2</v>
      </c>
      <c r="P575" s="7">
        <v>236051</v>
      </c>
      <c r="Q575" s="7">
        <v>18354.199189602139</v>
      </c>
      <c r="R575" s="7">
        <v>0</v>
      </c>
      <c r="S575" s="35">
        <v>1</v>
      </c>
      <c r="T575" s="35">
        <v>7.7755227427980134E-2</v>
      </c>
      <c r="U575" s="7">
        <v>18354.2</v>
      </c>
      <c r="V575" s="4" t="s">
        <v>44</v>
      </c>
      <c r="W575" s="33" t="s">
        <v>45</v>
      </c>
      <c r="X575" s="7" t="s">
        <v>45</v>
      </c>
      <c r="Y575" s="7" t="s">
        <v>45</v>
      </c>
      <c r="Z575" s="7" t="s">
        <v>45</v>
      </c>
      <c r="AA575" s="7" t="s">
        <v>45</v>
      </c>
      <c r="AB575" s="7" t="s">
        <v>45</v>
      </c>
      <c r="AC575" s="4" t="s">
        <v>44</v>
      </c>
      <c r="AD575" s="35" t="s">
        <v>45</v>
      </c>
      <c r="AE575" s="7" t="s">
        <v>45</v>
      </c>
      <c r="AF575" s="7" t="s">
        <v>45</v>
      </c>
      <c r="AG575" s="7" t="s">
        <v>45</v>
      </c>
      <c r="AH575" s="35" t="s">
        <v>45</v>
      </c>
      <c r="AI575" s="35" t="s">
        <v>45</v>
      </c>
      <c r="AJ575" s="7" t="s">
        <v>45</v>
      </c>
      <c r="AK575" s="36">
        <v>18354.2</v>
      </c>
    </row>
    <row r="576" spans="1:37">
      <c r="A576" s="4">
        <v>2023</v>
      </c>
      <c r="B576" s="4">
        <v>42</v>
      </c>
      <c r="C576" s="4" t="s">
        <v>483</v>
      </c>
      <c r="D576" s="4">
        <v>23580</v>
      </c>
      <c r="E576" s="4" t="s">
        <v>486</v>
      </c>
      <c r="F576" s="32">
        <v>0.13500000000000001</v>
      </c>
      <c r="G576" s="4" t="s">
        <v>43</v>
      </c>
      <c r="H576" s="33">
        <v>759097280</v>
      </c>
      <c r="I576" s="7">
        <v>9293018</v>
      </c>
      <c r="J576" s="7">
        <v>9295929</v>
      </c>
      <c r="K576" s="7">
        <v>1254950.415</v>
      </c>
      <c r="L576" s="7">
        <v>19843897.414999999</v>
      </c>
      <c r="M576" s="7">
        <v>21894044</v>
      </c>
      <c r="N576" s="34" t="s">
        <v>43</v>
      </c>
      <c r="O576" s="35">
        <v>9.3639465829154278E-2</v>
      </c>
      <c r="P576" s="7">
        <v>21700120</v>
      </c>
      <c r="Q576" s="7">
        <v>2031987.645228547</v>
      </c>
      <c r="R576" s="7">
        <v>0</v>
      </c>
      <c r="S576" s="35">
        <v>1</v>
      </c>
      <c r="T576" s="35">
        <v>9.3639465829154278E-2</v>
      </c>
      <c r="U576" s="7">
        <v>2031987.65</v>
      </c>
      <c r="V576" s="4" t="s">
        <v>43</v>
      </c>
      <c r="W576" s="33">
        <v>98557640</v>
      </c>
      <c r="X576" s="7">
        <v>1275926</v>
      </c>
      <c r="Y576" s="7">
        <v>1681299</v>
      </c>
      <c r="Z576" s="7">
        <v>226975.36499999999</v>
      </c>
      <c r="AA576" s="7">
        <v>3184200.3650000002</v>
      </c>
      <c r="AB576" s="7">
        <v>2911984</v>
      </c>
      <c r="AC576" s="4" t="s">
        <v>44</v>
      </c>
      <c r="AD576" s="35" t="s">
        <v>45</v>
      </c>
      <c r="AE576" s="7" t="s">
        <v>45</v>
      </c>
      <c r="AF576" s="7" t="s">
        <v>45</v>
      </c>
      <c r="AG576" s="7" t="s">
        <v>45</v>
      </c>
      <c r="AH576" s="35" t="s">
        <v>45</v>
      </c>
      <c r="AI576" s="35" t="s">
        <v>45</v>
      </c>
      <c r="AJ576" s="7" t="s">
        <v>45</v>
      </c>
      <c r="AK576" s="36">
        <v>2031987.65</v>
      </c>
    </row>
    <row r="577" spans="1:37">
      <c r="A577" s="4">
        <v>2023</v>
      </c>
      <c r="B577" s="4">
        <v>42</v>
      </c>
      <c r="C577" s="4" t="s">
        <v>483</v>
      </c>
      <c r="D577" s="4">
        <v>23860</v>
      </c>
      <c r="E577" s="4" t="s">
        <v>487</v>
      </c>
      <c r="F577" s="32">
        <v>0.13500000000000001</v>
      </c>
      <c r="G577" s="4" t="s">
        <v>43</v>
      </c>
      <c r="H577" s="33">
        <v>90570530</v>
      </c>
      <c r="I577" s="7">
        <v>618837</v>
      </c>
      <c r="J577" s="7">
        <v>945009</v>
      </c>
      <c r="K577" s="7">
        <v>127576.215</v>
      </c>
      <c r="L577" s="7">
        <v>1691422.2150000001</v>
      </c>
      <c r="M577" s="7">
        <v>2022682</v>
      </c>
      <c r="N577" s="34" t="s">
        <v>43</v>
      </c>
      <c r="O577" s="35">
        <v>0.1637725480327604</v>
      </c>
      <c r="P577" s="7">
        <v>1849149</v>
      </c>
      <c r="Q577" s="7">
        <v>302839.84342223092</v>
      </c>
      <c r="R577" s="7">
        <v>0</v>
      </c>
      <c r="S577" s="35">
        <v>1</v>
      </c>
      <c r="T577" s="35">
        <v>0.1637725480327604</v>
      </c>
      <c r="U577" s="7">
        <v>302839.84000000003</v>
      </c>
      <c r="V577" s="4" t="s">
        <v>43</v>
      </c>
      <c r="W577" s="33">
        <v>1253600</v>
      </c>
      <c r="X577" s="7">
        <v>8766</v>
      </c>
      <c r="Y577" s="7">
        <v>23876</v>
      </c>
      <c r="Z577" s="7">
        <v>3223.26</v>
      </c>
      <c r="AA577" s="7">
        <v>35865.26</v>
      </c>
      <c r="AB577" s="7">
        <v>28183</v>
      </c>
      <c r="AC577" s="4" t="s">
        <v>44</v>
      </c>
      <c r="AD577" s="35" t="s">
        <v>45</v>
      </c>
      <c r="AE577" s="7" t="s">
        <v>45</v>
      </c>
      <c r="AF577" s="7" t="s">
        <v>45</v>
      </c>
      <c r="AG577" s="7" t="s">
        <v>45</v>
      </c>
      <c r="AH577" s="35" t="s">
        <v>45</v>
      </c>
      <c r="AI577" s="35" t="s">
        <v>45</v>
      </c>
      <c r="AJ577" s="7" t="s">
        <v>45</v>
      </c>
      <c r="AK577" s="36">
        <v>302839.84000000003</v>
      </c>
    </row>
    <row r="578" spans="1:37">
      <c r="A578" s="4">
        <v>2023</v>
      </c>
      <c r="B578" s="4">
        <v>42</v>
      </c>
      <c r="C578" s="4" t="s">
        <v>483</v>
      </c>
      <c r="D578" s="4">
        <v>23960</v>
      </c>
      <c r="E578" s="4" t="s">
        <v>316</v>
      </c>
      <c r="F578" s="32">
        <v>0.13500000000000001</v>
      </c>
      <c r="G578" s="4" t="s">
        <v>43</v>
      </c>
      <c r="H578" s="33">
        <v>22527540</v>
      </c>
      <c r="I578" s="7">
        <v>243297</v>
      </c>
      <c r="J578" s="7">
        <v>229674</v>
      </c>
      <c r="K578" s="7">
        <v>31005.99</v>
      </c>
      <c r="L578" s="7">
        <v>503976.99</v>
      </c>
      <c r="M578" s="7">
        <v>601485</v>
      </c>
      <c r="N578" s="34" t="s">
        <v>43</v>
      </c>
      <c r="O578" s="35">
        <v>0.16211212249682039</v>
      </c>
      <c r="P578" s="7">
        <v>587627</v>
      </c>
      <c r="Q578" s="7">
        <v>95261.460206439078</v>
      </c>
      <c r="R578" s="7">
        <v>0</v>
      </c>
      <c r="S578" s="35">
        <v>1</v>
      </c>
      <c r="T578" s="35">
        <v>0.16211212249682039</v>
      </c>
      <c r="U578" s="7">
        <v>95261.46</v>
      </c>
      <c r="V578" s="4" t="s">
        <v>43</v>
      </c>
      <c r="W578" s="33">
        <v>90460</v>
      </c>
      <c r="X578" s="7">
        <v>977</v>
      </c>
      <c r="Y578" s="7">
        <v>1459</v>
      </c>
      <c r="Z578" s="7">
        <v>196.965</v>
      </c>
      <c r="AA578" s="7">
        <v>2632.9650000000001</v>
      </c>
      <c r="AB578" s="7">
        <v>2415</v>
      </c>
      <c r="AC578" s="4" t="s">
        <v>44</v>
      </c>
      <c r="AD578" s="35" t="s">
        <v>45</v>
      </c>
      <c r="AE578" s="7" t="s">
        <v>45</v>
      </c>
      <c r="AF578" s="7" t="s">
        <v>45</v>
      </c>
      <c r="AG578" s="7" t="s">
        <v>45</v>
      </c>
      <c r="AH578" s="35" t="s">
        <v>45</v>
      </c>
      <c r="AI578" s="35" t="s">
        <v>45</v>
      </c>
      <c r="AJ578" s="7" t="s">
        <v>45</v>
      </c>
      <c r="AK578" s="36">
        <v>95261.46</v>
      </c>
    </row>
    <row r="579" spans="1:37">
      <c r="A579" s="4">
        <v>2023</v>
      </c>
      <c r="B579" s="4">
        <v>42</v>
      </c>
      <c r="C579" s="4" t="s">
        <v>483</v>
      </c>
      <c r="D579" s="4">
        <v>30020</v>
      </c>
      <c r="E579" s="4" t="s">
        <v>77</v>
      </c>
      <c r="F579" s="32">
        <v>0.13500000000000001</v>
      </c>
      <c r="G579" s="4" t="s">
        <v>43</v>
      </c>
      <c r="H579" s="33">
        <v>9178040</v>
      </c>
      <c r="I579" s="7">
        <v>9433</v>
      </c>
      <c r="J579" s="7">
        <v>14054</v>
      </c>
      <c r="K579" s="7">
        <v>1897.29</v>
      </c>
      <c r="L579" s="7">
        <v>25384.29</v>
      </c>
      <c r="M579" s="7">
        <v>27789</v>
      </c>
      <c r="N579" s="34" t="s">
        <v>43</v>
      </c>
      <c r="O579" s="35">
        <v>8.653460002159119E-2</v>
      </c>
      <c r="P579" s="7">
        <v>26180</v>
      </c>
      <c r="Q579" s="7">
        <v>2265.475828565257</v>
      </c>
      <c r="R579" s="7">
        <v>0</v>
      </c>
      <c r="S579" s="35">
        <v>1</v>
      </c>
      <c r="T579" s="35">
        <v>8.653460002159119E-2</v>
      </c>
      <c r="U579" s="7">
        <v>2265.48</v>
      </c>
      <c r="V579" s="4" t="s">
        <v>44</v>
      </c>
      <c r="W579" s="33" t="s">
        <v>45</v>
      </c>
      <c r="X579" s="7" t="s">
        <v>45</v>
      </c>
      <c r="Y579" s="7" t="s">
        <v>45</v>
      </c>
      <c r="Z579" s="7" t="s">
        <v>45</v>
      </c>
      <c r="AA579" s="7" t="s">
        <v>45</v>
      </c>
      <c r="AB579" s="7" t="s">
        <v>45</v>
      </c>
      <c r="AC579" s="4" t="s">
        <v>44</v>
      </c>
      <c r="AD579" s="35" t="s">
        <v>45</v>
      </c>
      <c r="AE579" s="7" t="s">
        <v>45</v>
      </c>
      <c r="AF579" s="7" t="s">
        <v>45</v>
      </c>
      <c r="AG579" s="7" t="s">
        <v>45</v>
      </c>
      <c r="AH579" s="35" t="s">
        <v>45</v>
      </c>
      <c r="AI579" s="35" t="s">
        <v>45</v>
      </c>
      <c r="AJ579" s="7" t="s">
        <v>45</v>
      </c>
      <c r="AK579" s="36">
        <v>2265.48</v>
      </c>
    </row>
    <row r="580" spans="1:37">
      <c r="A580" s="4">
        <v>2023</v>
      </c>
      <c r="B580" s="4">
        <v>42</v>
      </c>
      <c r="C580" s="4" t="s">
        <v>483</v>
      </c>
      <c r="D580" s="4">
        <v>30190</v>
      </c>
      <c r="E580" s="4" t="s">
        <v>231</v>
      </c>
      <c r="F580" s="32">
        <v>0.13500000000000001</v>
      </c>
      <c r="G580" s="4" t="s">
        <v>43</v>
      </c>
      <c r="H580" s="33">
        <v>1849803490</v>
      </c>
      <c r="I580" s="7">
        <v>0</v>
      </c>
      <c r="J580" s="7">
        <v>2646415</v>
      </c>
      <c r="K580" s="7">
        <v>357266.02500000002</v>
      </c>
      <c r="L580" s="7">
        <v>3003681.0249999999</v>
      </c>
      <c r="M580" s="7">
        <v>3699611</v>
      </c>
      <c r="N580" s="34" t="s">
        <v>43</v>
      </c>
      <c r="O580" s="35">
        <v>0.18810895929328789</v>
      </c>
      <c r="P580" s="7">
        <v>3687849</v>
      </c>
      <c r="Q580" s="7">
        <v>693717.4374207923</v>
      </c>
      <c r="R580" s="7">
        <v>0</v>
      </c>
      <c r="S580" s="35">
        <v>1</v>
      </c>
      <c r="T580" s="35">
        <v>0.18810895929328789</v>
      </c>
      <c r="U580" s="7">
        <v>693717.44</v>
      </c>
      <c r="V580" s="4" t="s">
        <v>44</v>
      </c>
      <c r="W580" s="33" t="s">
        <v>45</v>
      </c>
      <c r="X580" s="7" t="s">
        <v>45</v>
      </c>
      <c r="Y580" s="7" t="s">
        <v>45</v>
      </c>
      <c r="Z580" s="7" t="s">
        <v>45</v>
      </c>
      <c r="AA580" s="7" t="s">
        <v>45</v>
      </c>
      <c r="AB580" s="7" t="s">
        <v>45</v>
      </c>
      <c r="AC580" s="4" t="s">
        <v>44</v>
      </c>
      <c r="AD580" s="35" t="s">
        <v>45</v>
      </c>
      <c r="AE580" s="7" t="s">
        <v>45</v>
      </c>
      <c r="AF580" s="7" t="s">
        <v>45</v>
      </c>
      <c r="AG580" s="7" t="s">
        <v>45</v>
      </c>
      <c r="AH580" s="35" t="s">
        <v>45</v>
      </c>
      <c r="AI580" s="35" t="s">
        <v>45</v>
      </c>
      <c r="AJ580" s="7" t="s">
        <v>45</v>
      </c>
      <c r="AK580" s="36">
        <v>693717.44</v>
      </c>
    </row>
    <row r="581" spans="1:37">
      <c r="A581" s="4">
        <v>2023</v>
      </c>
      <c r="B581" s="4">
        <v>42</v>
      </c>
      <c r="C581" s="4" t="s">
        <v>483</v>
      </c>
      <c r="D581" s="4">
        <v>30220</v>
      </c>
      <c r="E581" s="4" t="s">
        <v>321</v>
      </c>
      <c r="F581" s="32">
        <v>0.13500000000000001</v>
      </c>
      <c r="G581" s="4" t="s">
        <v>43</v>
      </c>
      <c r="H581" s="33">
        <v>113098070</v>
      </c>
      <c r="I581" s="7">
        <v>0</v>
      </c>
      <c r="J581" s="7">
        <v>150826</v>
      </c>
      <c r="K581" s="7">
        <v>20361.509999999998</v>
      </c>
      <c r="L581" s="7">
        <v>171187.51</v>
      </c>
      <c r="M581" s="7">
        <v>226196</v>
      </c>
      <c r="N581" s="34" t="s">
        <v>43</v>
      </c>
      <c r="O581" s="35">
        <v>0.24318949053033639</v>
      </c>
      <c r="P581" s="7">
        <v>224651</v>
      </c>
      <c r="Q581" s="7">
        <v>54632.762237130613</v>
      </c>
      <c r="R581" s="7">
        <v>0</v>
      </c>
      <c r="S581" s="35">
        <v>1</v>
      </c>
      <c r="T581" s="35">
        <v>0.24318949053033639</v>
      </c>
      <c r="U581" s="7">
        <v>54632.76</v>
      </c>
      <c r="V581" s="4" t="s">
        <v>43</v>
      </c>
      <c r="W581" s="33">
        <v>1344060</v>
      </c>
      <c r="X581" s="7">
        <v>0</v>
      </c>
      <c r="Y581" s="7">
        <v>3020</v>
      </c>
      <c r="Z581" s="7">
        <v>407.7</v>
      </c>
      <c r="AA581" s="7">
        <v>3427.7</v>
      </c>
      <c r="AB581" s="7">
        <v>2688</v>
      </c>
      <c r="AC581" s="4" t="s">
        <v>44</v>
      </c>
      <c r="AD581" s="35" t="s">
        <v>45</v>
      </c>
      <c r="AE581" s="7" t="s">
        <v>45</v>
      </c>
      <c r="AF581" s="7" t="s">
        <v>45</v>
      </c>
      <c r="AG581" s="7" t="s">
        <v>45</v>
      </c>
      <c r="AH581" s="35" t="s">
        <v>45</v>
      </c>
      <c r="AI581" s="35" t="s">
        <v>45</v>
      </c>
      <c r="AJ581" s="7" t="s">
        <v>45</v>
      </c>
      <c r="AK581" s="36">
        <v>54632.76</v>
      </c>
    </row>
    <row r="582" spans="1:37">
      <c r="A582" s="4">
        <v>2024</v>
      </c>
      <c r="B582" s="4">
        <v>43</v>
      </c>
      <c r="C582" s="4" t="s">
        <v>488</v>
      </c>
      <c r="D582" s="4">
        <v>20950</v>
      </c>
      <c r="E582" s="4" t="s">
        <v>391</v>
      </c>
      <c r="F582" s="32">
        <v>0.161</v>
      </c>
      <c r="G582" s="4" t="s">
        <v>44</v>
      </c>
      <c r="H582" s="33" t="s">
        <v>45</v>
      </c>
      <c r="I582" s="7" t="s">
        <v>45</v>
      </c>
      <c r="J582" s="7" t="s">
        <v>45</v>
      </c>
      <c r="K582" s="7" t="s">
        <v>45</v>
      </c>
      <c r="L582" s="7" t="s">
        <v>45</v>
      </c>
      <c r="M582" s="7" t="s">
        <v>45</v>
      </c>
      <c r="N582" s="34" t="s">
        <v>44</v>
      </c>
      <c r="O582" s="35" t="s">
        <v>45</v>
      </c>
      <c r="P582" s="7" t="s">
        <v>45</v>
      </c>
      <c r="Q582" s="7" t="s">
        <v>45</v>
      </c>
      <c r="R582" s="7" t="s">
        <v>45</v>
      </c>
      <c r="S582" s="35" t="s">
        <v>45</v>
      </c>
      <c r="T582" s="35" t="s">
        <v>45</v>
      </c>
      <c r="U582" s="7" t="s">
        <v>45</v>
      </c>
      <c r="V582" s="4" t="s">
        <v>44</v>
      </c>
      <c r="W582" s="33" t="s">
        <v>45</v>
      </c>
      <c r="X582" s="7" t="s">
        <v>45</v>
      </c>
      <c r="Y582" s="7" t="s">
        <v>45</v>
      </c>
      <c r="Z582" s="7" t="s">
        <v>45</v>
      </c>
      <c r="AA582" s="7" t="s">
        <v>45</v>
      </c>
      <c r="AB582" s="7" t="s">
        <v>45</v>
      </c>
      <c r="AC582" s="4" t="s">
        <v>44</v>
      </c>
      <c r="AD582" s="35" t="s">
        <v>45</v>
      </c>
      <c r="AE582" s="7" t="s">
        <v>45</v>
      </c>
      <c r="AF582" s="7" t="s">
        <v>45</v>
      </c>
      <c r="AG582" s="7" t="s">
        <v>45</v>
      </c>
      <c r="AH582" s="35" t="s">
        <v>45</v>
      </c>
      <c r="AI582" s="35" t="s">
        <v>45</v>
      </c>
      <c r="AJ582" s="7" t="s">
        <v>45</v>
      </c>
      <c r="AK582" s="36" t="s">
        <v>45</v>
      </c>
    </row>
    <row r="583" spans="1:37">
      <c r="A583" s="4">
        <v>2024</v>
      </c>
      <c r="B583" s="4">
        <v>43</v>
      </c>
      <c r="C583" s="4" t="s">
        <v>488</v>
      </c>
      <c r="D583" s="4">
        <v>21780</v>
      </c>
      <c r="E583" s="4" t="s">
        <v>489</v>
      </c>
      <c r="F583" s="32">
        <v>0.161</v>
      </c>
      <c r="G583" s="4" t="s">
        <v>44</v>
      </c>
      <c r="H583" s="33" t="s">
        <v>45</v>
      </c>
      <c r="I583" s="7" t="s">
        <v>45</v>
      </c>
      <c r="J583" s="7" t="s">
        <v>45</v>
      </c>
      <c r="K583" s="7" t="s">
        <v>45</v>
      </c>
      <c r="L583" s="7" t="s">
        <v>45</v>
      </c>
      <c r="M583" s="7" t="s">
        <v>45</v>
      </c>
      <c r="N583" s="34" t="s">
        <v>44</v>
      </c>
      <c r="O583" s="35" t="s">
        <v>45</v>
      </c>
      <c r="P583" s="7" t="s">
        <v>45</v>
      </c>
      <c r="Q583" s="7" t="s">
        <v>45</v>
      </c>
      <c r="R583" s="7" t="s">
        <v>45</v>
      </c>
      <c r="S583" s="35" t="s">
        <v>45</v>
      </c>
      <c r="T583" s="35" t="s">
        <v>45</v>
      </c>
      <c r="U583" s="7" t="s">
        <v>45</v>
      </c>
      <c r="V583" s="4" t="s">
        <v>44</v>
      </c>
      <c r="W583" s="33" t="s">
        <v>45</v>
      </c>
      <c r="X583" s="7" t="s">
        <v>45</v>
      </c>
      <c r="Y583" s="7" t="s">
        <v>45</v>
      </c>
      <c r="Z583" s="7" t="s">
        <v>45</v>
      </c>
      <c r="AA583" s="7" t="s">
        <v>45</v>
      </c>
      <c r="AB583" s="7" t="s">
        <v>45</v>
      </c>
      <c r="AC583" s="4" t="s">
        <v>44</v>
      </c>
      <c r="AD583" s="35" t="s">
        <v>45</v>
      </c>
      <c r="AE583" s="7" t="s">
        <v>45</v>
      </c>
      <c r="AF583" s="7" t="s">
        <v>45</v>
      </c>
      <c r="AG583" s="7" t="s">
        <v>45</v>
      </c>
      <c r="AH583" s="35" t="s">
        <v>45</v>
      </c>
      <c r="AI583" s="35" t="s">
        <v>45</v>
      </c>
      <c r="AJ583" s="7" t="s">
        <v>45</v>
      </c>
      <c r="AK583" s="36" t="s">
        <v>45</v>
      </c>
    </row>
    <row r="584" spans="1:37">
      <c r="A584" s="4">
        <v>2024</v>
      </c>
      <c r="B584" s="4">
        <v>43</v>
      </c>
      <c r="C584" s="4" t="s">
        <v>488</v>
      </c>
      <c r="D584" s="4">
        <v>22680</v>
      </c>
      <c r="E584" s="4" t="s">
        <v>393</v>
      </c>
      <c r="F584" s="32">
        <v>0.161</v>
      </c>
      <c r="G584" s="4" t="s">
        <v>43</v>
      </c>
      <c r="H584" s="33">
        <v>475050740</v>
      </c>
      <c r="I584" s="7">
        <v>8628963</v>
      </c>
      <c r="J584" s="7">
        <v>5856420</v>
      </c>
      <c r="K584" s="7">
        <v>942883.62</v>
      </c>
      <c r="L584" s="7">
        <v>15428266.619999999</v>
      </c>
      <c r="M584" s="7">
        <v>15849747</v>
      </c>
      <c r="N584" s="34" t="s">
        <v>43</v>
      </c>
      <c r="O584" s="35">
        <v>2.65922465513172E-2</v>
      </c>
      <c r="P584" s="7">
        <v>15853471</v>
      </c>
      <c r="Q584" s="7">
        <v>421579.40952615731</v>
      </c>
      <c r="R584" s="7">
        <v>0</v>
      </c>
      <c r="S584" s="35">
        <v>1</v>
      </c>
      <c r="T584" s="35">
        <v>2.65922465513172E-2</v>
      </c>
      <c r="U584" s="7">
        <v>421579.41</v>
      </c>
      <c r="V584" s="4" t="s">
        <v>43</v>
      </c>
      <c r="W584" s="33">
        <v>25931980</v>
      </c>
      <c r="X584" s="7">
        <v>476559</v>
      </c>
      <c r="Y584" s="7">
        <v>324987</v>
      </c>
      <c r="Z584" s="7">
        <v>52322.906999999999</v>
      </c>
      <c r="AA584" s="7">
        <v>853868.90700000001</v>
      </c>
      <c r="AB584" s="7">
        <v>870725</v>
      </c>
      <c r="AC584" s="4" t="s">
        <v>43</v>
      </c>
      <c r="AD584" s="35">
        <v>1.9358687300812579E-2</v>
      </c>
      <c r="AE584" s="7">
        <v>869320</v>
      </c>
      <c r="AF584" s="7">
        <v>16828.894044342389</v>
      </c>
      <c r="AG584" s="7">
        <v>0</v>
      </c>
      <c r="AH584" s="35">
        <v>1</v>
      </c>
      <c r="AI584" s="35">
        <v>1.9358687300812579E-2</v>
      </c>
      <c r="AJ584" s="7">
        <v>16828.89</v>
      </c>
      <c r="AK584" s="36">
        <v>438408.3</v>
      </c>
    </row>
    <row r="585" spans="1:37">
      <c r="A585" s="4">
        <v>2024</v>
      </c>
      <c r="B585" s="4">
        <v>43</v>
      </c>
      <c r="C585" s="4" t="s">
        <v>488</v>
      </c>
      <c r="D585" s="4">
        <v>23110</v>
      </c>
      <c r="E585" s="4" t="s">
        <v>394</v>
      </c>
      <c r="F585" s="32">
        <v>0.161</v>
      </c>
      <c r="G585" s="4" t="s">
        <v>43</v>
      </c>
      <c r="H585" s="33">
        <v>532432240</v>
      </c>
      <c r="I585" s="7">
        <v>4620029</v>
      </c>
      <c r="J585" s="7">
        <v>7167805</v>
      </c>
      <c r="K585" s="7">
        <v>1154016.605</v>
      </c>
      <c r="L585" s="7">
        <v>12941850.605</v>
      </c>
      <c r="M585" s="7">
        <v>12686388</v>
      </c>
      <c r="N585" s="34" t="s">
        <v>44</v>
      </c>
      <c r="O585" s="35" t="s">
        <v>45</v>
      </c>
      <c r="P585" s="7" t="s">
        <v>45</v>
      </c>
      <c r="Q585" s="7" t="s">
        <v>45</v>
      </c>
      <c r="R585" s="7" t="s">
        <v>45</v>
      </c>
      <c r="S585" s="35" t="s">
        <v>45</v>
      </c>
      <c r="T585" s="35" t="s">
        <v>45</v>
      </c>
      <c r="U585" s="7" t="s">
        <v>45</v>
      </c>
      <c r="V585" s="4" t="s">
        <v>44</v>
      </c>
      <c r="W585" s="33" t="s">
        <v>45</v>
      </c>
      <c r="X585" s="7" t="s">
        <v>45</v>
      </c>
      <c r="Y585" s="7" t="s">
        <v>45</v>
      </c>
      <c r="Z585" s="7" t="s">
        <v>45</v>
      </c>
      <c r="AA585" s="7" t="s">
        <v>45</v>
      </c>
      <c r="AB585" s="7" t="s">
        <v>45</v>
      </c>
      <c r="AC585" s="4" t="s">
        <v>44</v>
      </c>
      <c r="AD585" s="35" t="s">
        <v>45</v>
      </c>
      <c r="AE585" s="7" t="s">
        <v>45</v>
      </c>
      <c r="AF585" s="7" t="s">
        <v>45</v>
      </c>
      <c r="AG585" s="7" t="s">
        <v>45</v>
      </c>
      <c r="AH585" s="35" t="s">
        <v>45</v>
      </c>
      <c r="AI585" s="35" t="s">
        <v>45</v>
      </c>
      <c r="AJ585" s="7" t="s">
        <v>45</v>
      </c>
      <c r="AK585" s="36" t="s">
        <v>45</v>
      </c>
    </row>
    <row r="586" spans="1:37">
      <c r="A586" s="4">
        <v>2024</v>
      </c>
      <c r="B586" s="4">
        <v>43</v>
      </c>
      <c r="C586" s="4" t="s">
        <v>488</v>
      </c>
      <c r="D586" s="4">
        <v>23360</v>
      </c>
      <c r="E586" s="4" t="s">
        <v>395</v>
      </c>
      <c r="F586" s="32">
        <v>0.161</v>
      </c>
      <c r="G586" s="4" t="s">
        <v>44</v>
      </c>
      <c r="H586" s="33" t="s">
        <v>45</v>
      </c>
      <c r="I586" s="7" t="s">
        <v>45</v>
      </c>
      <c r="J586" s="7" t="s">
        <v>45</v>
      </c>
      <c r="K586" s="7" t="s">
        <v>45</v>
      </c>
      <c r="L586" s="7" t="s">
        <v>45</v>
      </c>
      <c r="M586" s="7" t="s">
        <v>45</v>
      </c>
      <c r="N586" s="34" t="s">
        <v>44</v>
      </c>
      <c r="O586" s="35" t="s">
        <v>45</v>
      </c>
      <c r="P586" s="7" t="s">
        <v>45</v>
      </c>
      <c r="Q586" s="7" t="s">
        <v>45</v>
      </c>
      <c r="R586" s="7" t="s">
        <v>45</v>
      </c>
      <c r="S586" s="35" t="s">
        <v>45</v>
      </c>
      <c r="T586" s="35" t="s">
        <v>45</v>
      </c>
      <c r="U586" s="7" t="s">
        <v>45</v>
      </c>
      <c r="V586" s="4" t="s">
        <v>44</v>
      </c>
      <c r="W586" s="33" t="s">
        <v>45</v>
      </c>
      <c r="X586" s="7" t="s">
        <v>45</v>
      </c>
      <c r="Y586" s="7" t="s">
        <v>45</v>
      </c>
      <c r="Z586" s="7" t="s">
        <v>45</v>
      </c>
      <c r="AA586" s="7" t="s">
        <v>45</v>
      </c>
      <c r="AB586" s="7" t="s">
        <v>45</v>
      </c>
      <c r="AC586" s="4" t="s">
        <v>44</v>
      </c>
      <c r="AD586" s="35" t="s">
        <v>45</v>
      </c>
      <c r="AE586" s="7" t="s">
        <v>45</v>
      </c>
      <c r="AF586" s="7" t="s">
        <v>45</v>
      </c>
      <c r="AG586" s="7" t="s">
        <v>45</v>
      </c>
      <c r="AH586" s="35" t="s">
        <v>45</v>
      </c>
      <c r="AI586" s="35" t="s">
        <v>45</v>
      </c>
      <c r="AJ586" s="7" t="s">
        <v>45</v>
      </c>
      <c r="AK586" s="36" t="s">
        <v>45</v>
      </c>
    </row>
    <row r="587" spans="1:37">
      <c r="A587" s="4">
        <v>2024</v>
      </c>
      <c r="B587" s="4">
        <v>43</v>
      </c>
      <c r="C587" s="4" t="s">
        <v>488</v>
      </c>
      <c r="D587" s="4">
        <v>24250</v>
      </c>
      <c r="E587" s="4" t="s">
        <v>490</v>
      </c>
      <c r="F587" s="32">
        <v>0.161</v>
      </c>
      <c r="G587" s="4" t="s">
        <v>44</v>
      </c>
      <c r="H587" s="33" t="s">
        <v>45</v>
      </c>
      <c r="I587" s="7" t="s">
        <v>45</v>
      </c>
      <c r="J587" s="7" t="s">
        <v>45</v>
      </c>
      <c r="K587" s="7" t="s">
        <v>45</v>
      </c>
      <c r="L587" s="7" t="s">
        <v>45</v>
      </c>
      <c r="M587" s="7" t="s">
        <v>45</v>
      </c>
      <c r="N587" s="34" t="s">
        <v>44</v>
      </c>
      <c r="O587" s="35" t="s">
        <v>45</v>
      </c>
      <c r="P587" s="7" t="s">
        <v>45</v>
      </c>
      <c r="Q587" s="7" t="s">
        <v>45</v>
      </c>
      <c r="R587" s="7" t="s">
        <v>45</v>
      </c>
      <c r="S587" s="35" t="s">
        <v>45</v>
      </c>
      <c r="T587" s="35" t="s">
        <v>45</v>
      </c>
      <c r="U587" s="7" t="s">
        <v>45</v>
      </c>
      <c r="V587" s="4" t="s">
        <v>44</v>
      </c>
      <c r="W587" s="33" t="s">
        <v>45</v>
      </c>
      <c r="X587" s="7" t="s">
        <v>45</v>
      </c>
      <c r="Y587" s="7" t="s">
        <v>45</v>
      </c>
      <c r="Z587" s="7" t="s">
        <v>45</v>
      </c>
      <c r="AA587" s="7" t="s">
        <v>45</v>
      </c>
      <c r="AB587" s="7" t="s">
        <v>45</v>
      </c>
      <c r="AC587" s="4" t="s">
        <v>44</v>
      </c>
      <c r="AD587" s="35" t="s">
        <v>45</v>
      </c>
      <c r="AE587" s="7" t="s">
        <v>45</v>
      </c>
      <c r="AF587" s="7" t="s">
        <v>45</v>
      </c>
      <c r="AG587" s="7" t="s">
        <v>45</v>
      </c>
      <c r="AH587" s="35" t="s">
        <v>45</v>
      </c>
      <c r="AI587" s="35" t="s">
        <v>45</v>
      </c>
      <c r="AJ587" s="7" t="s">
        <v>45</v>
      </c>
      <c r="AK587" s="36" t="s">
        <v>45</v>
      </c>
    </row>
    <row r="588" spans="1:37">
      <c r="A588" s="4">
        <v>2024</v>
      </c>
      <c r="B588" s="4">
        <v>43</v>
      </c>
      <c r="C588" s="4" t="s">
        <v>488</v>
      </c>
      <c r="D588" s="4">
        <v>24260</v>
      </c>
      <c r="E588" s="4" t="s">
        <v>396</v>
      </c>
      <c r="F588" s="32">
        <v>0.161</v>
      </c>
      <c r="G588" s="4" t="s">
        <v>43</v>
      </c>
      <c r="H588" s="33">
        <v>1518928300</v>
      </c>
      <c r="I588" s="7">
        <v>15708886</v>
      </c>
      <c r="J588" s="7">
        <v>21289806</v>
      </c>
      <c r="K588" s="7">
        <v>3427658.7659999998</v>
      </c>
      <c r="L588" s="7">
        <v>40426350.766000003</v>
      </c>
      <c r="M588" s="7">
        <v>38796602</v>
      </c>
      <c r="N588" s="34" t="s">
        <v>44</v>
      </c>
      <c r="O588" s="35" t="s">
        <v>45</v>
      </c>
      <c r="P588" s="7" t="s">
        <v>45</v>
      </c>
      <c r="Q588" s="7" t="s">
        <v>45</v>
      </c>
      <c r="R588" s="7" t="s">
        <v>45</v>
      </c>
      <c r="S588" s="35" t="s">
        <v>45</v>
      </c>
      <c r="T588" s="35" t="s">
        <v>45</v>
      </c>
      <c r="U588" s="7" t="s">
        <v>45</v>
      </c>
      <c r="V588" s="4" t="s">
        <v>44</v>
      </c>
      <c r="W588" s="33" t="s">
        <v>45</v>
      </c>
      <c r="X588" s="7" t="s">
        <v>45</v>
      </c>
      <c r="Y588" s="7" t="s">
        <v>45</v>
      </c>
      <c r="Z588" s="7" t="s">
        <v>45</v>
      </c>
      <c r="AA588" s="7" t="s">
        <v>45</v>
      </c>
      <c r="AB588" s="7" t="s">
        <v>45</v>
      </c>
      <c r="AC588" s="4" t="s">
        <v>44</v>
      </c>
      <c r="AD588" s="35" t="s">
        <v>45</v>
      </c>
      <c r="AE588" s="7" t="s">
        <v>45</v>
      </c>
      <c r="AF588" s="7" t="s">
        <v>45</v>
      </c>
      <c r="AG588" s="7" t="s">
        <v>45</v>
      </c>
      <c r="AH588" s="35" t="s">
        <v>45</v>
      </c>
      <c r="AI588" s="35" t="s">
        <v>45</v>
      </c>
      <c r="AJ588" s="7" t="s">
        <v>45</v>
      </c>
      <c r="AK588" s="36" t="s">
        <v>45</v>
      </c>
    </row>
    <row r="589" spans="1:37">
      <c r="A589" s="4">
        <v>2024</v>
      </c>
      <c r="B589" s="4">
        <v>43</v>
      </c>
      <c r="C589" s="4" t="s">
        <v>488</v>
      </c>
      <c r="D589" s="4">
        <v>24350</v>
      </c>
      <c r="E589" s="4" t="s">
        <v>491</v>
      </c>
      <c r="F589" s="32">
        <v>0.161</v>
      </c>
      <c r="G589" s="4" t="s">
        <v>43</v>
      </c>
      <c r="H589" s="33">
        <v>323614870</v>
      </c>
      <c r="I589" s="7">
        <v>1359182</v>
      </c>
      <c r="J589" s="7">
        <v>3965104</v>
      </c>
      <c r="K589" s="7">
        <v>638381.74400000006</v>
      </c>
      <c r="L589" s="7">
        <v>5962667.7439999999</v>
      </c>
      <c r="M589" s="7">
        <v>6472310</v>
      </c>
      <c r="N589" s="34" t="s">
        <v>43</v>
      </c>
      <c r="O589" s="35">
        <v>7.8741941594268505E-2</v>
      </c>
      <c r="P589" s="7">
        <v>6511583</v>
      </c>
      <c r="Q589" s="7">
        <v>512734.68827223172</v>
      </c>
      <c r="R589" s="7">
        <v>0</v>
      </c>
      <c r="S589" s="35">
        <v>1</v>
      </c>
      <c r="T589" s="35">
        <v>7.8741941594268505E-2</v>
      </c>
      <c r="U589" s="7">
        <v>512734.69</v>
      </c>
      <c r="V589" s="4" t="s">
        <v>44</v>
      </c>
      <c r="W589" s="33" t="s">
        <v>45</v>
      </c>
      <c r="X589" s="7" t="s">
        <v>45</v>
      </c>
      <c r="Y589" s="7" t="s">
        <v>45</v>
      </c>
      <c r="Z589" s="7" t="s">
        <v>45</v>
      </c>
      <c r="AA589" s="7" t="s">
        <v>45</v>
      </c>
      <c r="AB589" s="7" t="s">
        <v>45</v>
      </c>
      <c r="AC589" s="4" t="s">
        <v>44</v>
      </c>
      <c r="AD589" s="35" t="s">
        <v>45</v>
      </c>
      <c r="AE589" s="7" t="s">
        <v>45</v>
      </c>
      <c r="AF589" s="7" t="s">
        <v>45</v>
      </c>
      <c r="AG589" s="7" t="s">
        <v>45</v>
      </c>
      <c r="AH589" s="35" t="s">
        <v>45</v>
      </c>
      <c r="AI589" s="35" t="s">
        <v>45</v>
      </c>
      <c r="AJ589" s="7" t="s">
        <v>45</v>
      </c>
      <c r="AK589" s="36">
        <v>512734.69</v>
      </c>
    </row>
    <row r="590" spans="1:37">
      <c r="A590" s="4">
        <v>2024</v>
      </c>
      <c r="B590" s="4">
        <v>43</v>
      </c>
      <c r="C590" s="4" t="s">
        <v>488</v>
      </c>
      <c r="D590" s="4">
        <v>25980</v>
      </c>
      <c r="E590" s="4" t="s">
        <v>492</v>
      </c>
      <c r="F590" s="32">
        <v>0.161</v>
      </c>
      <c r="G590" s="4" t="s">
        <v>44</v>
      </c>
      <c r="H590" s="33" t="s">
        <v>45</v>
      </c>
      <c r="I590" s="7" t="s">
        <v>45</v>
      </c>
      <c r="J590" s="7" t="s">
        <v>45</v>
      </c>
      <c r="K590" s="7" t="s">
        <v>45</v>
      </c>
      <c r="L590" s="7" t="s">
        <v>45</v>
      </c>
      <c r="M590" s="7" t="s">
        <v>45</v>
      </c>
      <c r="N590" s="34" t="s">
        <v>44</v>
      </c>
      <c r="O590" s="35" t="s">
        <v>45</v>
      </c>
      <c r="P590" s="7" t="s">
        <v>45</v>
      </c>
      <c r="Q590" s="7" t="s">
        <v>45</v>
      </c>
      <c r="R590" s="7" t="s">
        <v>45</v>
      </c>
      <c r="S590" s="35" t="s">
        <v>45</v>
      </c>
      <c r="T590" s="35" t="s">
        <v>45</v>
      </c>
      <c r="U590" s="7" t="s">
        <v>45</v>
      </c>
      <c r="V590" s="4" t="s">
        <v>44</v>
      </c>
      <c r="W590" s="33" t="s">
        <v>45</v>
      </c>
      <c r="X590" s="7" t="s">
        <v>45</v>
      </c>
      <c r="Y590" s="7" t="s">
        <v>45</v>
      </c>
      <c r="Z590" s="7" t="s">
        <v>45</v>
      </c>
      <c r="AA590" s="7" t="s">
        <v>45</v>
      </c>
      <c r="AB590" s="7" t="s">
        <v>45</v>
      </c>
      <c r="AC590" s="4" t="s">
        <v>44</v>
      </c>
      <c r="AD590" s="35" t="s">
        <v>45</v>
      </c>
      <c r="AE590" s="7" t="s">
        <v>45</v>
      </c>
      <c r="AF590" s="7" t="s">
        <v>45</v>
      </c>
      <c r="AG590" s="7" t="s">
        <v>45</v>
      </c>
      <c r="AH590" s="35" t="s">
        <v>45</v>
      </c>
      <c r="AI590" s="35" t="s">
        <v>45</v>
      </c>
      <c r="AJ590" s="7" t="s">
        <v>45</v>
      </c>
      <c r="AK590" s="36" t="s">
        <v>45</v>
      </c>
    </row>
    <row r="591" spans="1:37">
      <c r="A591" s="4">
        <v>2024</v>
      </c>
      <c r="B591" s="4">
        <v>43</v>
      </c>
      <c r="C591" s="4" t="s">
        <v>488</v>
      </c>
      <c r="D591" s="4">
        <v>26010</v>
      </c>
      <c r="E591" s="4" t="s">
        <v>493</v>
      </c>
      <c r="F591" s="32">
        <v>0.161</v>
      </c>
      <c r="G591" s="4" t="s">
        <v>43</v>
      </c>
      <c r="H591" s="33">
        <v>1849259010</v>
      </c>
      <c r="I591" s="7">
        <v>46930822</v>
      </c>
      <c r="J591" s="7">
        <v>21841742</v>
      </c>
      <c r="K591" s="7">
        <v>3516520.4619999998</v>
      </c>
      <c r="L591" s="7">
        <v>72289084.461999997</v>
      </c>
      <c r="M591" s="7">
        <v>75039600</v>
      </c>
      <c r="N591" s="34" t="s">
        <v>43</v>
      </c>
      <c r="O591" s="35">
        <v>3.6654187095880093E-2</v>
      </c>
      <c r="P591" s="7">
        <v>75039623</v>
      </c>
      <c r="Q591" s="7">
        <v>2750516.3810463059</v>
      </c>
      <c r="R591" s="7">
        <v>0</v>
      </c>
      <c r="S591" s="35">
        <v>1</v>
      </c>
      <c r="T591" s="35">
        <v>3.6654187095880093E-2</v>
      </c>
      <c r="U591" s="7">
        <v>2750516.38</v>
      </c>
      <c r="V591" s="4" t="s">
        <v>44</v>
      </c>
      <c r="W591" s="33" t="s">
        <v>45</v>
      </c>
      <c r="X591" s="7" t="s">
        <v>45</v>
      </c>
      <c r="Y591" s="7" t="s">
        <v>45</v>
      </c>
      <c r="Z591" s="7" t="s">
        <v>45</v>
      </c>
      <c r="AA591" s="7" t="s">
        <v>45</v>
      </c>
      <c r="AB591" s="7" t="s">
        <v>45</v>
      </c>
      <c r="AC591" s="4" t="s">
        <v>44</v>
      </c>
      <c r="AD591" s="35" t="s">
        <v>45</v>
      </c>
      <c r="AE591" s="7" t="s">
        <v>45</v>
      </c>
      <c r="AF591" s="7" t="s">
        <v>45</v>
      </c>
      <c r="AG591" s="7" t="s">
        <v>45</v>
      </c>
      <c r="AH591" s="35" t="s">
        <v>45</v>
      </c>
      <c r="AI591" s="35" t="s">
        <v>45</v>
      </c>
      <c r="AJ591" s="7" t="s">
        <v>45</v>
      </c>
      <c r="AK591" s="36">
        <v>2750516.38</v>
      </c>
    </row>
    <row r="592" spans="1:37">
      <c r="A592" s="4">
        <v>2024</v>
      </c>
      <c r="B592" s="4">
        <v>43</v>
      </c>
      <c r="C592" s="4" t="s">
        <v>488</v>
      </c>
      <c r="D592" s="4">
        <v>30200</v>
      </c>
      <c r="E592" s="4" t="s">
        <v>398</v>
      </c>
      <c r="F592" s="32">
        <v>0.161</v>
      </c>
      <c r="G592" s="4" t="s">
        <v>43</v>
      </c>
      <c r="H592" s="33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34" t="s">
        <v>44</v>
      </c>
      <c r="O592" s="35" t="s">
        <v>45</v>
      </c>
      <c r="P592" s="7" t="s">
        <v>45</v>
      </c>
      <c r="Q592" s="7" t="s">
        <v>45</v>
      </c>
      <c r="R592" s="7" t="s">
        <v>45</v>
      </c>
      <c r="S592" s="35" t="s">
        <v>45</v>
      </c>
      <c r="T592" s="35" t="s">
        <v>45</v>
      </c>
      <c r="U592" s="7" t="s">
        <v>45</v>
      </c>
      <c r="V592" s="4" t="s">
        <v>43</v>
      </c>
      <c r="W592" s="33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4" t="s">
        <v>44</v>
      </c>
      <c r="AD592" s="35" t="s">
        <v>45</v>
      </c>
      <c r="AE592" s="7" t="s">
        <v>45</v>
      </c>
      <c r="AF592" s="7" t="s">
        <v>45</v>
      </c>
      <c r="AG592" s="7" t="s">
        <v>45</v>
      </c>
      <c r="AH592" s="35" t="s">
        <v>45</v>
      </c>
      <c r="AI592" s="35" t="s">
        <v>45</v>
      </c>
      <c r="AJ592" s="7" t="s">
        <v>45</v>
      </c>
      <c r="AK592" s="36" t="s">
        <v>45</v>
      </c>
    </row>
    <row r="593" spans="1:37" hidden="1">
      <c r="A593" s="4">
        <v>2025</v>
      </c>
      <c r="B593" s="4">
        <v>44</v>
      </c>
      <c r="C593" s="4" t="s">
        <v>494</v>
      </c>
      <c r="D593" s="4">
        <v>20960</v>
      </c>
      <c r="E593" s="4" t="s">
        <v>495</v>
      </c>
      <c r="F593" s="32">
        <v>0.13800000000000001</v>
      </c>
      <c r="G593" s="4" t="s">
        <v>43</v>
      </c>
      <c r="H593" s="33">
        <v>155374900</v>
      </c>
      <c r="I593" s="7">
        <v>699187</v>
      </c>
      <c r="J593" s="7">
        <v>2172326</v>
      </c>
      <c r="K593" s="7">
        <v>299780.98800000001</v>
      </c>
      <c r="L593" s="7">
        <v>3171293.9879999999</v>
      </c>
      <c r="M593" s="7">
        <v>3262873</v>
      </c>
      <c r="N593" s="34" t="s">
        <v>43</v>
      </c>
      <c r="O593" s="35">
        <v>2.8066986364470799E-2</v>
      </c>
      <c r="P593" s="7">
        <v>3262873</v>
      </c>
      <c r="Q593" s="7">
        <v>91579.011999999944</v>
      </c>
      <c r="R593" s="7">
        <v>0</v>
      </c>
      <c r="S593" s="35">
        <v>1</v>
      </c>
      <c r="T593" s="35">
        <v>2.8066986364470799E-2</v>
      </c>
      <c r="U593" s="7">
        <v>91579.01</v>
      </c>
      <c r="V593" s="4" t="s">
        <v>43</v>
      </c>
      <c r="W593" s="33">
        <v>11460770</v>
      </c>
      <c r="X593" s="7">
        <v>51573</v>
      </c>
      <c r="Y593" s="7">
        <v>185513</v>
      </c>
      <c r="Z593" s="7">
        <v>25600.794000000002</v>
      </c>
      <c r="AA593" s="7">
        <v>262686.79399999999</v>
      </c>
      <c r="AB593" s="7">
        <v>240676</v>
      </c>
      <c r="AC593" s="4" t="s">
        <v>44</v>
      </c>
      <c r="AD593" s="35" t="s">
        <v>45</v>
      </c>
      <c r="AE593" s="7" t="s">
        <v>45</v>
      </c>
      <c r="AF593" s="7" t="s">
        <v>45</v>
      </c>
      <c r="AG593" s="7" t="s">
        <v>45</v>
      </c>
      <c r="AH593" s="35" t="s">
        <v>45</v>
      </c>
      <c r="AI593" s="35" t="s">
        <v>45</v>
      </c>
      <c r="AJ593" s="7" t="s">
        <v>45</v>
      </c>
      <c r="AK593" s="36">
        <v>91579.01</v>
      </c>
    </row>
    <row r="594" spans="1:37" hidden="1">
      <c r="A594" s="4">
        <v>2025</v>
      </c>
      <c r="B594" s="4">
        <v>44</v>
      </c>
      <c r="C594" s="4" t="s">
        <v>494</v>
      </c>
      <c r="D594" s="4">
        <v>21380</v>
      </c>
      <c r="E594" s="4" t="s">
        <v>496</v>
      </c>
      <c r="F594" s="32">
        <v>0.13800000000000001</v>
      </c>
      <c r="G594" s="4" t="s">
        <v>43</v>
      </c>
      <c r="H594" s="33">
        <v>108140100</v>
      </c>
      <c r="I594" s="7">
        <v>497444</v>
      </c>
      <c r="J594" s="7">
        <v>1345019</v>
      </c>
      <c r="K594" s="7">
        <v>185612.622</v>
      </c>
      <c r="L594" s="7">
        <v>2028075.622</v>
      </c>
      <c r="M594" s="7">
        <v>2162804</v>
      </c>
      <c r="N594" s="34" t="s">
        <v>43</v>
      </c>
      <c r="O594" s="35">
        <v>6.2293383034246252E-2</v>
      </c>
      <c r="P594" s="7">
        <v>2162804</v>
      </c>
      <c r="Q594" s="7">
        <v>134728.37799999991</v>
      </c>
      <c r="R594" s="7">
        <v>0</v>
      </c>
      <c r="S594" s="35">
        <v>1</v>
      </c>
      <c r="T594" s="35">
        <v>6.2293383034246252E-2</v>
      </c>
      <c r="U594" s="7">
        <v>134728.38</v>
      </c>
      <c r="V594" s="4" t="s">
        <v>43</v>
      </c>
      <c r="W594" s="33">
        <v>3859475</v>
      </c>
      <c r="X594" s="7">
        <v>17754</v>
      </c>
      <c r="Y594" s="7">
        <v>57791</v>
      </c>
      <c r="Z594" s="7">
        <v>7975.1580000000004</v>
      </c>
      <c r="AA594" s="7">
        <v>83520.157999999996</v>
      </c>
      <c r="AB594" s="7">
        <v>77189</v>
      </c>
      <c r="AC594" s="4" t="s">
        <v>44</v>
      </c>
      <c r="AD594" s="35" t="s">
        <v>45</v>
      </c>
      <c r="AE594" s="7" t="s">
        <v>45</v>
      </c>
      <c r="AF594" s="7" t="s">
        <v>45</v>
      </c>
      <c r="AG594" s="7" t="s">
        <v>45</v>
      </c>
      <c r="AH594" s="35" t="s">
        <v>45</v>
      </c>
      <c r="AI594" s="35" t="s">
        <v>45</v>
      </c>
      <c r="AJ594" s="7" t="s">
        <v>45</v>
      </c>
      <c r="AK594" s="36">
        <v>134728.38</v>
      </c>
    </row>
    <row r="595" spans="1:37" hidden="1">
      <c r="A595" s="4">
        <v>2025</v>
      </c>
      <c r="B595" s="4">
        <v>44</v>
      </c>
      <c r="C595" s="4" t="s">
        <v>494</v>
      </c>
      <c r="D595" s="4">
        <v>21750</v>
      </c>
      <c r="E595" s="4" t="s">
        <v>381</v>
      </c>
      <c r="F595" s="32">
        <v>0.13800000000000001</v>
      </c>
      <c r="G595" s="4" t="s">
        <v>43</v>
      </c>
      <c r="H595" s="33">
        <v>278618030</v>
      </c>
      <c r="I595" s="7">
        <v>1225919</v>
      </c>
      <c r="J595" s="7">
        <v>3686282</v>
      </c>
      <c r="K595" s="7">
        <v>508706.91600000003</v>
      </c>
      <c r="L595" s="7">
        <v>5420907.9160000002</v>
      </c>
      <c r="M595" s="7">
        <v>5572361</v>
      </c>
      <c r="N595" s="34" t="s">
        <v>43</v>
      </c>
      <c r="O595" s="35">
        <v>2.7179338165635669E-2</v>
      </c>
      <c r="P595" s="7">
        <v>5572361</v>
      </c>
      <c r="Q595" s="7">
        <v>151453.08399999971</v>
      </c>
      <c r="R595" s="7">
        <v>0</v>
      </c>
      <c r="S595" s="35">
        <v>1</v>
      </c>
      <c r="T595" s="35">
        <v>2.7179338165635669E-2</v>
      </c>
      <c r="U595" s="7">
        <v>151453.07999999999</v>
      </c>
      <c r="V595" s="4" t="s">
        <v>43</v>
      </c>
      <c r="W595" s="33">
        <v>27694610</v>
      </c>
      <c r="X595" s="7">
        <v>121856</v>
      </c>
      <c r="Y595" s="7">
        <v>373676</v>
      </c>
      <c r="Z595" s="7">
        <v>51567.288000000008</v>
      </c>
      <c r="AA595" s="7">
        <v>547099.28800000006</v>
      </c>
      <c r="AB595" s="7">
        <v>553892</v>
      </c>
      <c r="AC595" s="4" t="s">
        <v>43</v>
      </c>
      <c r="AD595" s="35">
        <v>1.2263603735024E-2</v>
      </c>
      <c r="AE595" s="7">
        <v>553892</v>
      </c>
      <c r="AF595" s="7">
        <v>6792.7119999999122</v>
      </c>
      <c r="AG595" s="7">
        <v>0</v>
      </c>
      <c r="AH595" s="35">
        <v>1</v>
      </c>
      <c r="AI595" s="35">
        <v>1.2263603735024E-2</v>
      </c>
      <c r="AJ595" s="7">
        <v>6792.71</v>
      </c>
      <c r="AK595" s="36">
        <v>158245.79</v>
      </c>
    </row>
    <row r="596" spans="1:37" hidden="1">
      <c r="A596" s="4">
        <v>2025</v>
      </c>
      <c r="B596" s="4">
        <v>44</v>
      </c>
      <c r="C596" s="4" t="s">
        <v>494</v>
      </c>
      <c r="D596" s="4">
        <v>22470</v>
      </c>
      <c r="E596" s="4" t="s">
        <v>497</v>
      </c>
      <c r="F596" s="32">
        <v>0.13800000000000001</v>
      </c>
      <c r="G596" s="4" t="s">
        <v>43</v>
      </c>
      <c r="H596" s="33">
        <v>163243390</v>
      </c>
      <c r="I596" s="7">
        <v>1432553</v>
      </c>
      <c r="J596" s="7">
        <v>2124685</v>
      </c>
      <c r="K596" s="7">
        <v>293206.53000000003</v>
      </c>
      <c r="L596" s="7">
        <v>3850444.53</v>
      </c>
      <c r="M596" s="7">
        <v>4044449</v>
      </c>
      <c r="N596" s="34" t="s">
        <v>43</v>
      </c>
      <c r="O596" s="35">
        <v>4.7968084156828177E-2</v>
      </c>
      <c r="P596" s="7">
        <v>4044449</v>
      </c>
      <c r="Q596" s="7">
        <v>194004.46999999959</v>
      </c>
      <c r="R596" s="7">
        <v>0</v>
      </c>
      <c r="S596" s="35">
        <v>1</v>
      </c>
      <c r="T596" s="35">
        <v>4.7968084156828177E-2</v>
      </c>
      <c r="U596" s="7">
        <v>194004.47</v>
      </c>
      <c r="V596" s="4" t="s">
        <v>43</v>
      </c>
      <c r="W596" s="33">
        <v>55246482</v>
      </c>
      <c r="X596" s="7">
        <v>485515</v>
      </c>
      <c r="Y596" s="7">
        <v>811635</v>
      </c>
      <c r="Z596" s="7">
        <v>112005.63</v>
      </c>
      <c r="AA596" s="7">
        <v>1409155.63</v>
      </c>
      <c r="AB596" s="7">
        <v>1369459</v>
      </c>
      <c r="AC596" s="4" t="s">
        <v>44</v>
      </c>
      <c r="AD596" s="35" t="s">
        <v>45</v>
      </c>
      <c r="AE596" s="7" t="s">
        <v>45</v>
      </c>
      <c r="AF596" s="7" t="s">
        <v>45</v>
      </c>
      <c r="AG596" s="7" t="s">
        <v>45</v>
      </c>
      <c r="AH596" s="35" t="s">
        <v>45</v>
      </c>
      <c r="AI596" s="35" t="s">
        <v>45</v>
      </c>
      <c r="AJ596" s="7" t="s">
        <v>45</v>
      </c>
      <c r="AK596" s="36">
        <v>194004.47</v>
      </c>
    </row>
    <row r="597" spans="1:37" hidden="1">
      <c r="A597" s="4">
        <v>2025</v>
      </c>
      <c r="B597" s="4">
        <v>44</v>
      </c>
      <c r="C597" s="4" t="s">
        <v>494</v>
      </c>
      <c r="D597" s="4">
        <v>24070</v>
      </c>
      <c r="E597" s="4" t="s">
        <v>476</v>
      </c>
      <c r="F597" s="32">
        <v>0.13800000000000001</v>
      </c>
      <c r="G597" s="4" t="s">
        <v>43</v>
      </c>
      <c r="H597" s="33">
        <v>4093510</v>
      </c>
      <c r="I597" s="7">
        <v>16374</v>
      </c>
      <c r="J597" s="7">
        <v>61127</v>
      </c>
      <c r="K597" s="7">
        <v>8435.5259999999998</v>
      </c>
      <c r="L597" s="7">
        <v>85936.525999999998</v>
      </c>
      <c r="M597" s="7">
        <v>84326</v>
      </c>
      <c r="N597" s="34" t="s">
        <v>44</v>
      </c>
      <c r="O597" s="35" t="s">
        <v>45</v>
      </c>
      <c r="P597" s="7" t="s">
        <v>45</v>
      </c>
      <c r="Q597" s="7" t="s">
        <v>45</v>
      </c>
      <c r="R597" s="7" t="s">
        <v>45</v>
      </c>
      <c r="S597" s="35" t="s">
        <v>45</v>
      </c>
      <c r="T597" s="35" t="s">
        <v>45</v>
      </c>
      <c r="U597" s="7" t="s">
        <v>45</v>
      </c>
      <c r="V597" s="4" t="s">
        <v>43</v>
      </c>
      <c r="W597" s="33">
        <v>114080</v>
      </c>
      <c r="X597" s="7">
        <v>456</v>
      </c>
      <c r="Y597" s="7">
        <v>4324</v>
      </c>
      <c r="Z597" s="7">
        <v>596.7120000000001</v>
      </c>
      <c r="AA597" s="7">
        <v>5376.7120000000004</v>
      </c>
      <c r="AB597" s="7">
        <v>2350</v>
      </c>
      <c r="AC597" s="4" t="s">
        <v>44</v>
      </c>
      <c r="AD597" s="35" t="s">
        <v>45</v>
      </c>
      <c r="AE597" s="7" t="s">
        <v>45</v>
      </c>
      <c r="AF597" s="7" t="s">
        <v>45</v>
      </c>
      <c r="AG597" s="7" t="s">
        <v>45</v>
      </c>
      <c r="AH597" s="35" t="s">
        <v>45</v>
      </c>
      <c r="AI597" s="35" t="s">
        <v>45</v>
      </c>
      <c r="AJ597" s="7" t="s">
        <v>45</v>
      </c>
      <c r="AK597" s="36" t="s">
        <v>45</v>
      </c>
    </row>
    <row r="598" spans="1:37" hidden="1">
      <c r="A598" s="4">
        <v>2025</v>
      </c>
      <c r="B598" s="4">
        <v>44</v>
      </c>
      <c r="C598" s="4" t="s">
        <v>494</v>
      </c>
      <c r="D598" s="4">
        <v>24670</v>
      </c>
      <c r="E598" s="4" t="s">
        <v>498</v>
      </c>
      <c r="F598" s="32">
        <v>0.13800000000000001</v>
      </c>
      <c r="G598" s="4" t="s">
        <v>43</v>
      </c>
      <c r="H598" s="33">
        <v>165693200</v>
      </c>
      <c r="I598" s="7">
        <v>745619</v>
      </c>
      <c r="J598" s="7">
        <v>2006771</v>
      </c>
      <c r="K598" s="7">
        <v>276934.39799999999</v>
      </c>
      <c r="L598" s="7">
        <v>3029324.398</v>
      </c>
      <c r="M598" s="7">
        <v>3313867</v>
      </c>
      <c r="N598" s="34" t="s">
        <v>43</v>
      </c>
      <c r="O598" s="35">
        <v>8.5864219052846691E-2</v>
      </c>
      <c r="P598" s="7">
        <v>3313867</v>
      </c>
      <c r="Q598" s="7">
        <v>284542.6019999999</v>
      </c>
      <c r="R598" s="7">
        <v>0</v>
      </c>
      <c r="S598" s="35">
        <v>1</v>
      </c>
      <c r="T598" s="35">
        <v>8.5864219052846691E-2</v>
      </c>
      <c r="U598" s="7">
        <v>284542.59999999998</v>
      </c>
      <c r="V598" s="4" t="s">
        <v>43</v>
      </c>
      <c r="W598" s="33">
        <v>34823663</v>
      </c>
      <c r="X598" s="7">
        <v>156706</v>
      </c>
      <c r="Y598" s="7">
        <v>475992</v>
      </c>
      <c r="Z598" s="7">
        <v>65686.896000000008</v>
      </c>
      <c r="AA598" s="7">
        <v>698384.89599999995</v>
      </c>
      <c r="AB598" s="7">
        <v>696474</v>
      </c>
      <c r="AC598" s="4" t="s">
        <v>44</v>
      </c>
      <c r="AD598" s="35" t="s">
        <v>45</v>
      </c>
      <c r="AE598" s="7" t="s">
        <v>45</v>
      </c>
      <c r="AF598" s="7" t="s">
        <v>45</v>
      </c>
      <c r="AG598" s="7" t="s">
        <v>45</v>
      </c>
      <c r="AH598" s="35" t="s">
        <v>45</v>
      </c>
      <c r="AI598" s="35" t="s">
        <v>45</v>
      </c>
      <c r="AJ598" s="7" t="s">
        <v>45</v>
      </c>
      <c r="AK598" s="36">
        <v>284542.59999999998</v>
      </c>
    </row>
    <row r="599" spans="1:37" hidden="1">
      <c r="A599" s="4">
        <v>2025</v>
      </c>
      <c r="B599" s="4">
        <v>44</v>
      </c>
      <c r="C599" s="4" t="s">
        <v>494</v>
      </c>
      <c r="D599" s="4">
        <v>24960</v>
      </c>
      <c r="E599" s="4" t="s">
        <v>499</v>
      </c>
      <c r="F599" s="32">
        <v>0.13800000000000001</v>
      </c>
      <c r="G599" s="4" t="s">
        <v>43</v>
      </c>
      <c r="H599" s="33">
        <v>231200600</v>
      </c>
      <c r="I599" s="7">
        <v>1534786</v>
      </c>
      <c r="J599" s="7">
        <v>2949733</v>
      </c>
      <c r="K599" s="7">
        <v>407063.15399999998</v>
      </c>
      <c r="L599" s="7">
        <v>4891582.1540000001</v>
      </c>
      <c r="M599" s="7">
        <v>5002795</v>
      </c>
      <c r="N599" s="34" t="s">
        <v>43</v>
      </c>
      <c r="O599" s="35">
        <v>2.2230142550314299E-2</v>
      </c>
      <c r="P599" s="7">
        <v>5002795</v>
      </c>
      <c r="Q599" s="7">
        <v>111212.8459999996</v>
      </c>
      <c r="R599" s="7">
        <v>0</v>
      </c>
      <c r="S599" s="35">
        <v>1</v>
      </c>
      <c r="T599" s="35">
        <v>2.2230142550314299E-2</v>
      </c>
      <c r="U599" s="7">
        <v>111212.85</v>
      </c>
      <c r="V599" s="4" t="s">
        <v>43</v>
      </c>
      <c r="W599" s="33">
        <v>80631609</v>
      </c>
      <c r="X599" s="7">
        <v>536073</v>
      </c>
      <c r="Y599" s="7">
        <v>1100412</v>
      </c>
      <c r="Z599" s="7">
        <v>151856.856</v>
      </c>
      <c r="AA599" s="7">
        <v>1788341.8559999999</v>
      </c>
      <c r="AB599" s="7">
        <v>1745541</v>
      </c>
      <c r="AC599" s="4" t="s">
        <v>44</v>
      </c>
      <c r="AD599" s="35" t="s">
        <v>45</v>
      </c>
      <c r="AE599" s="7" t="s">
        <v>45</v>
      </c>
      <c r="AF599" s="7" t="s">
        <v>45</v>
      </c>
      <c r="AG599" s="7" t="s">
        <v>45</v>
      </c>
      <c r="AH599" s="35" t="s">
        <v>45</v>
      </c>
      <c r="AI599" s="35" t="s">
        <v>45</v>
      </c>
      <c r="AJ599" s="7" t="s">
        <v>45</v>
      </c>
      <c r="AK599" s="36">
        <v>111212.85</v>
      </c>
    </row>
    <row r="600" spans="1:37" hidden="1">
      <c r="A600" s="4">
        <v>2025</v>
      </c>
      <c r="B600" s="4">
        <v>44</v>
      </c>
      <c r="C600" s="4" t="s">
        <v>494</v>
      </c>
      <c r="D600" s="4">
        <v>25270</v>
      </c>
      <c r="E600" s="4" t="s">
        <v>384</v>
      </c>
      <c r="F600" s="32">
        <v>0.13800000000000001</v>
      </c>
      <c r="G600" s="4" t="s">
        <v>43</v>
      </c>
      <c r="H600" s="33">
        <v>87915460</v>
      </c>
      <c r="I600" s="7">
        <v>272538</v>
      </c>
      <c r="J600" s="7">
        <v>1237555</v>
      </c>
      <c r="K600" s="7">
        <v>170782.59</v>
      </c>
      <c r="L600" s="7">
        <v>1680875.59</v>
      </c>
      <c r="M600" s="7">
        <v>1758310</v>
      </c>
      <c r="N600" s="34" t="s">
        <v>43</v>
      </c>
      <c r="O600" s="35">
        <v>4.403911141948802E-2</v>
      </c>
      <c r="P600" s="7">
        <v>1758310</v>
      </c>
      <c r="Q600" s="7">
        <v>77434.409999999974</v>
      </c>
      <c r="R600" s="7">
        <v>0</v>
      </c>
      <c r="S600" s="35">
        <v>1</v>
      </c>
      <c r="T600" s="35">
        <v>4.403911141948802E-2</v>
      </c>
      <c r="U600" s="7">
        <v>77434.41</v>
      </c>
      <c r="V600" s="4" t="s">
        <v>43</v>
      </c>
      <c r="W600" s="33">
        <v>156870</v>
      </c>
      <c r="X600" s="7">
        <v>486</v>
      </c>
      <c r="Y600" s="7">
        <v>19841</v>
      </c>
      <c r="Z600" s="7">
        <v>2738.058</v>
      </c>
      <c r="AA600" s="7">
        <v>23065.058000000001</v>
      </c>
      <c r="AB600" s="7">
        <v>3137</v>
      </c>
      <c r="AC600" s="4" t="s">
        <v>44</v>
      </c>
      <c r="AD600" s="35" t="s">
        <v>45</v>
      </c>
      <c r="AE600" s="7" t="s">
        <v>45</v>
      </c>
      <c r="AF600" s="7" t="s">
        <v>45</v>
      </c>
      <c r="AG600" s="7" t="s">
        <v>45</v>
      </c>
      <c r="AH600" s="35" t="s">
        <v>45</v>
      </c>
      <c r="AI600" s="35" t="s">
        <v>45</v>
      </c>
      <c r="AJ600" s="7" t="s">
        <v>45</v>
      </c>
      <c r="AK600" s="36">
        <v>77434.41</v>
      </c>
    </row>
    <row r="601" spans="1:37" hidden="1">
      <c r="A601" s="4">
        <v>2025</v>
      </c>
      <c r="B601" s="4">
        <v>44</v>
      </c>
      <c r="C601" s="4" t="s">
        <v>494</v>
      </c>
      <c r="D601" s="4">
        <v>30150</v>
      </c>
      <c r="E601" s="4" t="s">
        <v>386</v>
      </c>
      <c r="F601" s="32">
        <v>0.13800000000000001</v>
      </c>
      <c r="G601" s="4" t="s">
        <v>44</v>
      </c>
      <c r="H601" s="33" t="s">
        <v>45</v>
      </c>
      <c r="I601" s="7" t="s">
        <v>45</v>
      </c>
      <c r="J601" s="7" t="s">
        <v>45</v>
      </c>
      <c r="K601" s="7" t="s">
        <v>45</v>
      </c>
      <c r="L601" s="7" t="s">
        <v>45</v>
      </c>
      <c r="M601" s="7" t="s">
        <v>45</v>
      </c>
      <c r="N601" s="34" t="s">
        <v>44</v>
      </c>
      <c r="O601" s="35" t="s">
        <v>45</v>
      </c>
      <c r="P601" s="7" t="s">
        <v>45</v>
      </c>
      <c r="Q601" s="7" t="s">
        <v>45</v>
      </c>
      <c r="R601" s="7" t="s">
        <v>45</v>
      </c>
      <c r="S601" s="35" t="s">
        <v>45</v>
      </c>
      <c r="T601" s="35" t="s">
        <v>45</v>
      </c>
      <c r="U601" s="7" t="s">
        <v>45</v>
      </c>
      <c r="V601" s="4" t="s">
        <v>43</v>
      </c>
      <c r="W601" s="33">
        <v>114080</v>
      </c>
      <c r="X601" s="7">
        <v>0</v>
      </c>
      <c r="Y601" s="7">
        <v>521</v>
      </c>
      <c r="Z601" s="7">
        <v>71.89800000000001</v>
      </c>
      <c r="AA601" s="7">
        <v>592.89800000000002</v>
      </c>
      <c r="AB601" s="7">
        <v>228</v>
      </c>
      <c r="AC601" s="4" t="s">
        <v>44</v>
      </c>
      <c r="AD601" s="35" t="s">
        <v>45</v>
      </c>
      <c r="AE601" s="7" t="s">
        <v>45</v>
      </c>
      <c r="AF601" s="7" t="s">
        <v>45</v>
      </c>
      <c r="AG601" s="7" t="s">
        <v>45</v>
      </c>
      <c r="AH601" s="35" t="s">
        <v>45</v>
      </c>
      <c r="AI601" s="35" t="s">
        <v>45</v>
      </c>
      <c r="AJ601" s="7" t="s">
        <v>45</v>
      </c>
      <c r="AK601" s="36" t="s">
        <v>45</v>
      </c>
    </row>
    <row r="602" spans="1:37" hidden="1">
      <c r="A602" s="4">
        <v>2025</v>
      </c>
      <c r="B602" s="4">
        <v>44</v>
      </c>
      <c r="C602" s="4" t="s">
        <v>494</v>
      </c>
      <c r="D602" s="4">
        <v>30210</v>
      </c>
      <c r="E602" s="4" t="s">
        <v>387</v>
      </c>
      <c r="F602" s="32">
        <v>0.13800000000000001</v>
      </c>
      <c r="G602" s="4" t="s">
        <v>43</v>
      </c>
      <c r="H602" s="33">
        <v>1190185680</v>
      </c>
      <c r="I602" s="7">
        <v>383972</v>
      </c>
      <c r="J602" s="7">
        <v>1973176</v>
      </c>
      <c r="K602" s="7">
        <v>272298.288</v>
      </c>
      <c r="L602" s="7">
        <v>2629446.2880000002</v>
      </c>
      <c r="M602" s="7">
        <v>2764344</v>
      </c>
      <c r="N602" s="34" t="s">
        <v>43</v>
      </c>
      <c r="O602" s="35">
        <v>4.8799176947586731E-2</v>
      </c>
      <c r="P602" s="7">
        <v>2764344</v>
      </c>
      <c r="Q602" s="7">
        <v>134897.71199999971</v>
      </c>
      <c r="R602" s="7">
        <v>0</v>
      </c>
      <c r="S602" s="35">
        <v>1</v>
      </c>
      <c r="T602" s="35">
        <v>4.8799176947586731E-2</v>
      </c>
      <c r="U602" s="7">
        <v>134897.71</v>
      </c>
      <c r="V602" s="4" t="s">
        <v>43</v>
      </c>
      <c r="W602" s="33">
        <v>213873479</v>
      </c>
      <c r="X602" s="7">
        <v>62627</v>
      </c>
      <c r="Y602" s="7">
        <v>389548</v>
      </c>
      <c r="Z602" s="7">
        <v>53757.624000000003</v>
      </c>
      <c r="AA602" s="7">
        <v>505932.62400000001</v>
      </c>
      <c r="AB602" s="7">
        <v>490376</v>
      </c>
      <c r="AC602" s="4" t="s">
        <v>44</v>
      </c>
      <c r="AD602" s="35" t="s">
        <v>45</v>
      </c>
      <c r="AE602" s="7" t="s">
        <v>45</v>
      </c>
      <c r="AF602" s="7" t="s">
        <v>45</v>
      </c>
      <c r="AG602" s="7" t="s">
        <v>45</v>
      </c>
      <c r="AH602" s="35" t="s">
        <v>45</v>
      </c>
      <c r="AI602" s="35" t="s">
        <v>45</v>
      </c>
      <c r="AJ602" s="7" t="s">
        <v>45</v>
      </c>
      <c r="AK602" s="36">
        <v>134897.71</v>
      </c>
    </row>
    <row r="603" spans="1:37">
      <c r="A603" s="4">
        <v>2023</v>
      </c>
      <c r="B603" s="4">
        <v>45</v>
      </c>
      <c r="C603" s="4" t="s">
        <v>500</v>
      </c>
      <c r="D603" s="4">
        <v>20900</v>
      </c>
      <c r="E603" s="4" t="s">
        <v>309</v>
      </c>
      <c r="F603" s="32">
        <v>0.13500000000000001</v>
      </c>
      <c r="G603" s="4" t="s">
        <v>43</v>
      </c>
      <c r="H603" s="33">
        <v>3235140</v>
      </c>
      <c r="I603" s="7">
        <v>18859</v>
      </c>
      <c r="J603" s="7">
        <v>42755</v>
      </c>
      <c r="K603" s="7">
        <v>5771.9250000000002</v>
      </c>
      <c r="L603" s="7">
        <v>67385.925000000003</v>
      </c>
      <c r="M603" s="7">
        <v>69328</v>
      </c>
      <c r="N603" s="34" t="s">
        <v>43</v>
      </c>
      <c r="O603" s="35">
        <v>2.8012851950150019E-2</v>
      </c>
      <c r="P603" s="7">
        <v>69181</v>
      </c>
      <c r="Q603" s="7">
        <v>1937.957110763329</v>
      </c>
      <c r="R603" s="7">
        <v>0</v>
      </c>
      <c r="S603" s="35">
        <v>1</v>
      </c>
      <c r="T603" s="35">
        <v>2.8012851950150019E-2</v>
      </c>
      <c r="U603" s="7">
        <v>1937.96</v>
      </c>
      <c r="V603" s="4" t="s">
        <v>43</v>
      </c>
      <c r="W603" s="33">
        <v>6694</v>
      </c>
      <c r="X603" s="7">
        <v>41</v>
      </c>
      <c r="Y603" s="7">
        <v>83</v>
      </c>
      <c r="Z603" s="7">
        <v>11.205</v>
      </c>
      <c r="AA603" s="7">
        <v>135.20500000000001</v>
      </c>
      <c r="AB603" s="7">
        <v>145</v>
      </c>
      <c r="AC603" s="4" t="s">
        <v>43</v>
      </c>
      <c r="AD603" s="35">
        <v>6.755172413793098E-2</v>
      </c>
      <c r="AE603" s="7">
        <v>118</v>
      </c>
      <c r="AF603" s="7">
        <v>7.9711034482758558</v>
      </c>
      <c r="AG603" s="7">
        <v>0</v>
      </c>
      <c r="AH603" s="35">
        <v>1</v>
      </c>
      <c r="AI603" s="35">
        <v>6.755172413793098E-2</v>
      </c>
      <c r="AJ603" s="7">
        <v>7.97</v>
      </c>
      <c r="AK603" s="36">
        <v>1945.93</v>
      </c>
    </row>
    <row r="604" spans="1:37">
      <c r="A604" s="4">
        <v>2023</v>
      </c>
      <c r="B604" s="4">
        <v>45</v>
      </c>
      <c r="C604" s="4" t="s">
        <v>500</v>
      </c>
      <c r="D604" s="4">
        <v>21510</v>
      </c>
      <c r="E604" s="4" t="s">
        <v>224</v>
      </c>
      <c r="F604" s="32">
        <v>0.13500000000000001</v>
      </c>
      <c r="G604" s="4" t="s">
        <v>43</v>
      </c>
      <c r="H604" s="33">
        <v>11788580</v>
      </c>
      <c r="I604" s="7">
        <v>138007</v>
      </c>
      <c r="J604" s="7">
        <v>144551</v>
      </c>
      <c r="K604" s="7">
        <v>19514.384999999998</v>
      </c>
      <c r="L604" s="7">
        <v>302072.38500000001</v>
      </c>
      <c r="M604" s="7">
        <v>320731</v>
      </c>
      <c r="N604" s="34" t="s">
        <v>43</v>
      </c>
      <c r="O604" s="35">
        <v>5.8175277724947017E-2</v>
      </c>
      <c r="P604" s="7">
        <v>313991</v>
      </c>
      <c r="Q604" s="7">
        <v>18266.513628133838</v>
      </c>
      <c r="R604" s="7">
        <v>0</v>
      </c>
      <c r="S604" s="35">
        <v>1</v>
      </c>
      <c r="T604" s="35">
        <v>5.8175277724947017E-2</v>
      </c>
      <c r="U604" s="7">
        <v>18266.509999999998</v>
      </c>
      <c r="V604" s="4" t="s">
        <v>43</v>
      </c>
      <c r="W604" s="33">
        <v>579794</v>
      </c>
      <c r="X604" s="7">
        <v>7317</v>
      </c>
      <c r="Y604" s="7">
        <v>9419</v>
      </c>
      <c r="Z604" s="7">
        <v>1271.5650000000001</v>
      </c>
      <c r="AA604" s="7">
        <v>18007.564999999999</v>
      </c>
      <c r="AB604" s="7">
        <v>16303</v>
      </c>
      <c r="AC604" s="4" t="s">
        <v>44</v>
      </c>
      <c r="AD604" s="35" t="s">
        <v>45</v>
      </c>
      <c r="AE604" s="7" t="s">
        <v>45</v>
      </c>
      <c r="AF604" s="7" t="s">
        <v>45</v>
      </c>
      <c r="AG604" s="7" t="s">
        <v>45</v>
      </c>
      <c r="AH604" s="35" t="s">
        <v>45</v>
      </c>
      <c r="AI604" s="35" t="s">
        <v>45</v>
      </c>
      <c r="AJ604" s="7" t="s">
        <v>45</v>
      </c>
      <c r="AK604" s="36">
        <v>18266.509999999998</v>
      </c>
    </row>
    <row r="605" spans="1:37">
      <c r="A605" s="4">
        <v>2023</v>
      </c>
      <c r="B605" s="4">
        <v>45</v>
      </c>
      <c r="C605" s="4" t="s">
        <v>500</v>
      </c>
      <c r="D605" s="4">
        <v>22140</v>
      </c>
      <c r="E605" s="4" t="s">
        <v>501</v>
      </c>
      <c r="F605" s="32">
        <v>0.13500000000000001</v>
      </c>
      <c r="G605" s="4" t="s">
        <v>44</v>
      </c>
      <c r="H605" s="33" t="s">
        <v>45</v>
      </c>
      <c r="I605" s="7" t="s">
        <v>45</v>
      </c>
      <c r="J605" s="7" t="s">
        <v>45</v>
      </c>
      <c r="K605" s="7" t="s">
        <v>45</v>
      </c>
      <c r="L605" s="7" t="s">
        <v>45</v>
      </c>
      <c r="M605" s="7" t="s">
        <v>45</v>
      </c>
      <c r="N605" s="34" t="s">
        <v>44</v>
      </c>
      <c r="O605" s="35" t="s">
        <v>45</v>
      </c>
      <c r="P605" s="7" t="s">
        <v>45</v>
      </c>
      <c r="Q605" s="7" t="s">
        <v>45</v>
      </c>
      <c r="R605" s="7" t="s">
        <v>45</v>
      </c>
      <c r="S605" s="35" t="s">
        <v>45</v>
      </c>
      <c r="T605" s="35" t="s">
        <v>45</v>
      </c>
      <c r="U605" s="7" t="s">
        <v>45</v>
      </c>
      <c r="V605" s="4" t="s">
        <v>44</v>
      </c>
      <c r="W605" s="33" t="s">
        <v>45</v>
      </c>
      <c r="X605" s="7" t="s">
        <v>45</v>
      </c>
      <c r="Y605" s="7" t="s">
        <v>45</v>
      </c>
      <c r="Z605" s="7" t="s">
        <v>45</v>
      </c>
      <c r="AA605" s="7" t="s">
        <v>45</v>
      </c>
      <c r="AB605" s="7" t="s">
        <v>45</v>
      </c>
      <c r="AC605" s="4" t="s">
        <v>44</v>
      </c>
      <c r="AD605" s="35" t="s">
        <v>45</v>
      </c>
      <c r="AE605" s="7" t="s">
        <v>45</v>
      </c>
      <c r="AF605" s="7" t="s">
        <v>45</v>
      </c>
      <c r="AG605" s="7" t="s">
        <v>45</v>
      </c>
      <c r="AH605" s="35" t="s">
        <v>45</v>
      </c>
      <c r="AI605" s="35" t="s">
        <v>45</v>
      </c>
      <c r="AJ605" s="7" t="s">
        <v>45</v>
      </c>
      <c r="AK605" s="36" t="s">
        <v>45</v>
      </c>
    </row>
    <row r="606" spans="1:37">
      <c r="A606" s="4">
        <v>2023</v>
      </c>
      <c r="B606" s="4">
        <v>45</v>
      </c>
      <c r="C606" s="4" t="s">
        <v>500</v>
      </c>
      <c r="D606" s="4">
        <v>22280</v>
      </c>
      <c r="E606" s="4" t="s">
        <v>502</v>
      </c>
      <c r="F606" s="32">
        <v>0.13500000000000001</v>
      </c>
      <c r="G606" s="4" t="s">
        <v>43</v>
      </c>
      <c r="H606" s="33">
        <v>242003860</v>
      </c>
      <c r="I606" s="7">
        <v>5817148</v>
      </c>
      <c r="J606" s="7">
        <v>2646339</v>
      </c>
      <c r="K606" s="7">
        <v>357255.76500000001</v>
      </c>
      <c r="L606" s="7">
        <v>8820742.7650000006</v>
      </c>
      <c r="M606" s="7">
        <v>9471412</v>
      </c>
      <c r="N606" s="34" t="s">
        <v>43</v>
      </c>
      <c r="O606" s="35">
        <v>6.8698229472015315E-2</v>
      </c>
      <c r="P606" s="7">
        <v>8179663</v>
      </c>
      <c r="Q606" s="7">
        <v>561928.36577775318</v>
      </c>
      <c r="R606" s="7">
        <v>0</v>
      </c>
      <c r="S606" s="35">
        <v>1</v>
      </c>
      <c r="T606" s="35">
        <v>6.8698229472015315E-2</v>
      </c>
      <c r="U606" s="7">
        <v>561928.37</v>
      </c>
      <c r="V606" s="4" t="s">
        <v>43</v>
      </c>
      <c r="W606" s="33">
        <v>147726239</v>
      </c>
      <c r="X606" s="7">
        <v>3664550</v>
      </c>
      <c r="Y606" s="7">
        <v>1825833</v>
      </c>
      <c r="Z606" s="7">
        <v>246487.45499999999</v>
      </c>
      <c r="AA606" s="7">
        <v>5736870.4550000001</v>
      </c>
      <c r="AB606" s="7">
        <v>5895218</v>
      </c>
      <c r="AC606" s="4" t="s">
        <v>43</v>
      </c>
      <c r="AD606" s="35">
        <v>2.6860337480310251E-2</v>
      </c>
      <c r="AE606" s="7">
        <v>5127522</v>
      </c>
      <c r="AF606" s="7">
        <v>137726.9713577154</v>
      </c>
      <c r="AG606" s="7">
        <v>0</v>
      </c>
      <c r="AH606" s="35">
        <v>1</v>
      </c>
      <c r="AI606" s="35">
        <v>2.6860337480310251E-2</v>
      </c>
      <c r="AJ606" s="7">
        <v>137726.97</v>
      </c>
      <c r="AK606" s="36">
        <v>699655.34</v>
      </c>
    </row>
    <row r="607" spans="1:37">
      <c r="A607" s="4">
        <v>2023</v>
      </c>
      <c r="B607" s="4">
        <v>45</v>
      </c>
      <c r="C607" s="4" t="s">
        <v>500</v>
      </c>
      <c r="D607" s="4">
        <v>22580</v>
      </c>
      <c r="E607" s="4" t="s">
        <v>314</v>
      </c>
      <c r="F607" s="32">
        <v>0.13500000000000001</v>
      </c>
      <c r="G607" s="4" t="s">
        <v>43</v>
      </c>
      <c r="H607" s="33">
        <v>433746560</v>
      </c>
      <c r="I607" s="7">
        <v>4802795</v>
      </c>
      <c r="J607" s="7">
        <v>5185961</v>
      </c>
      <c r="K607" s="7">
        <v>700104.7350000001</v>
      </c>
      <c r="L607" s="7">
        <v>10688860.734999999</v>
      </c>
      <c r="M607" s="7">
        <v>11482496</v>
      </c>
      <c r="N607" s="34" t="s">
        <v>43</v>
      </c>
      <c r="O607" s="35">
        <v>6.9116964203601805E-2</v>
      </c>
      <c r="P607" s="7">
        <v>10965136</v>
      </c>
      <c r="Q607" s="7">
        <v>757876.91239962552</v>
      </c>
      <c r="R607" s="7">
        <v>0</v>
      </c>
      <c r="S607" s="35">
        <v>1</v>
      </c>
      <c r="T607" s="35">
        <v>6.9116964203601805E-2</v>
      </c>
      <c r="U607" s="7">
        <v>757876.91</v>
      </c>
      <c r="V607" s="4" t="s">
        <v>43</v>
      </c>
      <c r="W607" s="33">
        <v>50719744</v>
      </c>
      <c r="X607" s="7">
        <v>556686</v>
      </c>
      <c r="Y607" s="7">
        <v>783005</v>
      </c>
      <c r="Z607" s="7">
        <v>105705.675</v>
      </c>
      <c r="AA607" s="7">
        <v>1445396.675</v>
      </c>
      <c r="AB607" s="7">
        <v>1337771</v>
      </c>
      <c r="AC607" s="4" t="s">
        <v>44</v>
      </c>
      <c r="AD607" s="35" t="s">
        <v>45</v>
      </c>
      <c r="AE607" s="7" t="s">
        <v>45</v>
      </c>
      <c r="AF607" s="7" t="s">
        <v>45</v>
      </c>
      <c r="AG607" s="7" t="s">
        <v>45</v>
      </c>
      <c r="AH607" s="35" t="s">
        <v>45</v>
      </c>
      <c r="AI607" s="35" t="s">
        <v>45</v>
      </c>
      <c r="AJ607" s="7" t="s">
        <v>45</v>
      </c>
      <c r="AK607" s="36">
        <v>757876.91</v>
      </c>
    </row>
    <row r="608" spans="1:37">
      <c r="A608" s="4">
        <v>2023</v>
      </c>
      <c r="B608" s="4">
        <v>45</v>
      </c>
      <c r="C608" s="4" t="s">
        <v>500</v>
      </c>
      <c r="D608" s="4">
        <v>22740</v>
      </c>
      <c r="E608" s="4" t="s">
        <v>503</v>
      </c>
      <c r="F608" s="32">
        <v>0.13500000000000001</v>
      </c>
      <c r="G608" s="4" t="s">
        <v>43</v>
      </c>
      <c r="H608" s="33">
        <v>582995220</v>
      </c>
      <c r="I608" s="7">
        <v>7404039</v>
      </c>
      <c r="J608" s="7">
        <v>6524325</v>
      </c>
      <c r="K608" s="7">
        <v>880783.875</v>
      </c>
      <c r="L608" s="7">
        <v>14809147.875</v>
      </c>
      <c r="M608" s="7">
        <v>16382181</v>
      </c>
      <c r="N608" s="34" t="s">
        <v>43</v>
      </c>
      <c r="O608" s="35">
        <v>9.6020983103531798E-2</v>
      </c>
      <c r="P608" s="7">
        <v>16215583</v>
      </c>
      <c r="Q608" s="7">
        <v>1557036.221256918</v>
      </c>
      <c r="R608" s="7">
        <v>0</v>
      </c>
      <c r="S608" s="35">
        <v>1</v>
      </c>
      <c r="T608" s="35">
        <v>9.6020983103531798E-2</v>
      </c>
      <c r="U608" s="7">
        <v>1557036.22</v>
      </c>
      <c r="V608" s="4" t="s">
        <v>43</v>
      </c>
      <c r="W608" s="33">
        <v>167169281</v>
      </c>
      <c r="X608" s="7">
        <v>2123050</v>
      </c>
      <c r="Y608" s="7">
        <v>1897159</v>
      </c>
      <c r="Z608" s="7">
        <v>256116.465</v>
      </c>
      <c r="AA608" s="7">
        <v>4276325.4649999999</v>
      </c>
      <c r="AB608" s="7">
        <v>4697460</v>
      </c>
      <c r="AC608" s="4" t="s">
        <v>43</v>
      </c>
      <c r="AD608" s="35">
        <v>8.9651542535753359E-2</v>
      </c>
      <c r="AE608" s="7">
        <v>4617575</v>
      </c>
      <c r="AF608" s="7">
        <v>413972.72152453131</v>
      </c>
      <c r="AG608" s="7">
        <v>0</v>
      </c>
      <c r="AH608" s="35">
        <v>1</v>
      </c>
      <c r="AI608" s="35">
        <v>8.9651542535753359E-2</v>
      </c>
      <c r="AJ608" s="7">
        <v>413972.72</v>
      </c>
      <c r="AK608" s="36">
        <v>1971008.94</v>
      </c>
    </row>
    <row r="609" spans="1:37">
      <c r="A609" s="4">
        <v>2023</v>
      </c>
      <c r="B609" s="4">
        <v>45</v>
      </c>
      <c r="C609" s="4" t="s">
        <v>500</v>
      </c>
      <c r="D609" s="4">
        <v>22870</v>
      </c>
      <c r="E609" s="4" t="s">
        <v>362</v>
      </c>
      <c r="F609" s="32">
        <v>0.13500000000000001</v>
      </c>
      <c r="G609" s="4" t="s">
        <v>43</v>
      </c>
      <c r="H609" s="33">
        <v>394641585</v>
      </c>
      <c r="I609" s="7">
        <v>10044099</v>
      </c>
      <c r="J609" s="7">
        <v>4466963</v>
      </c>
      <c r="K609" s="7">
        <v>603040.005</v>
      </c>
      <c r="L609" s="7">
        <v>15114102.005000001</v>
      </c>
      <c r="M609" s="7">
        <v>16042656</v>
      </c>
      <c r="N609" s="34" t="s">
        <v>43</v>
      </c>
      <c r="O609" s="35">
        <v>5.7880315765668662E-2</v>
      </c>
      <c r="P609" s="7">
        <v>15177564</v>
      </c>
      <c r="Q609" s="7">
        <v>878482.19687364507</v>
      </c>
      <c r="R609" s="7">
        <v>0</v>
      </c>
      <c r="S609" s="35">
        <v>1</v>
      </c>
      <c r="T609" s="35">
        <v>5.7880315765668662E-2</v>
      </c>
      <c r="U609" s="7">
        <v>878482.2</v>
      </c>
      <c r="V609" s="4" t="s">
        <v>43</v>
      </c>
      <c r="W609" s="33">
        <v>77444388</v>
      </c>
      <c r="X609" s="7">
        <v>1995306</v>
      </c>
      <c r="Y609" s="7">
        <v>932806</v>
      </c>
      <c r="Z609" s="7">
        <v>125928.81</v>
      </c>
      <c r="AA609" s="7">
        <v>3054040.81</v>
      </c>
      <c r="AB609" s="7">
        <v>3172461</v>
      </c>
      <c r="AC609" s="4" t="s">
        <v>43</v>
      </c>
      <c r="AD609" s="35">
        <v>3.7327547919422832E-2</v>
      </c>
      <c r="AE609" s="7">
        <v>2967257</v>
      </c>
      <c r="AF609" s="7">
        <v>110760.4278567428</v>
      </c>
      <c r="AG609" s="7">
        <v>0</v>
      </c>
      <c r="AH609" s="35">
        <v>1</v>
      </c>
      <c r="AI609" s="35">
        <v>3.7327547919422832E-2</v>
      </c>
      <c r="AJ609" s="7">
        <v>110760.43</v>
      </c>
      <c r="AK609" s="36">
        <v>989242.63</v>
      </c>
    </row>
    <row r="610" spans="1:37">
      <c r="A610" s="4">
        <v>2023</v>
      </c>
      <c r="B610" s="4">
        <v>45</v>
      </c>
      <c r="C610" s="4" t="s">
        <v>500</v>
      </c>
      <c r="D610" s="4">
        <v>22880</v>
      </c>
      <c r="E610" s="4" t="s">
        <v>504</v>
      </c>
      <c r="F610" s="32">
        <v>0.13500000000000001</v>
      </c>
      <c r="G610" s="4" t="s">
        <v>43</v>
      </c>
      <c r="H610" s="33">
        <v>337355910</v>
      </c>
      <c r="I610" s="7">
        <v>2344624</v>
      </c>
      <c r="J610" s="7">
        <v>4412491</v>
      </c>
      <c r="K610" s="7">
        <v>595686.28500000003</v>
      </c>
      <c r="L610" s="7">
        <v>7352801.2850000001</v>
      </c>
      <c r="M610" s="7">
        <v>7877265</v>
      </c>
      <c r="N610" s="34" t="s">
        <v>43</v>
      </c>
      <c r="O610" s="35">
        <v>6.6579417475481684E-2</v>
      </c>
      <c r="P610" s="7">
        <v>7080974</v>
      </c>
      <c r="Q610" s="7">
        <v>471447.12407903152</v>
      </c>
      <c r="R610" s="7">
        <v>0</v>
      </c>
      <c r="S610" s="35">
        <v>1</v>
      </c>
      <c r="T610" s="35">
        <v>6.6579417475481684E-2</v>
      </c>
      <c r="U610" s="7">
        <v>471447.12</v>
      </c>
      <c r="V610" s="4" t="s">
        <v>43</v>
      </c>
      <c r="W610" s="33">
        <v>26270371</v>
      </c>
      <c r="X610" s="7">
        <v>182579</v>
      </c>
      <c r="Y610" s="7">
        <v>356236</v>
      </c>
      <c r="Z610" s="7">
        <v>48091.86</v>
      </c>
      <c r="AA610" s="7">
        <v>586906.86</v>
      </c>
      <c r="AB610" s="7">
        <v>613414</v>
      </c>
      <c r="AC610" s="4" t="s">
        <v>43</v>
      </c>
      <c r="AD610" s="35">
        <v>4.3212479663000902E-2</v>
      </c>
      <c r="AE610" s="7">
        <v>553033</v>
      </c>
      <c r="AF610" s="7">
        <v>23897.927265468381</v>
      </c>
      <c r="AG610" s="7">
        <v>0</v>
      </c>
      <c r="AH610" s="35">
        <v>1</v>
      </c>
      <c r="AI610" s="35">
        <v>4.3212479663000902E-2</v>
      </c>
      <c r="AJ610" s="7">
        <v>23897.93</v>
      </c>
      <c r="AK610" s="36">
        <v>495345.05</v>
      </c>
    </row>
    <row r="611" spans="1:37">
      <c r="A611" s="4">
        <v>2023</v>
      </c>
      <c r="B611" s="4">
        <v>45</v>
      </c>
      <c r="C611" s="4" t="s">
        <v>500</v>
      </c>
      <c r="D611" s="4">
        <v>23730</v>
      </c>
      <c r="E611" s="4" t="s">
        <v>505</v>
      </c>
      <c r="F611" s="32">
        <v>0.13500000000000001</v>
      </c>
      <c r="G611" s="4" t="s">
        <v>43</v>
      </c>
      <c r="H611" s="33">
        <v>1004764080</v>
      </c>
      <c r="I611" s="7">
        <v>12619538</v>
      </c>
      <c r="J611" s="7">
        <v>11711988</v>
      </c>
      <c r="K611" s="7">
        <v>1581118.38</v>
      </c>
      <c r="L611" s="7">
        <v>25912644.379999999</v>
      </c>
      <c r="M611" s="7">
        <v>28595306</v>
      </c>
      <c r="N611" s="34" t="s">
        <v>43</v>
      </c>
      <c r="O611" s="35">
        <v>9.3814754771290088E-2</v>
      </c>
      <c r="P611" s="7">
        <v>28360680</v>
      </c>
      <c r="Q611" s="7">
        <v>2660650.2393470309</v>
      </c>
      <c r="R611" s="7">
        <v>0</v>
      </c>
      <c r="S611" s="35">
        <v>1</v>
      </c>
      <c r="T611" s="35">
        <v>9.3814754771290088E-2</v>
      </c>
      <c r="U611" s="7">
        <v>2660650.2400000002</v>
      </c>
      <c r="V611" s="4" t="s">
        <v>43</v>
      </c>
      <c r="W611" s="33">
        <v>277731428</v>
      </c>
      <c r="X611" s="7">
        <v>3629915</v>
      </c>
      <c r="Y611" s="7">
        <v>3416015</v>
      </c>
      <c r="Z611" s="7">
        <v>461162.02500000002</v>
      </c>
      <c r="AA611" s="7">
        <v>7507092.0250000004</v>
      </c>
      <c r="AB611" s="7">
        <v>8045850</v>
      </c>
      <c r="AC611" s="4" t="s">
        <v>43</v>
      </c>
      <c r="AD611" s="35">
        <v>6.6960976776847647E-2</v>
      </c>
      <c r="AE611" s="7">
        <v>7973223</v>
      </c>
      <c r="AF611" s="7">
        <v>533894.80013962754</v>
      </c>
      <c r="AG611" s="7">
        <v>0</v>
      </c>
      <c r="AH611" s="35">
        <v>1</v>
      </c>
      <c r="AI611" s="35">
        <v>6.6960976776847647E-2</v>
      </c>
      <c r="AJ611" s="7">
        <v>533894.80000000005</v>
      </c>
      <c r="AK611" s="36">
        <v>3194545.04</v>
      </c>
    </row>
    <row r="612" spans="1:37">
      <c r="A612" s="4">
        <v>2023</v>
      </c>
      <c r="B612" s="4">
        <v>45</v>
      </c>
      <c r="C612" s="4" t="s">
        <v>500</v>
      </c>
      <c r="D612" s="4">
        <v>23860</v>
      </c>
      <c r="E612" s="4" t="s">
        <v>487</v>
      </c>
      <c r="F612" s="32">
        <v>0.13500000000000001</v>
      </c>
      <c r="G612" s="4" t="s">
        <v>43</v>
      </c>
      <c r="H612" s="33">
        <v>279162788</v>
      </c>
      <c r="I612" s="7">
        <v>1907422</v>
      </c>
      <c r="J612" s="7">
        <v>3470412</v>
      </c>
      <c r="K612" s="7">
        <v>468505.62000000011</v>
      </c>
      <c r="L612" s="7">
        <v>5846339.6200000001</v>
      </c>
      <c r="M612" s="7">
        <v>6234450</v>
      </c>
      <c r="N612" s="34" t="s">
        <v>43</v>
      </c>
      <c r="O612" s="35">
        <v>6.2252545132289172E-2</v>
      </c>
      <c r="P612" s="7">
        <v>5745917</v>
      </c>
      <c r="Q612" s="7">
        <v>357697.95736888761</v>
      </c>
      <c r="R612" s="7">
        <v>0</v>
      </c>
      <c r="S612" s="35">
        <v>1</v>
      </c>
      <c r="T612" s="35">
        <v>6.2252545132289172E-2</v>
      </c>
      <c r="U612" s="7">
        <v>357697.96</v>
      </c>
      <c r="V612" s="4" t="s">
        <v>43</v>
      </c>
      <c r="W612" s="33">
        <v>14936332</v>
      </c>
      <c r="X612" s="7">
        <v>104454</v>
      </c>
      <c r="Y612" s="7">
        <v>199127</v>
      </c>
      <c r="Z612" s="7">
        <v>26882.145</v>
      </c>
      <c r="AA612" s="7">
        <v>330463.14500000002</v>
      </c>
      <c r="AB612" s="7">
        <v>335967</v>
      </c>
      <c r="AC612" s="4" t="s">
        <v>43</v>
      </c>
      <c r="AD612" s="35">
        <v>1.63821297925093E-2</v>
      </c>
      <c r="AE612" s="7">
        <v>309483</v>
      </c>
      <c r="AF612" s="7">
        <v>5069.9906745751568</v>
      </c>
      <c r="AG612" s="7">
        <v>0</v>
      </c>
      <c r="AH612" s="35">
        <v>1</v>
      </c>
      <c r="AI612" s="35">
        <v>1.63821297925093E-2</v>
      </c>
      <c r="AJ612" s="7">
        <v>5069.99</v>
      </c>
      <c r="AK612" s="36">
        <v>362767.95</v>
      </c>
    </row>
    <row r="613" spans="1:37">
      <c r="A613" s="4">
        <v>2023</v>
      </c>
      <c r="B613" s="4">
        <v>45</v>
      </c>
      <c r="C613" s="4" t="s">
        <v>500</v>
      </c>
      <c r="D613" s="4">
        <v>23930</v>
      </c>
      <c r="E613" s="4" t="s">
        <v>343</v>
      </c>
      <c r="F613" s="32">
        <v>0.13500000000000001</v>
      </c>
      <c r="G613" s="4" t="s">
        <v>43</v>
      </c>
      <c r="H613" s="33">
        <v>46593300</v>
      </c>
      <c r="I613" s="7">
        <v>224347</v>
      </c>
      <c r="J613" s="7">
        <v>829517</v>
      </c>
      <c r="K613" s="7">
        <v>111984.795</v>
      </c>
      <c r="L613" s="7">
        <v>1165848.7949999999</v>
      </c>
      <c r="M613" s="7">
        <v>1077005</v>
      </c>
      <c r="N613" s="34" t="s">
        <v>44</v>
      </c>
      <c r="O613" s="35" t="s">
        <v>45</v>
      </c>
      <c r="P613" s="7" t="s">
        <v>45</v>
      </c>
      <c r="Q613" s="7" t="s">
        <v>45</v>
      </c>
      <c r="R613" s="7" t="s">
        <v>45</v>
      </c>
      <c r="S613" s="35" t="s">
        <v>45</v>
      </c>
      <c r="T613" s="35" t="s">
        <v>45</v>
      </c>
      <c r="U613" s="7" t="s">
        <v>45</v>
      </c>
      <c r="V613" s="4" t="s">
        <v>44</v>
      </c>
      <c r="W613" s="33" t="s">
        <v>45</v>
      </c>
      <c r="X613" s="7" t="s">
        <v>45</v>
      </c>
      <c r="Y613" s="7" t="s">
        <v>45</v>
      </c>
      <c r="Z613" s="7" t="s">
        <v>45</v>
      </c>
      <c r="AA613" s="7" t="s">
        <v>45</v>
      </c>
      <c r="AB613" s="7" t="s">
        <v>45</v>
      </c>
      <c r="AC613" s="4" t="s">
        <v>44</v>
      </c>
      <c r="AD613" s="35" t="s">
        <v>45</v>
      </c>
      <c r="AE613" s="7" t="s">
        <v>45</v>
      </c>
      <c r="AF613" s="7" t="s">
        <v>45</v>
      </c>
      <c r="AG613" s="7" t="s">
        <v>45</v>
      </c>
      <c r="AH613" s="35" t="s">
        <v>45</v>
      </c>
      <c r="AI613" s="35" t="s">
        <v>45</v>
      </c>
      <c r="AJ613" s="7" t="s">
        <v>45</v>
      </c>
      <c r="AK613" s="36" t="s">
        <v>45</v>
      </c>
    </row>
    <row r="614" spans="1:37">
      <c r="A614" s="4">
        <v>2023</v>
      </c>
      <c r="B614" s="4">
        <v>45</v>
      </c>
      <c r="C614" s="4" t="s">
        <v>500</v>
      </c>
      <c r="D614" s="4">
        <v>23960</v>
      </c>
      <c r="E614" s="4" t="s">
        <v>316</v>
      </c>
      <c r="F614" s="32">
        <v>0.13500000000000001</v>
      </c>
      <c r="G614" s="4" t="s">
        <v>43</v>
      </c>
      <c r="H614" s="33">
        <v>389867856</v>
      </c>
      <c r="I614" s="7">
        <v>4210573</v>
      </c>
      <c r="J614" s="7">
        <v>5116833</v>
      </c>
      <c r="K614" s="7">
        <v>690772.45500000007</v>
      </c>
      <c r="L614" s="7">
        <v>10018178.455</v>
      </c>
      <c r="M614" s="7">
        <v>10409474</v>
      </c>
      <c r="N614" s="34" t="s">
        <v>43</v>
      </c>
      <c r="O614" s="35">
        <v>3.7590328291323798E-2</v>
      </c>
      <c r="P614" s="7">
        <v>10306936</v>
      </c>
      <c r="Q614" s="7">
        <v>387441.10791766382</v>
      </c>
      <c r="R614" s="7">
        <v>0</v>
      </c>
      <c r="S614" s="35">
        <v>1</v>
      </c>
      <c r="T614" s="35">
        <v>3.7590328291323798E-2</v>
      </c>
      <c r="U614" s="7">
        <v>387441.11</v>
      </c>
      <c r="V614" s="4" t="s">
        <v>43</v>
      </c>
      <c r="W614" s="33">
        <v>16779746</v>
      </c>
      <c r="X614" s="7">
        <v>181221</v>
      </c>
      <c r="Y614" s="7">
        <v>184738</v>
      </c>
      <c r="Z614" s="7">
        <v>24939.63</v>
      </c>
      <c r="AA614" s="7">
        <v>390898.63</v>
      </c>
      <c r="AB614" s="7">
        <v>448020</v>
      </c>
      <c r="AC614" s="4" t="s">
        <v>43</v>
      </c>
      <c r="AD614" s="35">
        <v>0.12749736618900939</v>
      </c>
      <c r="AE614" s="7">
        <v>448445</v>
      </c>
      <c r="AF614" s="7">
        <v>57175.556380630333</v>
      </c>
      <c r="AG614" s="7">
        <v>0</v>
      </c>
      <c r="AH614" s="35">
        <v>1</v>
      </c>
      <c r="AI614" s="35">
        <v>0.12749736618900939</v>
      </c>
      <c r="AJ614" s="7">
        <v>57175.56</v>
      </c>
      <c r="AK614" s="36">
        <v>444616.67</v>
      </c>
    </row>
    <row r="615" spans="1:37">
      <c r="A615" s="4">
        <v>2023</v>
      </c>
      <c r="B615" s="4">
        <v>45</v>
      </c>
      <c r="C615" s="4" t="s">
        <v>500</v>
      </c>
      <c r="D615" s="4">
        <v>24420</v>
      </c>
      <c r="E615" s="4" t="s">
        <v>363</v>
      </c>
      <c r="F615" s="32">
        <v>0.13500000000000001</v>
      </c>
      <c r="G615" s="4" t="s">
        <v>44</v>
      </c>
      <c r="H615" s="33" t="s">
        <v>45</v>
      </c>
      <c r="I615" s="7" t="s">
        <v>45</v>
      </c>
      <c r="J615" s="7" t="s">
        <v>45</v>
      </c>
      <c r="K615" s="7" t="s">
        <v>45</v>
      </c>
      <c r="L615" s="7" t="s">
        <v>45</v>
      </c>
      <c r="M615" s="7" t="s">
        <v>45</v>
      </c>
      <c r="N615" s="34" t="s">
        <v>44</v>
      </c>
      <c r="O615" s="35" t="s">
        <v>45</v>
      </c>
      <c r="P615" s="7" t="s">
        <v>45</v>
      </c>
      <c r="Q615" s="7" t="s">
        <v>45</v>
      </c>
      <c r="R615" s="7" t="s">
        <v>45</v>
      </c>
      <c r="S615" s="35" t="s">
        <v>45</v>
      </c>
      <c r="T615" s="35" t="s">
        <v>45</v>
      </c>
      <c r="U615" s="7" t="s">
        <v>45</v>
      </c>
      <c r="V615" s="4" t="s">
        <v>44</v>
      </c>
      <c r="W615" s="33" t="s">
        <v>45</v>
      </c>
      <c r="X615" s="7" t="s">
        <v>45</v>
      </c>
      <c r="Y615" s="7" t="s">
        <v>45</v>
      </c>
      <c r="Z615" s="7" t="s">
        <v>45</v>
      </c>
      <c r="AA615" s="7" t="s">
        <v>45</v>
      </c>
      <c r="AB615" s="7" t="s">
        <v>45</v>
      </c>
      <c r="AC615" s="4" t="s">
        <v>44</v>
      </c>
      <c r="AD615" s="35" t="s">
        <v>45</v>
      </c>
      <c r="AE615" s="7" t="s">
        <v>45</v>
      </c>
      <c r="AF615" s="7" t="s">
        <v>45</v>
      </c>
      <c r="AG615" s="7" t="s">
        <v>45</v>
      </c>
      <c r="AH615" s="35" t="s">
        <v>45</v>
      </c>
      <c r="AI615" s="35" t="s">
        <v>45</v>
      </c>
      <c r="AJ615" s="7" t="s">
        <v>45</v>
      </c>
      <c r="AK615" s="36" t="s">
        <v>45</v>
      </c>
    </row>
    <row r="616" spans="1:37">
      <c r="A616" s="4">
        <v>2023</v>
      </c>
      <c r="B616" s="4">
        <v>45</v>
      </c>
      <c r="C616" s="4" t="s">
        <v>500</v>
      </c>
      <c r="D616" s="4">
        <v>24560</v>
      </c>
      <c r="E616" s="4" t="s">
        <v>345</v>
      </c>
      <c r="F616" s="32">
        <v>0.13500000000000001</v>
      </c>
      <c r="G616" s="4" t="s">
        <v>44</v>
      </c>
      <c r="H616" s="33" t="s">
        <v>45</v>
      </c>
      <c r="I616" s="7" t="s">
        <v>45</v>
      </c>
      <c r="J616" s="7" t="s">
        <v>45</v>
      </c>
      <c r="K616" s="7" t="s">
        <v>45</v>
      </c>
      <c r="L616" s="7" t="s">
        <v>45</v>
      </c>
      <c r="M616" s="7" t="s">
        <v>45</v>
      </c>
      <c r="N616" s="34" t="s">
        <v>44</v>
      </c>
      <c r="O616" s="35" t="s">
        <v>45</v>
      </c>
      <c r="P616" s="7" t="s">
        <v>45</v>
      </c>
      <c r="Q616" s="7" t="s">
        <v>45</v>
      </c>
      <c r="R616" s="7" t="s">
        <v>45</v>
      </c>
      <c r="S616" s="35" t="s">
        <v>45</v>
      </c>
      <c r="T616" s="35" t="s">
        <v>45</v>
      </c>
      <c r="U616" s="7" t="s">
        <v>45</v>
      </c>
      <c r="V616" s="4" t="s">
        <v>44</v>
      </c>
      <c r="W616" s="33" t="s">
        <v>45</v>
      </c>
      <c r="X616" s="7" t="s">
        <v>45</v>
      </c>
      <c r="Y616" s="7" t="s">
        <v>45</v>
      </c>
      <c r="Z616" s="7" t="s">
        <v>45</v>
      </c>
      <c r="AA616" s="7" t="s">
        <v>45</v>
      </c>
      <c r="AB616" s="7" t="s">
        <v>45</v>
      </c>
      <c r="AC616" s="4" t="s">
        <v>44</v>
      </c>
      <c r="AD616" s="35" t="s">
        <v>45</v>
      </c>
      <c r="AE616" s="7" t="s">
        <v>45</v>
      </c>
      <c r="AF616" s="7" t="s">
        <v>45</v>
      </c>
      <c r="AG616" s="7" t="s">
        <v>45</v>
      </c>
      <c r="AH616" s="35" t="s">
        <v>45</v>
      </c>
      <c r="AI616" s="35" t="s">
        <v>45</v>
      </c>
      <c r="AJ616" s="7" t="s">
        <v>45</v>
      </c>
      <c r="AK616" s="36" t="s">
        <v>45</v>
      </c>
    </row>
    <row r="617" spans="1:37">
      <c r="A617" s="4">
        <v>2023</v>
      </c>
      <c r="B617" s="4">
        <v>45</v>
      </c>
      <c r="C617" s="4" t="s">
        <v>500</v>
      </c>
      <c r="D617" s="4">
        <v>24640</v>
      </c>
      <c r="E617" s="4" t="s">
        <v>228</v>
      </c>
      <c r="F617" s="32">
        <v>0.13500000000000001</v>
      </c>
      <c r="G617" s="4" t="s">
        <v>43</v>
      </c>
      <c r="H617" s="33">
        <v>27741760</v>
      </c>
      <c r="I617" s="7">
        <v>139128</v>
      </c>
      <c r="J617" s="7">
        <v>332975</v>
      </c>
      <c r="K617" s="7">
        <v>44951.625</v>
      </c>
      <c r="L617" s="7">
        <v>517054.625</v>
      </c>
      <c r="M617" s="7">
        <v>574674</v>
      </c>
      <c r="N617" s="34" t="s">
        <v>43</v>
      </c>
      <c r="O617" s="35">
        <v>0.1002644542819059</v>
      </c>
      <c r="P617" s="7">
        <v>572085</v>
      </c>
      <c r="Q617" s="7">
        <v>57359.790327864132</v>
      </c>
      <c r="R617" s="7">
        <v>0</v>
      </c>
      <c r="S617" s="35">
        <v>1</v>
      </c>
      <c r="T617" s="35">
        <v>0.1002644542819059</v>
      </c>
      <c r="U617" s="7">
        <v>57359.79</v>
      </c>
      <c r="V617" s="4" t="s">
        <v>44</v>
      </c>
      <c r="W617" s="33" t="s">
        <v>45</v>
      </c>
      <c r="X617" s="7" t="s">
        <v>45</v>
      </c>
      <c r="Y617" s="7" t="s">
        <v>45</v>
      </c>
      <c r="Z617" s="7" t="s">
        <v>45</v>
      </c>
      <c r="AA617" s="7" t="s">
        <v>45</v>
      </c>
      <c r="AB617" s="7" t="s">
        <v>45</v>
      </c>
      <c r="AC617" s="4" t="s">
        <v>44</v>
      </c>
      <c r="AD617" s="35" t="s">
        <v>45</v>
      </c>
      <c r="AE617" s="7" t="s">
        <v>45</v>
      </c>
      <c r="AF617" s="7" t="s">
        <v>45</v>
      </c>
      <c r="AG617" s="7" t="s">
        <v>45</v>
      </c>
      <c r="AH617" s="35" t="s">
        <v>45</v>
      </c>
      <c r="AI617" s="35" t="s">
        <v>45</v>
      </c>
      <c r="AJ617" s="7" t="s">
        <v>45</v>
      </c>
      <c r="AK617" s="36">
        <v>57359.79</v>
      </c>
    </row>
    <row r="618" spans="1:37">
      <c r="A618" s="4">
        <v>2023</v>
      </c>
      <c r="B618" s="4">
        <v>45</v>
      </c>
      <c r="C618" s="4" t="s">
        <v>500</v>
      </c>
      <c r="D618" s="4">
        <v>25080</v>
      </c>
      <c r="E618" s="4" t="s">
        <v>346</v>
      </c>
      <c r="F618" s="32">
        <v>0.13500000000000001</v>
      </c>
      <c r="G618" s="4" t="s">
        <v>43</v>
      </c>
      <c r="H618" s="33">
        <v>1033439110</v>
      </c>
      <c r="I618" s="7">
        <v>13058105</v>
      </c>
      <c r="J618" s="7">
        <v>11206037</v>
      </c>
      <c r="K618" s="7">
        <v>1512814.9950000001</v>
      </c>
      <c r="L618" s="7">
        <v>25776956.995000001</v>
      </c>
      <c r="M618" s="7">
        <v>28663050</v>
      </c>
      <c r="N618" s="34" t="s">
        <v>43</v>
      </c>
      <c r="O618" s="35">
        <v>0.1006903663427304</v>
      </c>
      <c r="P618" s="7">
        <v>28889218</v>
      </c>
      <c r="Q618" s="7">
        <v>2908865.9437750019</v>
      </c>
      <c r="R618" s="7">
        <v>0</v>
      </c>
      <c r="S618" s="35">
        <v>1</v>
      </c>
      <c r="T618" s="35">
        <v>0.1006903663427304</v>
      </c>
      <c r="U618" s="7">
        <v>2908865.94</v>
      </c>
      <c r="V618" s="4" t="s">
        <v>43</v>
      </c>
      <c r="W618" s="33">
        <v>215170185</v>
      </c>
      <c r="X618" s="7">
        <v>2647992</v>
      </c>
      <c r="Y618" s="7">
        <v>1670359</v>
      </c>
      <c r="Z618" s="7">
        <v>225498.465</v>
      </c>
      <c r="AA618" s="7">
        <v>4543849.4649999999</v>
      </c>
      <c r="AB618" s="7">
        <v>5897065</v>
      </c>
      <c r="AC618" s="4" t="s">
        <v>43</v>
      </c>
      <c r="AD618" s="35">
        <v>0.22947271820812559</v>
      </c>
      <c r="AE618" s="7">
        <v>5441914</v>
      </c>
      <c r="AF618" s="7">
        <v>1248770.7978348541</v>
      </c>
      <c r="AG618" s="7">
        <v>0</v>
      </c>
      <c r="AH618" s="35">
        <v>1</v>
      </c>
      <c r="AI618" s="35">
        <v>0.22947271820812559</v>
      </c>
      <c r="AJ618" s="7">
        <v>1248770.8</v>
      </c>
      <c r="AK618" s="36">
        <v>4157636.74</v>
      </c>
    </row>
    <row r="619" spans="1:37">
      <c r="A619" s="4">
        <v>2023</v>
      </c>
      <c r="B619" s="4">
        <v>45</v>
      </c>
      <c r="C619" s="4" t="s">
        <v>500</v>
      </c>
      <c r="D619" s="4">
        <v>25880</v>
      </c>
      <c r="E619" s="4" t="s">
        <v>506</v>
      </c>
      <c r="F619" s="32">
        <v>0.13500000000000001</v>
      </c>
      <c r="G619" s="4" t="s">
        <v>43</v>
      </c>
      <c r="H619" s="33">
        <v>29630860</v>
      </c>
      <c r="I619" s="7">
        <v>391127</v>
      </c>
      <c r="J619" s="7">
        <v>364402</v>
      </c>
      <c r="K619" s="7">
        <v>49194.27</v>
      </c>
      <c r="L619" s="7">
        <v>804723.27</v>
      </c>
      <c r="M619" s="7">
        <v>835591</v>
      </c>
      <c r="N619" s="34" t="s">
        <v>43</v>
      </c>
      <c r="O619" s="35">
        <v>3.6941194914737019E-2</v>
      </c>
      <c r="P619" s="7">
        <v>783483</v>
      </c>
      <c r="Q619" s="7">
        <v>28942.7982153829</v>
      </c>
      <c r="R619" s="7">
        <v>0</v>
      </c>
      <c r="S619" s="35">
        <v>1</v>
      </c>
      <c r="T619" s="35">
        <v>3.6941194914737019E-2</v>
      </c>
      <c r="U619" s="7">
        <v>28942.799999999999</v>
      </c>
      <c r="V619" s="4" t="s">
        <v>44</v>
      </c>
      <c r="W619" s="33" t="s">
        <v>45</v>
      </c>
      <c r="X619" s="7" t="s">
        <v>45</v>
      </c>
      <c r="Y619" s="7" t="s">
        <v>45</v>
      </c>
      <c r="Z619" s="7" t="s">
        <v>45</v>
      </c>
      <c r="AA619" s="7" t="s">
        <v>45</v>
      </c>
      <c r="AB619" s="7" t="s">
        <v>45</v>
      </c>
      <c r="AC619" s="4" t="s">
        <v>44</v>
      </c>
      <c r="AD619" s="35" t="s">
        <v>45</v>
      </c>
      <c r="AE619" s="7" t="s">
        <v>45</v>
      </c>
      <c r="AF619" s="7" t="s">
        <v>45</v>
      </c>
      <c r="AG619" s="7" t="s">
        <v>45</v>
      </c>
      <c r="AH619" s="35" t="s">
        <v>45</v>
      </c>
      <c r="AI619" s="35" t="s">
        <v>45</v>
      </c>
      <c r="AJ619" s="7" t="s">
        <v>45</v>
      </c>
      <c r="AK619" s="36">
        <v>28942.799999999999</v>
      </c>
    </row>
    <row r="620" spans="1:37">
      <c r="A620" s="4">
        <v>2023</v>
      </c>
      <c r="B620" s="4">
        <v>45</v>
      </c>
      <c r="C620" s="4" t="s">
        <v>500</v>
      </c>
      <c r="D620" s="4">
        <v>30090</v>
      </c>
      <c r="E620" s="4" t="s">
        <v>230</v>
      </c>
      <c r="F620" s="32">
        <v>0.13500000000000001</v>
      </c>
      <c r="G620" s="4" t="s">
        <v>44</v>
      </c>
      <c r="H620" s="33" t="s">
        <v>45</v>
      </c>
      <c r="I620" s="7" t="s">
        <v>45</v>
      </c>
      <c r="J620" s="7" t="s">
        <v>45</v>
      </c>
      <c r="K620" s="7" t="s">
        <v>45</v>
      </c>
      <c r="L620" s="7" t="s">
        <v>45</v>
      </c>
      <c r="M620" s="7" t="s">
        <v>45</v>
      </c>
      <c r="N620" s="34" t="s">
        <v>44</v>
      </c>
      <c r="O620" s="35" t="s">
        <v>45</v>
      </c>
      <c r="P620" s="7" t="s">
        <v>45</v>
      </c>
      <c r="Q620" s="7" t="s">
        <v>45</v>
      </c>
      <c r="R620" s="7" t="s">
        <v>45</v>
      </c>
      <c r="S620" s="35" t="s">
        <v>45</v>
      </c>
      <c r="T620" s="35" t="s">
        <v>45</v>
      </c>
      <c r="U620" s="7" t="s">
        <v>45</v>
      </c>
      <c r="V620" s="4" t="s">
        <v>44</v>
      </c>
      <c r="W620" s="33" t="s">
        <v>45</v>
      </c>
      <c r="X620" s="7" t="s">
        <v>45</v>
      </c>
      <c r="Y620" s="7" t="s">
        <v>45</v>
      </c>
      <c r="Z620" s="7" t="s">
        <v>45</v>
      </c>
      <c r="AA620" s="7" t="s">
        <v>45</v>
      </c>
      <c r="AB620" s="7" t="s">
        <v>45</v>
      </c>
      <c r="AC620" s="4" t="s">
        <v>44</v>
      </c>
      <c r="AD620" s="35" t="s">
        <v>45</v>
      </c>
      <c r="AE620" s="7" t="s">
        <v>45</v>
      </c>
      <c r="AF620" s="7" t="s">
        <v>45</v>
      </c>
      <c r="AG620" s="7" t="s">
        <v>45</v>
      </c>
      <c r="AH620" s="35" t="s">
        <v>45</v>
      </c>
      <c r="AI620" s="35" t="s">
        <v>45</v>
      </c>
      <c r="AJ620" s="7" t="s">
        <v>45</v>
      </c>
      <c r="AK620" s="36" t="s">
        <v>45</v>
      </c>
    </row>
    <row r="621" spans="1:37">
      <c r="A621" s="4">
        <v>2023</v>
      </c>
      <c r="B621" s="4">
        <v>45</v>
      </c>
      <c r="C621" s="4" t="s">
        <v>500</v>
      </c>
      <c r="D621" s="4">
        <v>30120</v>
      </c>
      <c r="E621" s="4" t="s">
        <v>349</v>
      </c>
      <c r="F621" s="32">
        <v>0.13500000000000001</v>
      </c>
      <c r="G621" s="4" t="s">
        <v>43</v>
      </c>
      <c r="H621" s="33">
        <v>317940990</v>
      </c>
      <c r="I621" s="7">
        <v>0</v>
      </c>
      <c r="J621" s="7">
        <v>461524</v>
      </c>
      <c r="K621" s="7">
        <v>62305.740000000013</v>
      </c>
      <c r="L621" s="7">
        <v>523829.74</v>
      </c>
      <c r="M621" s="7">
        <v>635882</v>
      </c>
      <c r="N621" s="34" t="s">
        <v>43</v>
      </c>
      <c r="O621" s="35">
        <v>0.17621549281155929</v>
      </c>
      <c r="P621" s="7">
        <v>635956</v>
      </c>
      <c r="Q621" s="7">
        <v>112065.299946468</v>
      </c>
      <c r="R621" s="7">
        <v>0</v>
      </c>
      <c r="S621" s="35">
        <v>1</v>
      </c>
      <c r="T621" s="35">
        <v>0.17621549281155929</v>
      </c>
      <c r="U621" s="7">
        <v>112065.3</v>
      </c>
      <c r="V621" s="4" t="s">
        <v>43</v>
      </c>
      <c r="W621" s="33">
        <v>18806110</v>
      </c>
      <c r="X621" s="7">
        <v>0</v>
      </c>
      <c r="Y621" s="7">
        <v>35294</v>
      </c>
      <c r="Z621" s="7">
        <v>4764.6900000000014</v>
      </c>
      <c r="AA621" s="7">
        <v>40058.69</v>
      </c>
      <c r="AB621" s="7">
        <v>37612</v>
      </c>
      <c r="AC621" s="4" t="s">
        <v>44</v>
      </c>
      <c r="AD621" s="35" t="s">
        <v>45</v>
      </c>
      <c r="AE621" s="7" t="s">
        <v>45</v>
      </c>
      <c r="AF621" s="7" t="s">
        <v>45</v>
      </c>
      <c r="AG621" s="7" t="s">
        <v>45</v>
      </c>
      <c r="AH621" s="35" t="s">
        <v>45</v>
      </c>
      <c r="AI621" s="35" t="s">
        <v>45</v>
      </c>
      <c r="AJ621" s="7" t="s">
        <v>45</v>
      </c>
      <c r="AK621" s="36">
        <v>112065.3</v>
      </c>
    </row>
    <row r="622" spans="1:37">
      <c r="A622" s="4">
        <v>2023</v>
      </c>
      <c r="B622" s="4">
        <v>45</v>
      </c>
      <c r="C622" s="4" t="s">
        <v>500</v>
      </c>
      <c r="D622" s="4">
        <v>30190</v>
      </c>
      <c r="E622" s="4" t="s">
        <v>231</v>
      </c>
      <c r="F622" s="32">
        <v>0.13500000000000001</v>
      </c>
      <c r="G622" s="4" t="s">
        <v>43</v>
      </c>
      <c r="H622" s="33">
        <v>15023720</v>
      </c>
      <c r="I622" s="7">
        <v>0</v>
      </c>
      <c r="J622" s="7">
        <v>24085</v>
      </c>
      <c r="K622" s="7">
        <v>3251.4749999999999</v>
      </c>
      <c r="L622" s="7">
        <v>27336.474999999999</v>
      </c>
      <c r="M622" s="7">
        <v>30047</v>
      </c>
      <c r="N622" s="34" t="s">
        <v>43</v>
      </c>
      <c r="O622" s="35">
        <v>9.0209505108663102E-2</v>
      </c>
      <c r="P622" s="7">
        <v>29732</v>
      </c>
      <c r="Q622" s="7">
        <v>2682.1090058907712</v>
      </c>
      <c r="R622" s="7">
        <v>0</v>
      </c>
      <c r="S622" s="35">
        <v>1</v>
      </c>
      <c r="T622" s="35">
        <v>9.0209505108663102E-2</v>
      </c>
      <c r="U622" s="7">
        <v>2682.11</v>
      </c>
      <c r="V622" s="4" t="s">
        <v>44</v>
      </c>
      <c r="W622" s="33" t="s">
        <v>45</v>
      </c>
      <c r="X622" s="7" t="s">
        <v>45</v>
      </c>
      <c r="Y622" s="7" t="s">
        <v>45</v>
      </c>
      <c r="Z622" s="7" t="s">
        <v>45</v>
      </c>
      <c r="AA622" s="7" t="s">
        <v>45</v>
      </c>
      <c r="AB622" s="7" t="s">
        <v>45</v>
      </c>
      <c r="AC622" s="4" t="s">
        <v>44</v>
      </c>
      <c r="AD622" s="35" t="s">
        <v>45</v>
      </c>
      <c r="AE622" s="7" t="s">
        <v>45</v>
      </c>
      <c r="AF622" s="7" t="s">
        <v>45</v>
      </c>
      <c r="AG622" s="7" t="s">
        <v>45</v>
      </c>
      <c r="AH622" s="35" t="s">
        <v>45</v>
      </c>
      <c r="AI622" s="35" t="s">
        <v>45</v>
      </c>
      <c r="AJ622" s="7" t="s">
        <v>45</v>
      </c>
      <c r="AK622" s="36">
        <v>2682.11</v>
      </c>
    </row>
    <row r="623" spans="1:37">
      <c r="A623" s="4">
        <v>2023</v>
      </c>
      <c r="B623" s="4">
        <v>45</v>
      </c>
      <c r="C623" s="4" t="s">
        <v>500</v>
      </c>
      <c r="D623" s="4">
        <v>30220</v>
      </c>
      <c r="E623" s="4" t="s">
        <v>321</v>
      </c>
      <c r="F623" s="32">
        <v>0.13500000000000001</v>
      </c>
      <c r="G623" s="4" t="s">
        <v>43</v>
      </c>
      <c r="H623" s="33">
        <v>5382057229</v>
      </c>
      <c r="I623" s="7">
        <v>0</v>
      </c>
      <c r="J623" s="7">
        <v>8098686</v>
      </c>
      <c r="K623" s="7">
        <v>1093322.6100000001</v>
      </c>
      <c r="L623" s="7">
        <v>9192008.6099999994</v>
      </c>
      <c r="M623" s="7">
        <v>10764114</v>
      </c>
      <c r="N623" s="34" t="s">
        <v>43</v>
      </c>
      <c r="O623" s="35">
        <v>0.1460506076022606</v>
      </c>
      <c r="P623" s="7">
        <v>10830491</v>
      </c>
      <c r="Q623" s="7">
        <v>1581799.7911808151</v>
      </c>
      <c r="R623" s="7">
        <v>0</v>
      </c>
      <c r="S623" s="35">
        <v>1</v>
      </c>
      <c r="T623" s="35">
        <v>0.1460506076022606</v>
      </c>
      <c r="U623" s="7">
        <v>1581799.79</v>
      </c>
      <c r="V623" s="4" t="s">
        <v>43</v>
      </c>
      <c r="W623" s="33">
        <v>1056593578</v>
      </c>
      <c r="X623" s="7">
        <v>0</v>
      </c>
      <c r="Y623" s="7">
        <v>1521845</v>
      </c>
      <c r="Z623" s="7">
        <v>205449.07500000001</v>
      </c>
      <c r="AA623" s="7">
        <v>1727294.075</v>
      </c>
      <c r="AB623" s="7">
        <v>2113187</v>
      </c>
      <c r="AC623" s="4" t="s">
        <v>43</v>
      </c>
      <c r="AD623" s="35">
        <v>0.18261182043993271</v>
      </c>
      <c r="AE623" s="7">
        <v>2072335</v>
      </c>
      <c r="AF623" s="7">
        <v>378432.866911388</v>
      </c>
      <c r="AG623" s="7">
        <v>0</v>
      </c>
      <c r="AH623" s="35">
        <v>1</v>
      </c>
      <c r="AI623" s="35">
        <v>0.18261182043993271</v>
      </c>
      <c r="AJ623" s="7">
        <v>378432.87</v>
      </c>
      <c r="AK623" s="36">
        <v>1960232.66</v>
      </c>
    </row>
    <row r="624" spans="1:37">
      <c r="A624" s="4">
        <v>2023</v>
      </c>
      <c r="B624" s="4">
        <v>45</v>
      </c>
      <c r="C624" s="4" t="s">
        <v>500</v>
      </c>
      <c r="D624" s="4">
        <v>30280</v>
      </c>
      <c r="E624" s="4" t="s">
        <v>232</v>
      </c>
      <c r="F624" s="32">
        <v>0.13500000000000001</v>
      </c>
      <c r="G624" s="4" t="s">
        <v>43</v>
      </c>
      <c r="H624" s="33">
        <v>76224160</v>
      </c>
      <c r="I624" s="7">
        <v>19158</v>
      </c>
      <c r="J624" s="7">
        <v>120948</v>
      </c>
      <c r="K624" s="7">
        <v>16327.98</v>
      </c>
      <c r="L624" s="7">
        <v>156433.98000000001</v>
      </c>
      <c r="M624" s="7">
        <v>171606</v>
      </c>
      <c r="N624" s="34" t="s">
        <v>43</v>
      </c>
      <c r="O624" s="35">
        <v>8.8411943638334267E-2</v>
      </c>
      <c r="P624" s="7">
        <v>168517</v>
      </c>
      <c r="Q624" s="7">
        <v>14898.915506101181</v>
      </c>
      <c r="R624" s="7">
        <v>0</v>
      </c>
      <c r="S624" s="35">
        <v>1</v>
      </c>
      <c r="T624" s="35">
        <v>8.8411943638334267E-2</v>
      </c>
      <c r="U624" s="7">
        <v>14898.92</v>
      </c>
      <c r="V624" s="4" t="s">
        <v>43</v>
      </c>
      <c r="W624" s="33">
        <v>1061769</v>
      </c>
      <c r="X624" s="7">
        <v>354</v>
      </c>
      <c r="Y624" s="7">
        <v>1045</v>
      </c>
      <c r="Z624" s="7">
        <v>141.07499999999999</v>
      </c>
      <c r="AA624" s="7">
        <v>1540.075</v>
      </c>
      <c r="AB624" s="7">
        <v>2477</v>
      </c>
      <c r="AC624" s="4" t="s">
        <v>43</v>
      </c>
      <c r="AD624" s="35">
        <v>0.37824989907145729</v>
      </c>
      <c r="AE624" s="7">
        <v>2333</v>
      </c>
      <c r="AF624" s="7">
        <v>882.45701453370998</v>
      </c>
      <c r="AG624" s="7">
        <v>0</v>
      </c>
      <c r="AH624" s="35">
        <v>1</v>
      </c>
      <c r="AI624" s="35">
        <v>0.37824989907145729</v>
      </c>
      <c r="AJ624" s="7">
        <v>882.46</v>
      </c>
      <c r="AK624" s="36">
        <v>15781.38</v>
      </c>
    </row>
    <row r="625" spans="1:37" hidden="1">
      <c r="A625" s="4">
        <v>2025</v>
      </c>
      <c r="B625" s="4">
        <v>46</v>
      </c>
      <c r="C625" s="4" t="s">
        <v>507</v>
      </c>
      <c r="D625" s="4">
        <v>20350</v>
      </c>
      <c r="E625" s="4" t="s">
        <v>508</v>
      </c>
      <c r="F625" s="32">
        <v>0.13800000000000001</v>
      </c>
      <c r="G625" s="4" t="s">
        <v>43</v>
      </c>
      <c r="H625" s="33">
        <v>373567380</v>
      </c>
      <c r="I625" s="7">
        <v>4981412</v>
      </c>
      <c r="J625" s="7">
        <v>4508396</v>
      </c>
      <c r="K625" s="7">
        <v>622158.64800000004</v>
      </c>
      <c r="L625" s="7">
        <v>10111966.648</v>
      </c>
      <c r="M625" s="7">
        <v>10846429</v>
      </c>
      <c r="N625" s="34" t="s">
        <v>43</v>
      </c>
      <c r="O625" s="35">
        <v>6.7714669224313351E-2</v>
      </c>
      <c r="P625" s="7">
        <v>10846429</v>
      </c>
      <c r="Q625" s="7">
        <v>734462.35199999984</v>
      </c>
      <c r="R625" s="7">
        <v>0</v>
      </c>
      <c r="S625" s="35">
        <v>1</v>
      </c>
      <c r="T625" s="35">
        <v>6.7714669224313351E-2</v>
      </c>
      <c r="U625" s="7">
        <v>734462.35</v>
      </c>
      <c r="V625" s="4" t="s">
        <v>44</v>
      </c>
      <c r="W625" s="33" t="s">
        <v>45</v>
      </c>
      <c r="X625" s="7" t="s">
        <v>45</v>
      </c>
      <c r="Y625" s="7" t="s">
        <v>45</v>
      </c>
      <c r="Z625" s="7" t="s">
        <v>45</v>
      </c>
      <c r="AA625" s="7" t="s">
        <v>45</v>
      </c>
      <c r="AB625" s="7" t="s">
        <v>45</v>
      </c>
      <c r="AC625" s="4" t="s">
        <v>44</v>
      </c>
      <c r="AD625" s="35" t="s">
        <v>45</v>
      </c>
      <c r="AE625" s="7" t="s">
        <v>45</v>
      </c>
      <c r="AF625" s="7" t="s">
        <v>45</v>
      </c>
      <c r="AG625" s="7" t="s">
        <v>45</v>
      </c>
      <c r="AH625" s="35" t="s">
        <v>45</v>
      </c>
      <c r="AI625" s="35" t="s">
        <v>45</v>
      </c>
      <c r="AJ625" s="7" t="s">
        <v>45</v>
      </c>
      <c r="AK625" s="36">
        <v>734462.35</v>
      </c>
    </row>
    <row r="626" spans="1:37" hidden="1">
      <c r="A626" s="4">
        <v>2025</v>
      </c>
      <c r="B626" s="4">
        <v>46</v>
      </c>
      <c r="C626" s="4" t="s">
        <v>507</v>
      </c>
      <c r="D626" s="4">
        <v>20380</v>
      </c>
      <c r="E626" s="4" t="s">
        <v>446</v>
      </c>
      <c r="F626" s="32">
        <v>0.13800000000000001</v>
      </c>
      <c r="G626" s="4" t="s">
        <v>43</v>
      </c>
      <c r="H626" s="33">
        <v>498871490</v>
      </c>
      <c r="I626" s="7">
        <v>3552736</v>
      </c>
      <c r="J626" s="7">
        <v>6296835</v>
      </c>
      <c r="K626" s="7">
        <v>868963.2300000001</v>
      </c>
      <c r="L626" s="7">
        <v>10718534.23</v>
      </c>
      <c r="M626" s="7">
        <v>11634463</v>
      </c>
      <c r="N626" s="34" t="s">
        <v>43</v>
      </c>
      <c r="O626" s="35">
        <v>7.8725487373160208E-2</v>
      </c>
      <c r="P626" s="7">
        <v>11634463</v>
      </c>
      <c r="Q626" s="7">
        <v>915928.76999999967</v>
      </c>
      <c r="R626" s="7">
        <v>0</v>
      </c>
      <c r="S626" s="35">
        <v>1</v>
      </c>
      <c r="T626" s="35">
        <v>7.8725487373160208E-2</v>
      </c>
      <c r="U626" s="7">
        <v>915928.77</v>
      </c>
      <c r="V626" s="4" t="s">
        <v>43</v>
      </c>
      <c r="W626" s="33">
        <v>0</v>
      </c>
      <c r="X626" s="7">
        <v>0</v>
      </c>
      <c r="Y626" s="7">
        <v>0</v>
      </c>
      <c r="Z626" s="7">
        <v>0</v>
      </c>
      <c r="AA626" s="7">
        <v>0</v>
      </c>
      <c r="AB626" s="7">
        <v>0</v>
      </c>
      <c r="AC626" s="4" t="s">
        <v>44</v>
      </c>
      <c r="AD626" s="35" t="s">
        <v>45</v>
      </c>
      <c r="AE626" s="7" t="s">
        <v>45</v>
      </c>
      <c r="AF626" s="7" t="s">
        <v>45</v>
      </c>
      <c r="AG626" s="7" t="s">
        <v>45</v>
      </c>
      <c r="AH626" s="35" t="s">
        <v>45</v>
      </c>
      <c r="AI626" s="35" t="s">
        <v>45</v>
      </c>
      <c r="AJ626" s="7" t="s">
        <v>45</v>
      </c>
      <c r="AK626" s="36">
        <v>915928.77</v>
      </c>
    </row>
    <row r="627" spans="1:37" hidden="1">
      <c r="A627" s="4">
        <v>2025</v>
      </c>
      <c r="B627" s="4">
        <v>46</v>
      </c>
      <c r="C627" s="4" t="s">
        <v>507</v>
      </c>
      <c r="D627" s="4">
        <v>22450</v>
      </c>
      <c r="E627" s="4" t="s">
        <v>102</v>
      </c>
      <c r="F627" s="32">
        <v>0.13800000000000001</v>
      </c>
      <c r="G627" s="4" t="s">
        <v>43</v>
      </c>
      <c r="H627" s="33">
        <v>674770800</v>
      </c>
      <c r="I627" s="7">
        <v>6160657</v>
      </c>
      <c r="J627" s="7">
        <v>9339742</v>
      </c>
      <c r="K627" s="7">
        <v>1288884.3959999999</v>
      </c>
      <c r="L627" s="7">
        <v>16789283.396000002</v>
      </c>
      <c r="M627" s="7">
        <v>17699256</v>
      </c>
      <c r="N627" s="34" t="s">
        <v>43</v>
      </c>
      <c r="O627" s="35">
        <v>5.1413042672528109E-2</v>
      </c>
      <c r="P627" s="7">
        <v>17699256</v>
      </c>
      <c r="Q627" s="7">
        <v>909972.60399999912</v>
      </c>
      <c r="R627" s="7">
        <v>0</v>
      </c>
      <c r="S627" s="35">
        <v>1</v>
      </c>
      <c r="T627" s="35">
        <v>5.1413042672528109E-2</v>
      </c>
      <c r="U627" s="7">
        <v>909972.6</v>
      </c>
      <c r="V627" s="4" t="s">
        <v>43</v>
      </c>
      <c r="W627" s="33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4" t="s">
        <v>44</v>
      </c>
      <c r="AD627" s="35" t="s">
        <v>45</v>
      </c>
      <c r="AE627" s="7" t="s">
        <v>45</v>
      </c>
      <c r="AF627" s="7" t="s">
        <v>45</v>
      </c>
      <c r="AG627" s="7" t="s">
        <v>45</v>
      </c>
      <c r="AH627" s="35" t="s">
        <v>45</v>
      </c>
      <c r="AI627" s="35" t="s">
        <v>45</v>
      </c>
      <c r="AJ627" s="7" t="s">
        <v>45</v>
      </c>
      <c r="AK627" s="36">
        <v>909972.6</v>
      </c>
    </row>
    <row r="628" spans="1:37" hidden="1">
      <c r="A628" s="4">
        <v>2025</v>
      </c>
      <c r="B628" s="4">
        <v>46</v>
      </c>
      <c r="C628" s="4" t="s">
        <v>507</v>
      </c>
      <c r="D628" s="4">
        <v>22500</v>
      </c>
      <c r="E628" s="4" t="s">
        <v>103</v>
      </c>
      <c r="F628" s="32">
        <v>0.13800000000000001</v>
      </c>
      <c r="G628" s="4" t="s">
        <v>43</v>
      </c>
      <c r="H628" s="33">
        <v>7025350</v>
      </c>
      <c r="I628" s="7">
        <v>78479</v>
      </c>
      <c r="J628" s="7">
        <v>76081</v>
      </c>
      <c r="K628" s="7">
        <v>10499.178</v>
      </c>
      <c r="L628" s="7">
        <v>165059.17800000001</v>
      </c>
      <c r="M628" s="7">
        <v>181049</v>
      </c>
      <c r="N628" s="34" t="s">
        <v>43</v>
      </c>
      <c r="O628" s="35">
        <v>8.8317648813304617E-2</v>
      </c>
      <c r="P628" s="7">
        <v>181049</v>
      </c>
      <c r="Q628" s="7">
        <v>15989.821999999989</v>
      </c>
      <c r="R628" s="7">
        <v>0</v>
      </c>
      <c r="S628" s="35">
        <v>1</v>
      </c>
      <c r="T628" s="35">
        <v>8.8317648813304617E-2</v>
      </c>
      <c r="U628" s="7">
        <v>15989.82</v>
      </c>
      <c r="V628" s="4" t="s">
        <v>44</v>
      </c>
      <c r="W628" s="33" t="s">
        <v>45</v>
      </c>
      <c r="X628" s="7" t="s">
        <v>45</v>
      </c>
      <c r="Y628" s="7" t="s">
        <v>45</v>
      </c>
      <c r="Z628" s="7" t="s">
        <v>45</v>
      </c>
      <c r="AA628" s="7" t="s">
        <v>45</v>
      </c>
      <c r="AB628" s="7" t="s">
        <v>45</v>
      </c>
      <c r="AC628" s="4" t="s">
        <v>44</v>
      </c>
      <c r="AD628" s="35" t="s">
        <v>45</v>
      </c>
      <c r="AE628" s="7" t="s">
        <v>45</v>
      </c>
      <c r="AF628" s="7" t="s">
        <v>45</v>
      </c>
      <c r="AG628" s="7" t="s">
        <v>45</v>
      </c>
      <c r="AH628" s="35" t="s">
        <v>45</v>
      </c>
      <c r="AI628" s="35" t="s">
        <v>45</v>
      </c>
      <c r="AJ628" s="7" t="s">
        <v>45</v>
      </c>
      <c r="AK628" s="36">
        <v>15989.82</v>
      </c>
    </row>
    <row r="629" spans="1:37" hidden="1">
      <c r="A629" s="4">
        <v>2025</v>
      </c>
      <c r="B629" s="4">
        <v>46</v>
      </c>
      <c r="C629" s="4" t="s">
        <v>507</v>
      </c>
      <c r="D629" s="4">
        <v>24590</v>
      </c>
      <c r="E629" s="4" t="s">
        <v>448</v>
      </c>
      <c r="F629" s="32">
        <v>0.13800000000000001</v>
      </c>
      <c r="G629" s="4" t="s">
        <v>43</v>
      </c>
      <c r="H629" s="33">
        <v>21490670</v>
      </c>
      <c r="I629" s="7">
        <v>162988</v>
      </c>
      <c r="J629" s="7">
        <v>245482</v>
      </c>
      <c r="K629" s="7">
        <v>33876.516000000003</v>
      </c>
      <c r="L629" s="7">
        <v>442346.516</v>
      </c>
      <c r="M629" s="7">
        <v>493945</v>
      </c>
      <c r="N629" s="34" t="s">
        <v>43</v>
      </c>
      <c r="O629" s="35">
        <v>0.1044620028545689</v>
      </c>
      <c r="P629" s="7">
        <v>493945</v>
      </c>
      <c r="Q629" s="7">
        <v>51598.484000000011</v>
      </c>
      <c r="R629" s="7">
        <v>0</v>
      </c>
      <c r="S629" s="35">
        <v>1</v>
      </c>
      <c r="T629" s="35">
        <v>0.1044620028545689</v>
      </c>
      <c r="U629" s="7">
        <v>51598.48</v>
      </c>
      <c r="V629" s="4" t="s">
        <v>43</v>
      </c>
      <c r="W629" s="33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4" t="s">
        <v>44</v>
      </c>
      <c r="AD629" s="35" t="s">
        <v>45</v>
      </c>
      <c r="AE629" s="7" t="s">
        <v>45</v>
      </c>
      <c r="AF629" s="7" t="s">
        <v>45</v>
      </c>
      <c r="AG629" s="7" t="s">
        <v>45</v>
      </c>
      <c r="AH629" s="35" t="s">
        <v>45</v>
      </c>
      <c r="AI629" s="35" t="s">
        <v>45</v>
      </c>
      <c r="AJ629" s="7" t="s">
        <v>45</v>
      </c>
      <c r="AK629" s="36">
        <v>51598.48</v>
      </c>
    </row>
    <row r="630" spans="1:37" hidden="1">
      <c r="A630" s="4">
        <v>2025</v>
      </c>
      <c r="B630" s="4">
        <v>46</v>
      </c>
      <c r="C630" s="4" t="s">
        <v>507</v>
      </c>
      <c r="D630" s="4">
        <v>24660</v>
      </c>
      <c r="E630" s="4" t="s">
        <v>396</v>
      </c>
      <c r="F630" s="32">
        <v>0.13800000000000001</v>
      </c>
      <c r="G630" s="4" t="s">
        <v>43</v>
      </c>
      <c r="H630" s="33">
        <v>126058650</v>
      </c>
      <c r="I630" s="7">
        <v>542052</v>
      </c>
      <c r="J630" s="7">
        <v>1774102</v>
      </c>
      <c r="K630" s="7">
        <v>244826.076</v>
      </c>
      <c r="L630" s="7">
        <v>2560980.0759999999</v>
      </c>
      <c r="M630" s="7">
        <v>2836323</v>
      </c>
      <c r="N630" s="34" t="s">
        <v>43</v>
      </c>
      <c r="O630" s="35">
        <v>9.7077421718189449E-2</v>
      </c>
      <c r="P630" s="7">
        <v>2836323</v>
      </c>
      <c r="Q630" s="7">
        <v>275342.92400000017</v>
      </c>
      <c r="R630" s="7">
        <v>0</v>
      </c>
      <c r="S630" s="35">
        <v>1</v>
      </c>
      <c r="T630" s="35">
        <v>9.7077421718189449E-2</v>
      </c>
      <c r="U630" s="7">
        <v>275342.92</v>
      </c>
      <c r="V630" s="4" t="s">
        <v>43</v>
      </c>
      <c r="W630" s="33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4" t="s">
        <v>44</v>
      </c>
      <c r="AD630" s="35" t="s">
        <v>45</v>
      </c>
      <c r="AE630" s="7" t="s">
        <v>45</v>
      </c>
      <c r="AF630" s="7" t="s">
        <v>45</v>
      </c>
      <c r="AG630" s="7" t="s">
        <v>45</v>
      </c>
      <c r="AH630" s="35" t="s">
        <v>45</v>
      </c>
      <c r="AI630" s="35" t="s">
        <v>45</v>
      </c>
      <c r="AJ630" s="7" t="s">
        <v>45</v>
      </c>
      <c r="AK630" s="36">
        <v>275342.92</v>
      </c>
    </row>
    <row r="631" spans="1:37" hidden="1">
      <c r="A631" s="4">
        <v>2025</v>
      </c>
      <c r="B631" s="4">
        <v>46</v>
      </c>
      <c r="C631" s="4" t="s">
        <v>507</v>
      </c>
      <c r="D631" s="4">
        <v>24910</v>
      </c>
      <c r="E631" s="4" t="s">
        <v>509</v>
      </c>
      <c r="F631" s="32">
        <v>0.13800000000000001</v>
      </c>
      <c r="G631" s="4" t="s">
        <v>43</v>
      </c>
      <c r="H631" s="33">
        <v>1275050</v>
      </c>
      <c r="I631" s="7">
        <v>15747</v>
      </c>
      <c r="J631" s="7">
        <v>14093</v>
      </c>
      <c r="K631" s="7">
        <v>1944.8340000000001</v>
      </c>
      <c r="L631" s="7">
        <v>31784.833999999999</v>
      </c>
      <c r="M631" s="7">
        <v>35510</v>
      </c>
      <c r="N631" s="34" t="s">
        <v>43</v>
      </c>
      <c r="O631" s="35">
        <v>0.1049047029005914</v>
      </c>
      <c r="P631" s="7">
        <v>35510</v>
      </c>
      <c r="Q631" s="7">
        <v>3725.1660000000011</v>
      </c>
      <c r="R631" s="7">
        <v>0</v>
      </c>
      <c r="S631" s="35">
        <v>1</v>
      </c>
      <c r="T631" s="35">
        <v>0.1049047029005914</v>
      </c>
      <c r="U631" s="7">
        <v>3725.17</v>
      </c>
      <c r="V631" s="4" t="s">
        <v>44</v>
      </c>
      <c r="W631" s="33" t="s">
        <v>45</v>
      </c>
      <c r="X631" s="7" t="s">
        <v>45</v>
      </c>
      <c r="Y631" s="7" t="s">
        <v>45</v>
      </c>
      <c r="Z631" s="7" t="s">
        <v>45</v>
      </c>
      <c r="AA631" s="7" t="s">
        <v>45</v>
      </c>
      <c r="AB631" s="7" t="s">
        <v>45</v>
      </c>
      <c r="AC631" s="4" t="s">
        <v>44</v>
      </c>
      <c r="AD631" s="35" t="s">
        <v>45</v>
      </c>
      <c r="AE631" s="7" t="s">
        <v>45</v>
      </c>
      <c r="AF631" s="7" t="s">
        <v>45</v>
      </c>
      <c r="AG631" s="7" t="s">
        <v>45</v>
      </c>
      <c r="AH631" s="35" t="s">
        <v>45</v>
      </c>
      <c r="AI631" s="35" t="s">
        <v>45</v>
      </c>
      <c r="AJ631" s="7" t="s">
        <v>45</v>
      </c>
      <c r="AK631" s="36">
        <v>3725.17</v>
      </c>
    </row>
    <row r="632" spans="1:37" hidden="1">
      <c r="A632" s="4">
        <v>2025</v>
      </c>
      <c r="B632" s="4">
        <v>46</v>
      </c>
      <c r="C632" s="4" t="s">
        <v>507</v>
      </c>
      <c r="D632" s="4">
        <v>25380</v>
      </c>
      <c r="E632" s="4" t="s">
        <v>176</v>
      </c>
      <c r="F632" s="32">
        <v>0.13800000000000001</v>
      </c>
      <c r="G632" s="4" t="s">
        <v>43</v>
      </c>
      <c r="H632" s="33">
        <v>14596540</v>
      </c>
      <c r="I632" s="7">
        <v>97785</v>
      </c>
      <c r="J632" s="7">
        <v>169303</v>
      </c>
      <c r="K632" s="7">
        <v>23363.813999999998</v>
      </c>
      <c r="L632" s="7">
        <v>290451.81400000001</v>
      </c>
      <c r="M632" s="7">
        <v>316733</v>
      </c>
      <c r="N632" s="34" t="s">
        <v>43</v>
      </c>
      <c r="O632" s="35">
        <v>8.2975837692946364E-2</v>
      </c>
      <c r="P632" s="7">
        <v>316733</v>
      </c>
      <c r="Q632" s="7">
        <v>26281.18599999998</v>
      </c>
      <c r="R632" s="7">
        <v>0</v>
      </c>
      <c r="S632" s="35">
        <v>1</v>
      </c>
      <c r="T632" s="35">
        <v>8.2975837692946364E-2</v>
      </c>
      <c r="U632" s="7">
        <v>26281.19</v>
      </c>
      <c r="V632" s="4" t="s">
        <v>43</v>
      </c>
      <c r="W632" s="33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4" t="s">
        <v>44</v>
      </c>
      <c r="AD632" s="35" t="s">
        <v>45</v>
      </c>
      <c r="AE632" s="7" t="s">
        <v>45</v>
      </c>
      <c r="AF632" s="7" t="s">
        <v>45</v>
      </c>
      <c r="AG632" s="7" t="s">
        <v>45</v>
      </c>
      <c r="AH632" s="35" t="s">
        <v>45</v>
      </c>
      <c r="AI632" s="35" t="s">
        <v>45</v>
      </c>
      <c r="AJ632" s="7" t="s">
        <v>45</v>
      </c>
      <c r="AK632" s="36">
        <v>26281.19</v>
      </c>
    </row>
    <row r="633" spans="1:37" hidden="1">
      <c r="A633" s="4">
        <v>2025</v>
      </c>
      <c r="B633" s="4">
        <v>46</v>
      </c>
      <c r="C633" s="4" t="s">
        <v>507</v>
      </c>
      <c r="D633" s="4">
        <v>25520</v>
      </c>
      <c r="E633" s="4" t="s">
        <v>110</v>
      </c>
      <c r="F633" s="32">
        <v>0.13800000000000001</v>
      </c>
      <c r="G633" s="4" t="s">
        <v>43</v>
      </c>
      <c r="H633" s="33">
        <v>15234060</v>
      </c>
      <c r="I633" s="7">
        <v>54843</v>
      </c>
      <c r="J633" s="7">
        <v>198210</v>
      </c>
      <c r="K633" s="7">
        <v>27352.98</v>
      </c>
      <c r="L633" s="7">
        <v>280405.98</v>
      </c>
      <c r="M633" s="7">
        <v>304681</v>
      </c>
      <c r="N633" s="34" t="s">
        <v>43</v>
      </c>
      <c r="O633" s="35">
        <v>7.9673560215438477E-2</v>
      </c>
      <c r="P633" s="7">
        <v>304681</v>
      </c>
      <c r="Q633" s="7">
        <v>24275.020000000011</v>
      </c>
      <c r="R633" s="7">
        <v>0</v>
      </c>
      <c r="S633" s="35">
        <v>1</v>
      </c>
      <c r="T633" s="35">
        <v>7.9673560215438477E-2</v>
      </c>
      <c r="U633" s="7">
        <v>24275.02</v>
      </c>
      <c r="V633" s="4" t="s">
        <v>44</v>
      </c>
      <c r="W633" s="33" t="s">
        <v>45</v>
      </c>
      <c r="X633" s="7" t="s">
        <v>45</v>
      </c>
      <c r="Y633" s="7" t="s">
        <v>45</v>
      </c>
      <c r="Z633" s="7" t="s">
        <v>45</v>
      </c>
      <c r="AA633" s="7" t="s">
        <v>45</v>
      </c>
      <c r="AB633" s="7" t="s">
        <v>45</v>
      </c>
      <c r="AC633" s="4" t="s">
        <v>44</v>
      </c>
      <c r="AD633" s="35" t="s">
        <v>45</v>
      </c>
      <c r="AE633" s="7" t="s">
        <v>45</v>
      </c>
      <c r="AF633" s="7" t="s">
        <v>45</v>
      </c>
      <c r="AG633" s="7" t="s">
        <v>45</v>
      </c>
      <c r="AH633" s="35" t="s">
        <v>45</v>
      </c>
      <c r="AI633" s="35" t="s">
        <v>45</v>
      </c>
      <c r="AJ633" s="7" t="s">
        <v>45</v>
      </c>
      <c r="AK633" s="36">
        <v>24275.02</v>
      </c>
    </row>
    <row r="634" spans="1:37" hidden="1">
      <c r="A634" s="4">
        <v>2025</v>
      </c>
      <c r="B634" s="4">
        <v>46</v>
      </c>
      <c r="C634" s="4" t="s">
        <v>507</v>
      </c>
      <c r="D634" s="4">
        <v>25770</v>
      </c>
      <c r="E634" s="4" t="s">
        <v>62</v>
      </c>
      <c r="F634" s="32">
        <v>0.13800000000000001</v>
      </c>
      <c r="G634" s="4" t="s">
        <v>43</v>
      </c>
      <c r="H634" s="33">
        <v>4302690</v>
      </c>
      <c r="I634" s="7">
        <v>39145</v>
      </c>
      <c r="J634" s="7">
        <v>49053</v>
      </c>
      <c r="K634" s="7">
        <v>6769.3140000000003</v>
      </c>
      <c r="L634" s="7">
        <v>94967.313999999998</v>
      </c>
      <c r="M634" s="7">
        <v>106267</v>
      </c>
      <c r="N634" s="34" t="s">
        <v>43</v>
      </c>
      <c r="O634" s="35">
        <v>0.1063329726067359</v>
      </c>
      <c r="P634" s="7">
        <v>106267</v>
      </c>
      <c r="Q634" s="7">
        <v>11299.686000000011</v>
      </c>
      <c r="R634" s="7">
        <v>0</v>
      </c>
      <c r="S634" s="35">
        <v>1</v>
      </c>
      <c r="T634" s="35">
        <v>0.1063329726067359</v>
      </c>
      <c r="U634" s="7">
        <v>11299.69</v>
      </c>
      <c r="V634" s="4" t="s">
        <v>44</v>
      </c>
      <c r="W634" s="33" t="s">
        <v>45</v>
      </c>
      <c r="X634" s="7" t="s">
        <v>45</v>
      </c>
      <c r="Y634" s="7" t="s">
        <v>45</v>
      </c>
      <c r="Z634" s="7" t="s">
        <v>45</v>
      </c>
      <c r="AA634" s="7" t="s">
        <v>45</v>
      </c>
      <c r="AB634" s="7" t="s">
        <v>45</v>
      </c>
      <c r="AC634" s="4" t="s">
        <v>44</v>
      </c>
      <c r="AD634" s="35" t="s">
        <v>45</v>
      </c>
      <c r="AE634" s="7" t="s">
        <v>45</v>
      </c>
      <c r="AF634" s="7" t="s">
        <v>45</v>
      </c>
      <c r="AG634" s="7" t="s">
        <v>45</v>
      </c>
      <c r="AH634" s="35" t="s">
        <v>45</v>
      </c>
      <c r="AI634" s="35" t="s">
        <v>45</v>
      </c>
      <c r="AJ634" s="7" t="s">
        <v>45</v>
      </c>
      <c r="AK634" s="36">
        <v>11299.69</v>
      </c>
    </row>
    <row r="635" spans="1:37" hidden="1">
      <c r="A635" s="4">
        <v>2025</v>
      </c>
      <c r="B635" s="4">
        <v>46</v>
      </c>
      <c r="C635" s="4" t="s">
        <v>507</v>
      </c>
      <c r="D635" s="4">
        <v>25870</v>
      </c>
      <c r="E635" s="4" t="s">
        <v>178</v>
      </c>
      <c r="F635" s="32">
        <v>0.13800000000000001</v>
      </c>
      <c r="G635" s="4" t="s">
        <v>43</v>
      </c>
      <c r="H635" s="33">
        <v>105825640</v>
      </c>
      <c r="I635" s="7">
        <v>793840</v>
      </c>
      <c r="J635" s="7">
        <v>1359813</v>
      </c>
      <c r="K635" s="7">
        <v>187654.19399999999</v>
      </c>
      <c r="L635" s="7">
        <v>2341307.1940000001</v>
      </c>
      <c r="M635" s="7">
        <v>2497635</v>
      </c>
      <c r="N635" s="34" t="s">
        <v>43</v>
      </c>
      <c r="O635" s="35">
        <v>6.2590332854880693E-2</v>
      </c>
      <c r="P635" s="7">
        <v>2497635</v>
      </c>
      <c r="Q635" s="7">
        <v>156327.80599999989</v>
      </c>
      <c r="R635" s="7">
        <v>0</v>
      </c>
      <c r="S635" s="35">
        <v>1</v>
      </c>
      <c r="T635" s="35">
        <v>6.2590332854880693E-2</v>
      </c>
      <c r="U635" s="7">
        <v>156327.81</v>
      </c>
      <c r="V635" s="4" t="s">
        <v>43</v>
      </c>
      <c r="W635" s="33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4" t="s">
        <v>44</v>
      </c>
      <c r="AD635" s="35" t="s">
        <v>45</v>
      </c>
      <c r="AE635" s="7" t="s">
        <v>45</v>
      </c>
      <c r="AF635" s="7" t="s">
        <v>45</v>
      </c>
      <c r="AG635" s="7" t="s">
        <v>45</v>
      </c>
      <c r="AH635" s="35" t="s">
        <v>45</v>
      </c>
      <c r="AI635" s="35" t="s">
        <v>45</v>
      </c>
      <c r="AJ635" s="7" t="s">
        <v>45</v>
      </c>
      <c r="AK635" s="36">
        <v>156327.81</v>
      </c>
    </row>
    <row r="636" spans="1:37" hidden="1">
      <c r="A636" s="4">
        <v>2025</v>
      </c>
      <c r="B636" s="4">
        <v>46</v>
      </c>
      <c r="C636" s="4" t="s">
        <v>507</v>
      </c>
      <c r="D636" s="4">
        <v>30290</v>
      </c>
      <c r="E636" s="4" t="s">
        <v>64</v>
      </c>
      <c r="F636" s="32">
        <v>0.13800000000000001</v>
      </c>
      <c r="G636" s="4" t="s">
        <v>43</v>
      </c>
      <c r="H636" s="33">
        <v>1834717920</v>
      </c>
      <c r="I636" s="7">
        <v>648967</v>
      </c>
      <c r="J636" s="7">
        <v>2886654</v>
      </c>
      <c r="K636" s="7">
        <v>398358.25199999998</v>
      </c>
      <c r="L636" s="7">
        <v>3933979.2519999999</v>
      </c>
      <c r="M636" s="7">
        <v>4318403</v>
      </c>
      <c r="N636" s="34" t="s">
        <v>43</v>
      </c>
      <c r="O636" s="35">
        <v>8.9019887212934967E-2</v>
      </c>
      <c r="P636" s="7">
        <v>4318403</v>
      </c>
      <c r="Q636" s="7">
        <v>384423.74800000002</v>
      </c>
      <c r="R636" s="7">
        <v>0</v>
      </c>
      <c r="S636" s="35">
        <v>1</v>
      </c>
      <c r="T636" s="35">
        <v>8.9019887212934967E-2</v>
      </c>
      <c r="U636" s="7">
        <v>384423.75</v>
      </c>
      <c r="V636" s="4" t="s">
        <v>43</v>
      </c>
      <c r="W636" s="33">
        <v>247135061</v>
      </c>
      <c r="X636" s="7">
        <v>108205</v>
      </c>
      <c r="Y636" s="7">
        <v>444932</v>
      </c>
      <c r="Z636" s="7">
        <v>61400.616000000002</v>
      </c>
      <c r="AA636" s="7">
        <v>614537.61600000004</v>
      </c>
      <c r="AB636" s="7">
        <v>602475</v>
      </c>
      <c r="AC636" s="4" t="s">
        <v>44</v>
      </c>
      <c r="AD636" s="35" t="s">
        <v>45</v>
      </c>
      <c r="AE636" s="7" t="s">
        <v>45</v>
      </c>
      <c r="AF636" s="7" t="s">
        <v>45</v>
      </c>
      <c r="AG636" s="7" t="s">
        <v>45</v>
      </c>
      <c r="AH636" s="35" t="s">
        <v>45</v>
      </c>
      <c r="AI636" s="35" t="s">
        <v>45</v>
      </c>
      <c r="AJ636" s="7" t="s">
        <v>45</v>
      </c>
      <c r="AK636" s="36">
        <v>384423.75</v>
      </c>
    </row>
    <row r="637" spans="1:37" hidden="1">
      <c r="A637" s="4">
        <v>2025</v>
      </c>
      <c r="B637" s="4">
        <v>46</v>
      </c>
      <c r="C637" s="4" t="s">
        <v>507</v>
      </c>
      <c r="D637" s="4">
        <v>30440</v>
      </c>
      <c r="E637" s="4" t="s">
        <v>112</v>
      </c>
      <c r="F637" s="32">
        <v>0.13800000000000001</v>
      </c>
      <c r="G637" s="4" t="s">
        <v>44</v>
      </c>
      <c r="H637" s="33" t="s">
        <v>45</v>
      </c>
      <c r="I637" s="7" t="s">
        <v>45</v>
      </c>
      <c r="J637" s="7" t="s">
        <v>45</v>
      </c>
      <c r="K637" s="7" t="s">
        <v>45</v>
      </c>
      <c r="L637" s="7" t="s">
        <v>45</v>
      </c>
      <c r="M637" s="7" t="s">
        <v>45</v>
      </c>
      <c r="N637" s="34" t="s">
        <v>44</v>
      </c>
      <c r="O637" s="35" t="s">
        <v>45</v>
      </c>
      <c r="P637" s="7" t="s">
        <v>45</v>
      </c>
      <c r="Q637" s="7" t="s">
        <v>45</v>
      </c>
      <c r="R637" s="7" t="s">
        <v>45</v>
      </c>
      <c r="S637" s="35" t="s">
        <v>45</v>
      </c>
      <c r="T637" s="35" t="s">
        <v>45</v>
      </c>
      <c r="U637" s="7" t="s">
        <v>45</v>
      </c>
      <c r="V637" s="4" t="s">
        <v>44</v>
      </c>
      <c r="W637" s="33" t="s">
        <v>45</v>
      </c>
      <c r="X637" s="7" t="s">
        <v>45</v>
      </c>
      <c r="Y637" s="7" t="s">
        <v>45</v>
      </c>
      <c r="Z637" s="7" t="s">
        <v>45</v>
      </c>
      <c r="AA637" s="7" t="s">
        <v>45</v>
      </c>
      <c r="AB637" s="7" t="s">
        <v>45</v>
      </c>
      <c r="AC637" s="4" t="s">
        <v>44</v>
      </c>
      <c r="AD637" s="35" t="s">
        <v>45</v>
      </c>
      <c r="AE637" s="7" t="s">
        <v>45</v>
      </c>
      <c r="AF637" s="7" t="s">
        <v>45</v>
      </c>
      <c r="AG637" s="7" t="s">
        <v>45</v>
      </c>
      <c r="AH637" s="35" t="s">
        <v>45</v>
      </c>
      <c r="AI637" s="35" t="s">
        <v>45</v>
      </c>
      <c r="AJ637" s="7" t="s">
        <v>45</v>
      </c>
      <c r="AK637" s="36" t="s">
        <v>45</v>
      </c>
    </row>
    <row r="638" spans="1:37">
      <c r="A638" s="4">
        <v>2024</v>
      </c>
      <c r="B638" s="4">
        <v>47</v>
      </c>
      <c r="C638" s="4" t="s">
        <v>510</v>
      </c>
      <c r="D638" s="4">
        <v>20080</v>
      </c>
      <c r="E638" s="4" t="s">
        <v>511</v>
      </c>
      <c r="F638" s="32">
        <v>0.161</v>
      </c>
      <c r="G638" s="4" t="s">
        <v>43</v>
      </c>
      <c r="H638" s="33">
        <v>762491490</v>
      </c>
      <c r="I638" s="7">
        <v>10591495</v>
      </c>
      <c r="J638" s="7">
        <v>10325650</v>
      </c>
      <c r="K638" s="7">
        <v>1662429.65</v>
      </c>
      <c r="L638" s="7">
        <v>22579574.649999999</v>
      </c>
      <c r="M638" s="7">
        <v>21876389</v>
      </c>
      <c r="N638" s="34" t="s">
        <v>44</v>
      </c>
      <c r="O638" s="35" t="s">
        <v>45</v>
      </c>
      <c r="P638" s="7" t="s">
        <v>45</v>
      </c>
      <c r="Q638" s="7" t="s">
        <v>45</v>
      </c>
      <c r="R638" s="7" t="s">
        <v>45</v>
      </c>
      <c r="S638" s="35" t="s">
        <v>45</v>
      </c>
      <c r="T638" s="35" t="s">
        <v>45</v>
      </c>
      <c r="U638" s="7" t="s">
        <v>45</v>
      </c>
      <c r="V638" s="4" t="s">
        <v>44</v>
      </c>
      <c r="W638" s="33" t="s">
        <v>45</v>
      </c>
      <c r="X638" s="7" t="s">
        <v>45</v>
      </c>
      <c r="Y638" s="7" t="s">
        <v>45</v>
      </c>
      <c r="Z638" s="7" t="s">
        <v>45</v>
      </c>
      <c r="AA638" s="7" t="s">
        <v>45</v>
      </c>
      <c r="AB638" s="7" t="s">
        <v>45</v>
      </c>
      <c r="AC638" s="4" t="s">
        <v>44</v>
      </c>
      <c r="AD638" s="35" t="s">
        <v>45</v>
      </c>
      <c r="AE638" s="7" t="s">
        <v>45</v>
      </c>
      <c r="AF638" s="7" t="s">
        <v>45</v>
      </c>
      <c r="AG638" s="7" t="s">
        <v>45</v>
      </c>
      <c r="AH638" s="35" t="s">
        <v>45</v>
      </c>
      <c r="AI638" s="35" t="s">
        <v>45</v>
      </c>
      <c r="AJ638" s="7" t="s">
        <v>45</v>
      </c>
      <c r="AK638" s="36" t="s">
        <v>45</v>
      </c>
    </row>
    <row r="639" spans="1:37">
      <c r="A639" s="4">
        <v>2024</v>
      </c>
      <c r="B639" s="4">
        <v>47</v>
      </c>
      <c r="C639" s="4" t="s">
        <v>510</v>
      </c>
      <c r="D639" s="4">
        <v>20220</v>
      </c>
      <c r="E639" s="4" t="s">
        <v>512</v>
      </c>
      <c r="F639" s="32">
        <v>0.161</v>
      </c>
      <c r="G639" s="4" t="s">
        <v>43</v>
      </c>
      <c r="H639" s="33">
        <v>1187850010</v>
      </c>
      <c r="I639" s="7">
        <v>26062193</v>
      </c>
      <c r="J639" s="7">
        <v>13240600</v>
      </c>
      <c r="K639" s="7">
        <v>2131736.6</v>
      </c>
      <c r="L639" s="7">
        <v>41434529.600000001</v>
      </c>
      <c r="M639" s="7">
        <v>42929677</v>
      </c>
      <c r="N639" s="34" t="s">
        <v>43</v>
      </c>
      <c r="O639" s="35">
        <v>3.4827827845059223E-2</v>
      </c>
      <c r="P639" s="7">
        <v>42386185</v>
      </c>
      <c r="Q639" s="7">
        <v>1476218.7541888319</v>
      </c>
      <c r="R639" s="7">
        <v>0</v>
      </c>
      <c r="S639" s="35">
        <v>1</v>
      </c>
      <c r="T639" s="35">
        <v>3.4827827845059223E-2</v>
      </c>
      <c r="U639" s="7">
        <v>1476218.75</v>
      </c>
      <c r="V639" s="4" t="s">
        <v>43</v>
      </c>
      <c r="W639" s="33">
        <v>180675060</v>
      </c>
      <c r="X639" s="7">
        <v>3960847</v>
      </c>
      <c r="Y639" s="7">
        <v>2412603</v>
      </c>
      <c r="Z639" s="7">
        <v>388429.08299999998</v>
      </c>
      <c r="AA639" s="7">
        <v>6761879.0829999996</v>
      </c>
      <c r="AB639" s="7">
        <v>6526438</v>
      </c>
      <c r="AC639" s="4" t="s">
        <v>44</v>
      </c>
      <c r="AD639" s="35" t="s">
        <v>45</v>
      </c>
      <c r="AE639" s="7" t="s">
        <v>45</v>
      </c>
      <c r="AF639" s="7" t="s">
        <v>45</v>
      </c>
      <c r="AG639" s="7" t="s">
        <v>45</v>
      </c>
      <c r="AH639" s="35" t="s">
        <v>45</v>
      </c>
      <c r="AI639" s="35" t="s">
        <v>45</v>
      </c>
      <c r="AJ639" s="7" t="s">
        <v>45</v>
      </c>
      <c r="AK639" s="36">
        <v>1476218.75</v>
      </c>
    </row>
    <row r="640" spans="1:37">
      <c r="A640" s="4">
        <v>2024</v>
      </c>
      <c r="B640" s="4">
        <v>47</v>
      </c>
      <c r="C640" s="4" t="s">
        <v>510</v>
      </c>
      <c r="D640" s="4">
        <v>20230</v>
      </c>
      <c r="E640" s="4" t="s">
        <v>513</v>
      </c>
      <c r="F640" s="32">
        <v>0.161</v>
      </c>
      <c r="G640" s="4" t="s">
        <v>43</v>
      </c>
      <c r="H640" s="33">
        <v>1293907000</v>
      </c>
      <c r="I640" s="7">
        <v>22811186</v>
      </c>
      <c r="J640" s="7">
        <v>16002496</v>
      </c>
      <c r="K640" s="7">
        <v>2576401.8560000001</v>
      </c>
      <c r="L640" s="7">
        <v>41390083.855999999</v>
      </c>
      <c r="M640" s="7">
        <v>43254941</v>
      </c>
      <c r="N640" s="34" t="s">
        <v>43</v>
      </c>
      <c r="O640" s="35">
        <v>4.3113158887443707E-2</v>
      </c>
      <c r="P640" s="7">
        <v>49315083</v>
      </c>
      <c r="Q640" s="7">
        <v>2126129.008926474</v>
      </c>
      <c r="R640" s="7">
        <v>0</v>
      </c>
      <c r="S640" s="35">
        <v>1</v>
      </c>
      <c r="T640" s="35">
        <v>4.3113158887443707E-2</v>
      </c>
      <c r="U640" s="7">
        <v>2126129.0099999998</v>
      </c>
      <c r="V640" s="4" t="s">
        <v>44</v>
      </c>
      <c r="W640" s="33" t="s">
        <v>45</v>
      </c>
      <c r="X640" s="7" t="s">
        <v>45</v>
      </c>
      <c r="Y640" s="7" t="s">
        <v>45</v>
      </c>
      <c r="Z640" s="7" t="s">
        <v>45</v>
      </c>
      <c r="AA640" s="7" t="s">
        <v>45</v>
      </c>
      <c r="AB640" s="7" t="s">
        <v>45</v>
      </c>
      <c r="AC640" s="4" t="s">
        <v>44</v>
      </c>
      <c r="AD640" s="35" t="s">
        <v>45</v>
      </c>
      <c r="AE640" s="7" t="s">
        <v>45</v>
      </c>
      <c r="AF640" s="7" t="s">
        <v>45</v>
      </c>
      <c r="AG640" s="7" t="s">
        <v>45</v>
      </c>
      <c r="AH640" s="35" t="s">
        <v>45</v>
      </c>
      <c r="AI640" s="35" t="s">
        <v>45</v>
      </c>
      <c r="AJ640" s="7" t="s">
        <v>45</v>
      </c>
      <c r="AK640" s="36">
        <v>2126129.0099999998</v>
      </c>
    </row>
    <row r="641" spans="1:37">
      <c r="A641" s="4">
        <v>2024</v>
      </c>
      <c r="B641" s="4">
        <v>47</v>
      </c>
      <c r="C641" s="4" t="s">
        <v>510</v>
      </c>
      <c r="D641" s="4">
        <v>20490</v>
      </c>
      <c r="E641" s="4" t="s">
        <v>68</v>
      </c>
      <c r="F641" s="32">
        <v>0.161</v>
      </c>
      <c r="G641" s="4" t="s">
        <v>43</v>
      </c>
      <c r="H641" s="33">
        <v>59699630</v>
      </c>
      <c r="I641" s="7">
        <v>558961</v>
      </c>
      <c r="J641" s="7">
        <v>719513</v>
      </c>
      <c r="K641" s="7">
        <v>115841.59299999999</v>
      </c>
      <c r="L641" s="7">
        <v>1394315.5930000001</v>
      </c>
      <c r="M641" s="7">
        <v>1538037</v>
      </c>
      <c r="N641" s="34" t="s">
        <v>43</v>
      </c>
      <c r="O641" s="35">
        <v>9.3444700615134657E-2</v>
      </c>
      <c r="P641" s="7">
        <v>1491709</v>
      </c>
      <c r="Q641" s="7">
        <v>139392.30090990191</v>
      </c>
      <c r="R641" s="7">
        <v>0</v>
      </c>
      <c r="S641" s="35">
        <v>1</v>
      </c>
      <c r="T641" s="35">
        <v>9.3444700615134657E-2</v>
      </c>
      <c r="U641" s="7">
        <v>139392.29999999999</v>
      </c>
      <c r="V641" s="4" t="s">
        <v>43</v>
      </c>
      <c r="W641" s="33">
        <v>1773900</v>
      </c>
      <c r="X641" s="7">
        <v>16960</v>
      </c>
      <c r="Y641" s="7">
        <v>18175</v>
      </c>
      <c r="Z641" s="7">
        <v>2926.1750000000002</v>
      </c>
      <c r="AA641" s="7">
        <v>38061.175000000003</v>
      </c>
      <c r="AB641" s="7">
        <v>46052</v>
      </c>
      <c r="AC641" s="4" t="s">
        <v>43</v>
      </c>
      <c r="AD641" s="35">
        <v>0.17351743681056189</v>
      </c>
      <c r="AE641" s="7">
        <v>44924</v>
      </c>
      <c r="AF641" s="7">
        <v>7795.0973312776814</v>
      </c>
      <c r="AG641" s="7">
        <v>0</v>
      </c>
      <c r="AH641" s="35">
        <v>1</v>
      </c>
      <c r="AI641" s="35">
        <v>0.17351743681056189</v>
      </c>
      <c r="AJ641" s="7">
        <v>7795.1</v>
      </c>
      <c r="AK641" s="36">
        <v>147187.4</v>
      </c>
    </row>
    <row r="642" spans="1:37">
      <c r="A642" s="4">
        <v>2024</v>
      </c>
      <c r="B642" s="4">
        <v>47</v>
      </c>
      <c r="C642" s="4" t="s">
        <v>510</v>
      </c>
      <c r="D642" s="4">
        <v>21050</v>
      </c>
      <c r="E642" s="4" t="s">
        <v>514</v>
      </c>
      <c r="F642" s="32">
        <v>0.161</v>
      </c>
      <c r="G642" s="4" t="s">
        <v>43</v>
      </c>
      <c r="H642" s="33">
        <v>102581140</v>
      </c>
      <c r="I642" s="7">
        <v>1382554</v>
      </c>
      <c r="J642" s="7">
        <v>922766</v>
      </c>
      <c r="K642" s="7">
        <v>148565.326</v>
      </c>
      <c r="L642" s="7">
        <v>2453885.3259999999</v>
      </c>
      <c r="M642" s="7">
        <v>2739704</v>
      </c>
      <c r="N642" s="34" t="s">
        <v>43</v>
      </c>
      <c r="O642" s="35">
        <v>0.1043246547802245</v>
      </c>
      <c r="P642" s="7">
        <v>2818433</v>
      </c>
      <c r="Q642" s="7">
        <v>294032.04974619241</v>
      </c>
      <c r="R642" s="7">
        <v>0</v>
      </c>
      <c r="S642" s="35">
        <v>1</v>
      </c>
      <c r="T642" s="35">
        <v>0.1043246547802245</v>
      </c>
      <c r="U642" s="7">
        <v>294032.05</v>
      </c>
      <c r="V642" s="4" t="s">
        <v>43</v>
      </c>
      <c r="W642" s="33">
        <v>28663760</v>
      </c>
      <c r="X642" s="7">
        <v>394342</v>
      </c>
      <c r="Y642" s="7">
        <v>352138</v>
      </c>
      <c r="Z642" s="7">
        <v>56694.218000000001</v>
      </c>
      <c r="AA642" s="7">
        <v>803174.21799999999</v>
      </c>
      <c r="AB642" s="7">
        <v>773564</v>
      </c>
      <c r="AC642" s="4" t="s">
        <v>44</v>
      </c>
      <c r="AD642" s="35" t="s">
        <v>45</v>
      </c>
      <c r="AE642" s="7" t="s">
        <v>45</v>
      </c>
      <c r="AF642" s="7" t="s">
        <v>45</v>
      </c>
      <c r="AG642" s="7" t="s">
        <v>45</v>
      </c>
      <c r="AH642" s="35" t="s">
        <v>45</v>
      </c>
      <c r="AI642" s="35" t="s">
        <v>45</v>
      </c>
      <c r="AJ642" s="7" t="s">
        <v>45</v>
      </c>
      <c r="AK642" s="36">
        <v>294032.05</v>
      </c>
    </row>
    <row r="643" spans="1:37">
      <c r="A643" s="4">
        <v>2024</v>
      </c>
      <c r="B643" s="4">
        <v>47</v>
      </c>
      <c r="C643" s="4" t="s">
        <v>510</v>
      </c>
      <c r="D643" s="4">
        <v>21150</v>
      </c>
      <c r="E643" s="4" t="s">
        <v>515</v>
      </c>
      <c r="F643" s="32">
        <v>0.161</v>
      </c>
      <c r="G643" s="4" t="s">
        <v>43</v>
      </c>
      <c r="H643" s="33">
        <v>371677630</v>
      </c>
      <c r="I643" s="7">
        <v>5000004</v>
      </c>
      <c r="J643" s="7">
        <v>5057026</v>
      </c>
      <c r="K643" s="7">
        <v>814181.18599999999</v>
      </c>
      <c r="L643" s="7">
        <v>10871211.186000001</v>
      </c>
      <c r="M643" s="7">
        <v>10538011</v>
      </c>
      <c r="N643" s="34" t="s">
        <v>44</v>
      </c>
      <c r="O643" s="35" t="s">
        <v>45</v>
      </c>
      <c r="P643" s="7" t="s">
        <v>45</v>
      </c>
      <c r="Q643" s="7" t="s">
        <v>45</v>
      </c>
      <c r="R643" s="7" t="s">
        <v>45</v>
      </c>
      <c r="S643" s="35" t="s">
        <v>45</v>
      </c>
      <c r="T643" s="35" t="s">
        <v>45</v>
      </c>
      <c r="U643" s="7" t="s">
        <v>45</v>
      </c>
      <c r="V643" s="4" t="s">
        <v>43</v>
      </c>
      <c r="W643" s="33">
        <v>24858560</v>
      </c>
      <c r="X643" s="7">
        <v>337153</v>
      </c>
      <c r="Y643" s="7">
        <v>340972</v>
      </c>
      <c r="Z643" s="7">
        <v>54896.491999999998</v>
      </c>
      <c r="AA643" s="7">
        <v>733021.49199999997</v>
      </c>
      <c r="AB643" s="7">
        <v>707546</v>
      </c>
      <c r="AC643" s="4" t="s">
        <v>44</v>
      </c>
      <c r="AD643" s="35" t="s">
        <v>45</v>
      </c>
      <c r="AE643" s="7" t="s">
        <v>45</v>
      </c>
      <c r="AF643" s="7" t="s">
        <v>45</v>
      </c>
      <c r="AG643" s="7" t="s">
        <v>45</v>
      </c>
      <c r="AH643" s="35" t="s">
        <v>45</v>
      </c>
      <c r="AI643" s="35" t="s">
        <v>45</v>
      </c>
      <c r="AJ643" s="7" t="s">
        <v>45</v>
      </c>
      <c r="AK643" s="36" t="s">
        <v>45</v>
      </c>
    </row>
    <row r="644" spans="1:37">
      <c r="A644" s="4">
        <v>2024</v>
      </c>
      <c r="B644" s="4">
        <v>47</v>
      </c>
      <c r="C644" s="4" t="s">
        <v>510</v>
      </c>
      <c r="D644" s="4">
        <v>21670</v>
      </c>
      <c r="E644" s="4" t="s">
        <v>516</v>
      </c>
      <c r="F644" s="32">
        <v>0.161</v>
      </c>
      <c r="G644" s="4" t="s">
        <v>43</v>
      </c>
      <c r="H644" s="33">
        <v>896982870</v>
      </c>
      <c r="I644" s="7">
        <v>17029415</v>
      </c>
      <c r="J644" s="7">
        <v>10573981</v>
      </c>
      <c r="K644" s="7">
        <v>1702410.9410000001</v>
      </c>
      <c r="L644" s="7">
        <v>29305806.941</v>
      </c>
      <c r="M644" s="7">
        <v>31201752</v>
      </c>
      <c r="N644" s="34" t="s">
        <v>43</v>
      </c>
      <c r="O644" s="35">
        <v>6.0764057704195573E-2</v>
      </c>
      <c r="P644" s="7">
        <v>31984897</v>
      </c>
      <c r="Q644" s="7">
        <v>1943532.1269707519</v>
      </c>
      <c r="R644" s="7">
        <v>0</v>
      </c>
      <c r="S644" s="35">
        <v>1</v>
      </c>
      <c r="T644" s="35">
        <v>6.0764057704195573E-2</v>
      </c>
      <c r="U644" s="7">
        <v>1943532.13</v>
      </c>
      <c r="V644" s="4" t="s">
        <v>44</v>
      </c>
      <c r="W644" s="33" t="s">
        <v>45</v>
      </c>
      <c r="X644" s="7" t="s">
        <v>45</v>
      </c>
      <c r="Y644" s="7" t="s">
        <v>45</v>
      </c>
      <c r="Z644" s="7" t="s">
        <v>45</v>
      </c>
      <c r="AA644" s="7" t="s">
        <v>45</v>
      </c>
      <c r="AB644" s="7" t="s">
        <v>45</v>
      </c>
      <c r="AC644" s="4" t="s">
        <v>44</v>
      </c>
      <c r="AD644" s="35" t="s">
        <v>45</v>
      </c>
      <c r="AE644" s="7" t="s">
        <v>45</v>
      </c>
      <c r="AF644" s="7" t="s">
        <v>45</v>
      </c>
      <c r="AG644" s="7" t="s">
        <v>45</v>
      </c>
      <c r="AH644" s="35" t="s">
        <v>45</v>
      </c>
      <c r="AI644" s="35" t="s">
        <v>45</v>
      </c>
      <c r="AJ644" s="7" t="s">
        <v>45</v>
      </c>
      <c r="AK644" s="36">
        <v>1943532.13</v>
      </c>
    </row>
    <row r="645" spans="1:37">
      <c r="A645" s="4">
        <v>2024</v>
      </c>
      <c r="B645" s="4">
        <v>47</v>
      </c>
      <c r="C645" s="4" t="s">
        <v>510</v>
      </c>
      <c r="D645" s="4">
        <v>21870</v>
      </c>
      <c r="E645" s="4" t="s">
        <v>325</v>
      </c>
      <c r="F645" s="32">
        <v>0.161</v>
      </c>
      <c r="G645" s="4" t="s">
        <v>43</v>
      </c>
      <c r="H645" s="33">
        <v>382856210</v>
      </c>
      <c r="I645" s="7">
        <v>4159312</v>
      </c>
      <c r="J645" s="7">
        <v>4913905</v>
      </c>
      <c r="K645" s="7">
        <v>791138.70500000007</v>
      </c>
      <c r="L645" s="7">
        <v>9864355.7050000001</v>
      </c>
      <c r="M645" s="7">
        <v>10935876</v>
      </c>
      <c r="N645" s="34" t="s">
        <v>43</v>
      </c>
      <c r="O645" s="35">
        <v>9.7982118213483793E-2</v>
      </c>
      <c r="P645" s="7">
        <v>10915145</v>
      </c>
      <c r="Q645" s="7">
        <v>1069489.027707316</v>
      </c>
      <c r="R645" s="7">
        <v>0</v>
      </c>
      <c r="S645" s="35">
        <v>1</v>
      </c>
      <c r="T645" s="35">
        <v>9.7982118213483793E-2</v>
      </c>
      <c r="U645" s="7">
        <v>1069489.03</v>
      </c>
      <c r="V645" s="4" t="s">
        <v>43</v>
      </c>
      <c r="W645" s="33">
        <v>21847490</v>
      </c>
      <c r="X645" s="7">
        <v>237637</v>
      </c>
      <c r="Y645" s="7">
        <v>302464</v>
      </c>
      <c r="Z645" s="7">
        <v>48696.703999999998</v>
      </c>
      <c r="AA645" s="7">
        <v>588797.70400000003</v>
      </c>
      <c r="AB645" s="7">
        <v>624338</v>
      </c>
      <c r="AC645" s="4" t="s">
        <v>43</v>
      </c>
      <c r="AD645" s="35">
        <v>5.6924768314598813E-2</v>
      </c>
      <c r="AE645" s="7">
        <v>620029</v>
      </c>
      <c r="AF645" s="7">
        <v>35295.007173332393</v>
      </c>
      <c r="AG645" s="7">
        <v>0</v>
      </c>
      <c r="AH645" s="35">
        <v>1</v>
      </c>
      <c r="AI645" s="35">
        <v>5.6924768314598813E-2</v>
      </c>
      <c r="AJ645" s="7">
        <v>35295.01</v>
      </c>
      <c r="AK645" s="36">
        <v>1104784.04</v>
      </c>
    </row>
    <row r="646" spans="1:37">
      <c r="A646" s="4">
        <v>2024</v>
      </c>
      <c r="B646" s="4">
        <v>47</v>
      </c>
      <c r="C646" s="4" t="s">
        <v>510</v>
      </c>
      <c r="D646" s="4">
        <v>22670</v>
      </c>
      <c r="E646" s="4" t="s">
        <v>517</v>
      </c>
      <c r="F646" s="32">
        <v>0.161</v>
      </c>
      <c r="G646" s="4" t="s">
        <v>43</v>
      </c>
      <c r="H646" s="33">
        <v>403910250</v>
      </c>
      <c r="I646" s="7">
        <v>3499787</v>
      </c>
      <c r="J646" s="7">
        <v>6181101</v>
      </c>
      <c r="K646" s="7">
        <v>995157.26100000006</v>
      </c>
      <c r="L646" s="7">
        <v>10676045.261</v>
      </c>
      <c r="M646" s="7">
        <v>9711938</v>
      </c>
      <c r="N646" s="34" t="s">
        <v>44</v>
      </c>
      <c r="O646" s="35" t="s">
        <v>45</v>
      </c>
      <c r="P646" s="7" t="s">
        <v>45</v>
      </c>
      <c r="Q646" s="7" t="s">
        <v>45</v>
      </c>
      <c r="R646" s="7" t="s">
        <v>45</v>
      </c>
      <c r="S646" s="35" t="s">
        <v>45</v>
      </c>
      <c r="T646" s="35" t="s">
        <v>45</v>
      </c>
      <c r="U646" s="7" t="s">
        <v>45</v>
      </c>
      <c r="V646" s="4" t="s">
        <v>44</v>
      </c>
      <c r="W646" s="33" t="s">
        <v>45</v>
      </c>
      <c r="X646" s="7" t="s">
        <v>45</v>
      </c>
      <c r="Y646" s="7" t="s">
        <v>45</v>
      </c>
      <c r="Z646" s="7" t="s">
        <v>45</v>
      </c>
      <c r="AA646" s="7" t="s">
        <v>45</v>
      </c>
      <c r="AB646" s="7" t="s">
        <v>45</v>
      </c>
      <c r="AC646" s="4" t="s">
        <v>44</v>
      </c>
      <c r="AD646" s="35" t="s">
        <v>45</v>
      </c>
      <c r="AE646" s="7" t="s">
        <v>45</v>
      </c>
      <c r="AF646" s="7" t="s">
        <v>45</v>
      </c>
      <c r="AG646" s="7" t="s">
        <v>45</v>
      </c>
      <c r="AH646" s="35" t="s">
        <v>45</v>
      </c>
      <c r="AI646" s="35" t="s">
        <v>45</v>
      </c>
      <c r="AJ646" s="7" t="s">
        <v>45</v>
      </c>
      <c r="AK646" s="36" t="s">
        <v>45</v>
      </c>
    </row>
    <row r="647" spans="1:37">
      <c r="A647" s="4">
        <v>2024</v>
      </c>
      <c r="B647" s="4">
        <v>47</v>
      </c>
      <c r="C647" s="4" t="s">
        <v>510</v>
      </c>
      <c r="D647" s="4">
        <v>22970</v>
      </c>
      <c r="E647" s="4" t="s">
        <v>518</v>
      </c>
      <c r="F647" s="32">
        <v>0.161</v>
      </c>
      <c r="G647" s="4" t="s">
        <v>43</v>
      </c>
      <c r="H647" s="33">
        <v>756246730</v>
      </c>
      <c r="I647" s="7">
        <v>7048220</v>
      </c>
      <c r="J647" s="7">
        <v>11207999</v>
      </c>
      <c r="K647" s="7">
        <v>1804487.8389999999</v>
      </c>
      <c r="L647" s="7">
        <v>20060706.839000002</v>
      </c>
      <c r="M647" s="7">
        <v>19571691</v>
      </c>
      <c r="N647" s="34" t="s">
        <v>44</v>
      </c>
      <c r="O647" s="35" t="s">
        <v>45</v>
      </c>
      <c r="P647" s="7" t="s">
        <v>45</v>
      </c>
      <c r="Q647" s="7" t="s">
        <v>45</v>
      </c>
      <c r="R647" s="7" t="s">
        <v>45</v>
      </c>
      <c r="S647" s="35" t="s">
        <v>45</v>
      </c>
      <c r="T647" s="35" t="s">
        <v>45</v>
      </c>
      <c r="U647" s="7" t="s">
        <v>45</v>
      </c>
      <c r="V647" s="4" t="s">
        <v>44</v>
      </c>
      <c r="W647" s="33" t="s">
        <v>45</v>
      </c>
      <c r="X647" s="7" t="s">
        <v>45</v>
      </c>
      <c r="Y647" s="7" t="s">
        <v>45</v>
      </c>
      <c r="Z647" s="7" t="s">
        <v>45</v>
      </c>
      <c r="AA647" s="7" t="s">
        <v>45</v>
      </c>
      <c r="AB647" s="7" t="s">
        <v>45</v>
      </c>
      <c r="AC647" s="4" t="s">
        <v>44</v>
      </c>
      <c r="AD647" s="35" t="s">
        <v>45</v>
      </c>
      <c r="AE647" s="7" t="s">
        <v>45</v>
      </c>
      <c r="AF647" s="7" t="s">
        <v>45</v>
      </c>
      <c r="AG647" s="7" t="s">
        <v>45</v>
      </c>
      <c r="AH647" s="35" t="s">
        <v>45</v>
      </c>
      <c r="AI647" s="35" t="s">
        <v>45</v>
      </c>
      <c r="AJ647" s="7" t="s">
        <v>45</v>
      </c>
      <c r="AK647" s="36" t="s">
        <v>45</v>
      </c>
    </row>
    <row r="648" spans="1:37">
      <c r="A648" s="4">
        <v>2024</v>
      </c>
      <c r="B648" s="4">
        <v>47</v>
      </c>
      <c r="C648" s="4" t="s">
        <v>510</v>
      </c>
      <c r="D648" s="4">
        <v>23170</v>
      </c>
      <c r="E648" s="4" t="s">
        <v>73</v>
      </c>
      <c r="F648" s="32">
        <v>0.161</v>
      </c>
      <c r="G648" s="4" t="s">
        <v>43</v>
      </c>
      <c r="H648" s="33">
        <v>2434420</v>
      </c>
      <c r="I648" s="7">
        <v>12378</v>
      </c>
      <c r="J648" s="7">
        <v>23235</v>
      </c>
      <c r="K648" s="7">
        <v>3740.835</v>
      </c>
      <c r="L648" s="7">
        <v>39353.834999999999</v>
      </c>
      <c r="M648" s="7">
        <v>51329</v>
      </c>
      <c r="N648" s="34" t="s">
        <v>43</v>
      </c>
      <c r="O648" s="35">
        <v>0.23330212940053391</v>
      </c>
      <c r="P648" s="7">
        <v>51194</v>
      </c>
      <c r="Q648" s="7">
        <v>11943.669212530929</v>
      </c>
      <c r="R648" s="7">
        <v>0</v>
      </c>
      <c r="S648" s="35">
        <v>1</v>
      </c>
      <c r="T648" s="35">
        <v>0.23330212940053391</v>
      </c>
      <c r="U648" s="7">
        <v>11943.67</v>
      </c>
      <c r="V648" s="4" t="s">
        <v>44</v>
      </c>
      <c r="W648" s="33" t="s">
        <v>45</v>
      </c>
      <c r="X648" s="7" t="s">
        <v>45</v>
      </c>
      <c r="Y648" s="7" t="s">
        <v>45</v>
      </c>
      <c r="Z648" s="7" t="s">
        <v>45</v>
      </c>
      <c r="AA648" s="7" t="s">
        <v>45</v>
      </c>
      <c r="AB648" s="7" t="s">
        <v>45</v>
      </c>
      <c r="AC648" s="4" t="s">
        <v>44</v>
      </c>
      <c r="AD648" s="35" t="s">
        <v>45</v>
      </c>
      <c r="AE648" s="7" t="s">
        <v>45</v>
      </c>
      <c r="AF648" s="7" t="s">
        <v>45</v>
      </c>
      <c r="AG648" s="7" t="s">
        <v>45</v>
      </c>
      <c r="AH648" s="35" t="s">
        <v>45</v>
      </c>
      <c r="AI648" s="35" t="s">
        <v>45</v>
      </c>
      <c r="AJ648" s="7" t="s">
        <v>45</v>
      </c>
      <c r="AK648" s="36">
        <v>11943.67</v>
      </c>
    </row>
    <row r="649" spans="1:37">
      <c r="A649" s="4">
        <v>2024</v>
      </c>
      <c r="B649" s="4">
        <v>47</v>
      </c>
      <c r="C649" s="4" t="s">
        <v>510</v>
      </c>
      <c r="D649" s="4">
        <v>23420</v>
      </c>
      <c r="E649" s="4" t="s">
        <v>519</v>
      </c>
      <c r="F649" s="32">
        <v>0.161</v>
      </c>
      <c r="G649" s="4" t="s">
        <v>43</v>
      </c>
      <c r="H649" s="33">
        <v>764789970</v>
      </c>
      <c r="I649" s="7">
        <v>8207726</v>
      </c>
      <c r="J649" s="7">
        <v>11857313</v>
      </c>
      <c r="K649" s="7">
        <v>1909027.3929999999</v>
      </c>
      <c r="L649" s="7">
        <v>21974066.392999999</v>
      </c>
      <c r="M649" s="7">
        <v>23503549</v>
      </c>
      <c r="N649" s="34" t="s">
        <v>43</v>
      </c>
      <c r="O649" s="35">
        <v>6.5074538615423561E-2</v>
      </c>
      <c r="P649" s="7">
        <v>23547676</v>
      </c>
      <c r="Q649" s="7">
        <v>1532354.1511654831</v>
      </c>
      <c r="R649" s="7">
        <v>0</v>
      </c>
      <c r="S649" s="35">
        <v>1</v>
      </c>
      <c r="T649" s="35">
        <v>6.5074538615423561E-2</v>
      </c>
      <c r="U649" s="7">
        <v>1532354.15</v>
      </c>
      <c r="V649" s="4" t="s">
        <v>43</v>
      </c>
      <c r="W649" s="33">
        <v>80574680</v>
      </c>
      <c r="X649" s="7">
        <v>864727</v>
      </c>
      <c r="Y649" s="7">
        <v>1299215</v>
      </c>
      <c r="Z649" s="7">
        <v>209173.61499999999</v>
      </c>
      <c r="AA649" s="7">
        <v>2373115.6150000002</v>
      </c>
      <c r="AB649" s="7">
        <v>2476222</v>
      </c>
      <c r="AC649" s="4" t="s">
        <v>43</v>
      </c>
      <c r="AD649" s="35">
        <v>4.1638586927989378E-2</v>
      </c>
      <c r="AE649" s="7">
        <v>2468566</v>
      </c>
      <c r="AF649" s="7">
        <v>102787.599978479</v>
      </c>
      <c r="AG649" s="7">
        <v>0</v>
      </c>
      <c r="AH649" s="35">
        <v>1</v>
      </c>
      <c r="AI649" s="35">
        <v>4.1638586927989378E-2</v>
      </c>
      <c r="AJ649" s="7">
        <v>102787.6</v>
      </c>
      <c r="AK649" s="36">
        <v>1635141.75</v>
      </c>
    </row>
    <row r="650" spans="1:37">
      <c r="A650" s="4">
        <v>2024</v>
      </c>
      <c r="B650" s="4">
        <v>47</v>
      </c>
      <c r="C650" s="4" t="s">
        <v>510</v>
      </c>
      <c r="D650" s="4">
        <v>23680</v>
      </c>
      <c r="E650" s="4" t="s">
        <v>74</v>
      </c>
      <c r="F650" s="32">
        <v>0.161</v>
      </c>
      <c r="G650" s="4" t="s">
        <v>43</v>
      </c>
      <c r="H650" s="33">
        <v>21355620</v>
      </c>
      <c r="I650" s="7">
        <v>114253</v>
      </c>
      <c r="J650" s="7">
        <v>215772</v>
      </c>
      <c r="K650" s="7">
        <v>34739.292000000001</v>
      </c>
      <c r="L650" s="7">
        <v>364764.29200000002</v>
      </c>
      <c r="M650" s="7">
        <v>445265</v>
      </c>
      <c r="N650" s="34" t="s">
        <v>43</v>
      </c>
      <c r="O650" s="35">
        <v>0.18079280428508859</v>
      </c>
      <c r="P650" s="7">
        <v>443590</v>
      </c>
      <c r="Q650" s="7">
        <v>80197.880052822453</v>
      </c>
      <c r="R650" s="7">
        <v>0</v>
      </c>
      <c r="S650" s="35">
        <v>1</v>
      </c>
      <c r="T650" s="35">
        <v>0.18079280428508859</v>
      </c>
      <c r="U650" s="7">
        <v>80197.88</v>
      </c>
      <c r="V650" s="4" t="s">
        <v>43</v>
      </c>
      <c r="W650" s="33">
        <v>180490</v>
      </c>
      <c r="X650" s="7">
        <v>966</v>
      </c>
      <c r="Y650" s="7">
        <v>2794</v>
      </c>
      <c r="Z650" s="7">
        <v>449.834</v>
      </c>
      <c r="AA650" s="7">
        <v>4209.8339999999998</v>
      </c>
      <c r="AB650" s="7">
        <v>3763</v>
      </c>
      <c r="AC650" s="4" t="s">
        <v>44</v>
      </c>
      <c r="AD650" s="35" t="s">
        <v>45</v>
      </c>
      <c r="AE650" s="7" t="s">
        <v>45</v>
      </c>
      <c r="AF650" s="7" t="s">
        <v>45</v>
      </c>
      <c r="AG650" s="7" t="s">
        <v>45</v>
      </c>
      <c r="AH650" s="35" t="s">
        <v>45</v>
      </c>
      <c r="AI650" s="35" t="s">
        <v>45</v>
      </c>
      <c r="AJ650" s="7" t="s">
        <v>45</v>
      </c>
      <c r="AK650" s="36">
        <v>80197.88</v>
      </c>
    </row>
    <row r="651" spans="1:37">
      <c r="A651" s="4">
        <v>2024</v>
      </c>
      <c r="B651" s="4">
        <v>47</v>
      </c>
      <c r="C651" s="4" t="s">
        <v>510</v>
      </c>
      <c r="D651" s="4">
        <v>23880</v>
      </c>
      <c r="E651" s="4" t="s">
        <v>520</v>
      </c>
      <c r="F651" s="32">
        <v>0.161</v>
      </c>
      <c r="G651" s="4" t="s">
        <v>43</v>
      </c>
      <c r="H651" s="33">
        <v>1413384630</v>
      </c>
      <c r="I651" s="7">
        <v>30882439</v>
      </c>
      <c r="J651" s="7">
        <v>15408698</v>
      </c>
      <c r="K651" s="7">
        <v>2480800.378</v>
      </c>
      <c r="L651" s="7">
        <v>48771937.377999999</v>
      </c>
      <c r="M651" s="7">
        <v>50528492</v>
      </c>
      <c r="N651" s="34" t="s">
        <v>43</v>
      </c>
      <c r="O651" s="35">
        <v>3.4763646261202541E-2</v>
      </c>
      <c r="P651" s="7">
        <v>49109436</v>
      </c>
      <c r="Q651" s="7">
        <v>1707223.0611911649</v>
      </c>
      <c r="R651" s="7">
        <v>0</v>
      </c>
      <c r="S651" s="35">
        <v>1</v>
      </c>
      <c r="T651" s="35">
        <v>3.4763646261202541E-2</v>
      </c>
      <c r="U651" s="7">
        <v>1707223.06</v>
      </c>
      <c r="V651" s="4" t="s">
        <v>43</v>
      </c>
      <c r="W651" s="33">
        <v>104892880</v>
      </c>
      <c r="X651" s="7">
        <v>2378550</v>
      </c>
      <c r="Y651" s="7">
        <v>1315731</v>
      </c>
      <c r="Z651" s="7">
        <v>211832.69099999999</v>
      </c>
      <c r="AA651" s="7">
        <v>3906113.6910000001</v>
      </c>
      <c r="AB651" s="7">
        <v>3836561</v>
      </c>
      <c r="AC651" s="4" t="s">
        <v>44</v>
      </c>
      <c r="AD651" s="35" t="s">
        <v>45</v>
      </c>
      <c r="AE651" s="7" t="s">
        <v>45</v>
      </c>
      <c r="AF651" s="7" t="s">
        <v>45</v>
      </c>
      <c r="AG651" s="7" t="s">
        <v>45</v>
      </c>
      <c r="AH651" s="35" t="s">
        <v>45</v>
      </c>
      <c r="AI651" s="35" t="s">
        <v>45</v>
      </c>
      <c r="AJ651" s="7" t="s">
        <v>45</v>
      </c>
      <c r="AK651" s="36">
        <v>1707223.06</v>
      </c>
    </row>
    <row r="652" spans="1:37">
      <c r="A652" s="4">
        <v>2024</v>
      </c>
      <c r="B652" s="4">
        <v>47</v>
      </c>
      <c r="C652" s="4" t="s">
        <v>510</v>
      </c>
      <c r="D652" s="4">
        <v>24100</v>
      </c>
      <c r="E652" s="4" t="s">
        <v>521</v>
      </c>
      <c r="F652" s="32">
        <v>0.161</v>
      </c>
      <c r="G652" s="4" t="s">
        <v>43</v>
      </c>
      <c r="H652" s="33">
        <v>242328990</v>
      </c>
      <c r="I652" s="7">
        <v>3593051</v>
      </c>
      <c r="J652" s="7">
        <v>2663676</v>
      </c>
      <c r="K652" s="7">
        <v>428851.83600000001</v>
      </c>
      <c r="L652" s="7">
        <v>6685578.8360000001</v>
      </c>
      <c r="M652" s="7">
        <v>7131060</v>
      </c>
      <c r="N652" s="34" t="s">
        <v>43</v>
      </c>
      <c r="O652" s="35">
        <v>6.2470539302712291E-2</v>
      </c>
      <c r="P652" s="7">
        <v>6881570</v>
      </c>
      <c r="Q652" s="7">
        <v>429895.38914936577</v>
      </c>
      <c r="R652" s="7">
        <v>0</v>
      </c>
      <c r="S652" s="35">
        <v>1</v>
      </c>
      <c r="T652" s="35">
        <v>6.2470539302712291E-2</v>
      </c>
      <c r="U652" s="7">
        <v>429895.39</v>
      </c>
      <c r="V652" s="4" t="s">
        <v>43</v>
      </c>
      <c r="W652" s="33">
        <v>71112390</v>
      </c>
      <c r="X652" s="7">
        <v>1085879</v>
      </c>
      <c r="Y652" s="7">
        <v>877665</v>
      </c>
      <c r="Z652" s="7">
        <v>141304.065</v>
      </c>
      <c r="AA652" s="7">
        <v>2104848.0649999999</v>
      </c>
      <c r="AB652" s="7">
        <v>2124122</v>
      </c>
      <c r="AC652" s="4" t="s">
        <v>43</v>
      </c>
      <c r="AD652" s="35">
        <v>9.0738361544205892E-3</v>
      </c>
      <c r="AE652" s="7">
        <v>2034631</v>
      </c>
      <c r="AF652" s="7">
        <v>18461.908328704922</v>
      </c>
      <c r="AG652" s="7">
        <v>0</v>
      </c>
      <c r="AH652" s="35">
        <v>1</v>
      </c>
      <c r="AI652" s="35">
        <v>9.0738361544205892E-3</v>
      </c>
      <c r="AJ652" s="7">
        <v>18461.91</v>
      </c>
      <c r="AK652" s="36">
        <v>448357.3</v>
      </c>
    </row>
    <row r="653" spans="1:37">
      <c r="A653" s="4">
        <v>2024</v>
      </c>
      <c r="B653" s="4">
        <v>47</v>
      </c>
      <c r="C653" s="4" t="s">
        <v>510</v>
      </c>
      <c r="D653" s="4">
        <v>24150</v>
      </c>
      <c r="E653" s="4" t="s">
        <v>268</v>
      </c>
      <c r="F653" s="32">
        <v>0.161</v>
      </c>
      <c r="G653" s="4" t="s">
        <v>44</v>
      </c>
      <c r="H653" s="33" t="s">
        <v>45</v>
      </c>
      <c r="I653" s="7" t="s">
        <v>45</v>
      </c>
      <c r="J653" s="7" t="s">
        <v>45</v>
      </c>
      <c r="K653" s="7" t="s">
        <v>45</v>
      </c>
      <c r="L653" s="7" t="s">
        <v>45</v>
      </c>
      <c r="M653" s="7" t="s">
        <v>45</v>
      </c>
      <c r="N653" s="34" t="s">
        <v>44</v>
      </c>
      <c r="O653" s="35" t="s">
        <v>45</v>
      </c>
      <c r="P653" s="7" t="s">
        <v>45</v>
      </c>
      <c r="Q653" s="7" t="s">
        <v>45</v>
      </c>
      <c r="R653" s="7" t="s">
        <v>45</v>
      </c>
      <c r="S653" s="35" t="s">
        <v>45</v>
      </c>
      <c r="T653" s="35" t="s">
        <v>45</v>
      </c>
      <c r="U653" s="7" t="s">
        <v>45</v>
      </c>
      <c r="V653" s="4" t="s">
        <v>44</v>
      </c>
      <c r="W653" s="33" t="s">
        <v>45</v>
      </c>
      <c r="X653" s="7" t="s">
        <v>45</v>
      </c>
      <c r="Y653" s="7" t="s">
        <v>45</v>
      </c>
      <c r="Z653" s="7" t="s">
        <v>45</v>
      </c>
      <c r="AA653" s="7" t="s">
        <v>45</v>
      </c>
      <c r="AB653" s="7" t="s">
        <v>45</v>
      </c>
      <c r="AC653" s="4" t="s">
        <v>44</v>
      </c>
      <c r="AD653" s="35" t="s">
        <v>45</v>
      </c>
      <c r="AE653" s="7" t="s">
        <v>45</v>
      </c>
      <c r="AF653" s="7" t="s">
        <v>45</v>
      </c>
      <c r="AG653" s="7" t="s">
        <v>45</v>
      </c>
      <c r="AH653" s="35" t="s">
        <v>45</v>
      </c>
      <c r="AI653" s="35" t="s">
        <v>45</v>
      </c>
      <c r="AJ653" s="7" t="s">
        <v>45</v>
      </c>
      <c r="AK653" s="36" t="s">
        <v>45</v>
      </c>
    </row>
    <row r="654" spans="1:37">
      <c r="A654" s="4">
        <v>2024</v>
      </c>
      <c r="B654" s="4">
        <v>47</v>
      </c>
      <c r="C654" s="4" t="s">
        <v>510</v>
      </c>
      <c r="D654" s="4">
        <v>24890</v>
      </c>
      <c r="E654" s="4" t="s">
        <v>522</v>
      </c>
      <c r="F654" s="32">
        <v>0.161</v>
      </c>
      <c r="G654" s="4" t="s">
        <v>43</v>
      </c>
      <c r="H654" s="33">
        <v>370747850</v>
      </c>
      <c r="I654" s="7">
        <v>7903232</v>
      </c>
      <c r="J654" s="7">
        <v>4530686</v>
      </c>
      <c r="K654" s="7">
        <v>729440.446</v>
      </c>
      <c r="L654" s="7">
        <v>13163358.446</v>
      </c>
      <c r="M654" s="7">
        <v>13909356</v>
      </c>
      <c r="N654" s="34" t="s">
        <v>43</v>
      </c>
      <c r="O654" s="35">
        <v>5.3632788894036443E-2</v>
      </c>
      <c r="P654" s="7">
        <v>13960240</v>
      </c>
      <c r="Q654" s="7">
        <v>748726.60483008332</v>
      </c>
      <c r="R654" s="7">
        <v>0</v>
      </c>
      <c r="S654" s="35">
        <v>1</v>
      </c>
      <c r="T654" s="35">
        <v>5.3632788894036443E-2</v>
      </c>
      <c r="U654" s="7">
        <v>748726.6</v>
      </c>
      <c r="V654" s="4" t="s">
        <v>43</v>
      </c>
      <c r="W654" s="33">
        <v>129679340</v>
      </c>
      <c r="X654" s="7">
        <v>2764374</v>
      </c>
      <c r="Y654" s="7">
        <v>2037507</v>
      </c>
      <c r="Z654" s="7">
        <v>328038.62699999998</v>
      </c>
      <c r="AA654" s="7">
        <v>5129919.6270000003</v>
      </c>
      <c r="AB654" s="7">
        <v>4865184</v>
      </c>
      <c r="AC654" s="4" t="s">
        <v>44</v>
      </c>
      <c r="AD654" s="35" t="s">
        <v>45</v>
      </c>
      <c r="AE654" s="7" t="s">
        <v>45</v>
      </c>
      <c r="AF654" s="7" t="s">
        <v>45</v>
      </c>
      <c r="AG654" s="7" t="s">
        <v>45</v>
      </c>
      <c r="AH654" s="35" t="s">
        <v>45</v>
      </c>
      <c r="AI654" s="35" t="s">
        <v>45</v>
      </c>
      <c r="AJ654" s="7" t="s">
        <v>45</v>
      </c>
      <c r="AK654" s="36">
        <v>748726.6</v>
      </c>
    </row>
    <row r="655" spans="1:37">
      <c r="A655" s="4">
        <v>2024</v>
      </c>
      <c r="B655" s="4">
        <v>47</v>
      </c>
      <c r="C655" s="4" t="s">
        <v>510</v>
      </c>
      <c r="D655" s="4">
        <v>25190</v>
      </c>
      <c r="E655" s="4" t="s">
        <v>276</v>
      </c>
      <c r="F655" s="32">
        <v>0.161</v>
      </c>
      <c r="G655" s="4" t="s">
        <v>44</v>
      </c>
      <c r="H655" s="33" t="s">
        <v>45</v>
      </c>
      <c r="I655" s="7" t="s">
        <v>45</v>
      </c>
      <c r="J655" s="7" t="s">
        <v>45</v>
      </c>
      <c r="K655" s="7" t="s">
        <v>45</v>
      </c>
      <c r="L655" s="7" t="s">
        <v>45</v>
      </c>
      <c r="M655" s="7" t="s">
        <v>45</v>
      </c>
      <c r="N655" s="34" t="s">
        <v>44</v>
      </c>
      <c r="O655" s="35" t="s">
        <v>45</v>
      </c>
      <c r="P655" s="7" t="s">
        <v>45</v>
      </c>
      <c r="Q655" s="7" t="s">
        <v>45</v>
      </c>
      <c r="R655" s="7" t="s">
        <v>45</v>
      </c>
      <c r="S655" s="35" t="s">
        <v>45</v>
      </c>
      <c r="T655" s="35" t="s">
        <v>45</v>
      </c>
      <c r="U655" s="7" t="s">
        <v>45</v>
      </c>
      <c r="V655" s="4" t="s">
        <v>44</v>
      </c>
      <c r="W655" s="33" t="s">
        <v>45</v>
      </c>
      <c r="X655" s="7" t="s">
        <v>45</v>
      </c>
      <c r="Y655" s="7" t="s">
        <v>45</v>
      </c>
      <c r="Z655" s="7" t="s">
        <v>45</v>
      </c>
      <c r="AA655" s="7" t="s">
        <v>45</v>
      </c>
      <c r="AB655" s="7" t="s">
        <v>45</v>
      </c>
      <c r="AC655" s="4" t="s">
        <v>44</v>
      </c>
      <c r="AD655" s="35" t="s">
        <v>45</v>
      </c>
      <c r="AE655" s="7" t="s">
        <v>45</v>
      </c>
      <c r="AF655" s="7" t="s">
        <v>45</v>
      </c>
      <c r="AG655" s="7" t="s">
        <v>45</v>
      </c>
      <c r="AH655" s="35" t="s">
        <v>45</v>
      </c>
      <c r="AI655" s="35" t="s">
        <v>45</v>
      </c>
      <c r="AJ655" s="7" t="s">
        <v>45</v>
      </c>
      <c r="AK655" s="36" t="s">
        <v>45</v>
      </c>
    </row>
    <row r="656" spans="1:37">
      <c r="A656" s="4">
        <v>2024</v>
      </c>
      <c r="B656" s="4">
        <v>47</v>
      </c>
      <c r="C656" s="4" t="s">
        <v>510</v>
      </c>
      <c r="D656" s="4">
        <v>25600</v>
      </c>
      <c r="E656" s="4" t="s">
        <v>332</v>
      </c>
      <c r="F656" s="32">
        <v>0.161</v>
      </c>
      <c r="G656" s="4" t="s">
        <v>43</v>
      </c>
      <c r="H656" s="33">
        <v>166750090</v>
      </c>
      <c r="I656" s="7">
        <v>1816384</v>
      </c>
      <c r="J656" s="7">
        <v>2064121</v>
      </c>
      <c r="K656" s="7">
        <v>332323.48100000003</v>
      </c>
      <c r="L656" s="7">
        <v>4212828.4809999997</v>
      </c>
      <c r="M656" s="7">
        <v>4501064</v>
      </c>
      <c r="N656" s="34" t="s">
        <v>43</v>
      </c>
      <c r="O656" s="35">
        <v>6.4037196316248823E-2</v>
      </c>
      <c r="P656" s="7">
        <v>4484270</v>
      </c>
      <c r="Q656" s="7">
        <v>287160.07832506509</v>
      </c>
      <c r="R656" s="7">
        <v>0</v>
      </c>
      <c r="S656" s="35">
        <v>1</v>
      </c>
      <c r="T656" s="35">
        <v>6.4037196316248823E-2</v>
      </c>
      <c r="U656" s="7">
        <v>287160.08</v>
      </c>
      <c r="V656" s="4" t="s">
        <v>44</v>
      </c>
      <c r="W656" s="33" t="s">
        <v>45</v>
      </c>
      <c r="X656" s="7" t="s">
        <v>45</v>
      </c>
      <c r="Y656" s="7" t="s">
        <v>45</v>
      </c>
      <c r="Z656" s="7" t="s">
        <v>45</v>
      </c>
      <c r="AA656" s="7" t="s">
        <v>45</v>
      </c>
      <c r="AB656" s="7" t="s">
        <v>45</v>
      </c>
      <c r="AC656" s="4" t="s">
        <v>44</v>
      </c>
      <c r="AD656" s="35" t="s">
        <v>45</v>
      </c>
      <c r="AE656" s="7" t="s">
        <v>45</v>
      </c>
      <c r="AF656" s="7" t="s">
        <v>45</v>
      </c>
      <c r="AG656" s="7" t="s">
        <v>45</v>
      </c>
      <c r="AH656" s="35" t="s">
        <v>45</v>
      </c>
      <c r="AI656" s="35" t="s">
        <v>45</v>
      </c>
      <c r="AJ656" s="7" t="s">
        <v>45</v>
      </c>
      <c r="AK656" s="36">
        <v>287160.08</v>
      </c>
    </row>
    <row r="657" spans="1:37">
      <c r="A657" s="4">
        <v>2024</v>
      </c>
      <c r="B657" s="4">
        <v>47</v>
      </c>
      <c r="C657" s="4" t="s">
        <v>510</v>
      </c>
      <c r="D657" s="4">
        <v>25790</v>
      </c>
      <c r="E657" s="4" t="s">
        <v>472</v>
      </c>
      <c r="F657" s="32">
        <v>0.161</v>
      </c>
      <c r="G657" s="4" t="s">
        <v>43</v>
      </c>
      <c r="H657" s="33">
        <v>261208370</v>
      </c>
      <c r="I657" s="7">
        <v>2148235</v>
      </c>
      <c r="J657" s="7">
        <v>3171372</v>
      </c>
      <c r="K657" s="7">
        <v>510590.89199999999</v>
      </c>
      <c r="L657" s="7">
        <v>5830197.892</v>
      </c>
      <c r="M657" s="7">
        <v>6405932</v>
      </c>
      <c r="N657" s="34" t="s">
        <v>43</v>
      </c>
      <c r="O657" s="35">
        <v>8.9875151344097959E-2</v>
      </c>
      <c r="P657" s="7">
        <v>6397597</v>
      </c>
      <c r="Q657" s="7">
        <v>574984.99861354707</v>
      </c>
      <c r="R657" s="7">
        <v>0</v>
      </c>
      <c r="S657" s="35">
        <v>1</v>
      </c>
      <c r="T657" s="35">
        <v>8.9875151344097959E-2</v>
      </c>
      <c r="U657" s="7">
        <v>574985</v>
      </c>
      <c r="V657" s="4" t="s">
        <v>43</v>
      </c>
      <c r="W657" s="33">
        <v>48518830</v>
      </c>
      <c r="X657" s="7">
        <v>401722</v>
      </c>
      <c r="Y657" s="7">
        <v>672440</v>
      </c>
      <c r="Z657" s="7">
        <v>108262.84</v>
      </c>
      <c r="AA657" s="7">
        <v>1182424.8400000001</v>
      </c>
      <c r="AB657" s="7">
        <v>1192579</v>
      </c>
      <c r="AC657" s="4" t="s">
        <v>43</v>
      </c>
      <c r="AD657" s="35">
        <v>8.5144548076059312E-3</v>
      </c>
      <c r="AE657" s="7">
        <v>1188141</v>
      </c>
      <c r="AF657" s="7">
        <v>10116.372849563721</v>
      </c>
      <c r="AG657" s="7">
        <v>0</v>
      </c>
      <c r="AH657" s="35">
        <v>1</v>
      </c>
      <c r="AI657" s="35">
        <v>8.5144548076059312E-3</v>
      </c>
      <c r="AJ657" s="7">
        <v>10116.370000000001</v>
      </c>
      <c r="AK657" s="36">
        <v>585101.37</v>
      </c>
    </row>
    <row r="658" spans="1:37">
      <c r="A658" s="4">
        <v>2024</v>
      </c>
      <c r="B658" s="4">
        <v>47</v>
      </c>
      <c r="C658" s="4" t="s">
        <v>510</v>
      </c>
      <c r="D658" s="4">
        <v>30020</v>
      </c>
      <c r="E658" s="4" t="s">
        <v>77</v>
      </c>
      <c r="F658" s="32">
        <v>0.161</v>
      </c>
      <c r="G658" s="4" t="s">
        <v>43</v>
      </c>
      <c r="H658" s="33">
        <v>2434420</v>
      </c>
      <c r="I658" s="7">
        <v>2496</v>
      </c>
      <c r="J658" s="7">
        <v>2904</v>
      </c>
      <c r="K658" s="7">
        <v>467.54399999999998</v>
      </c>
      <c r="L658" s="7">
        <v>5867.5439999999999</v>
      </c>
      <c r="M658" s="7">
        <v>7364</v>
      </c>
      <c r="N658" s="34" t="s">
        <v>43</v>
      </c>
      <c r="O658" s="35">
        <v>0.20321238457360141</v>
      </c>
      <c r="P658" s="7">
        <v>7183</v>
      </c>
      <c r="Q658" s="7">
        <v>1459.6745583921791</v>
      </c>
      <c r="R658" s="7">
        <v>0</v>
      </c>
      <c r="S658" s="35">
        <v>1</v>
      </c>
      <c r="T658" s="35">
        <v>0.20321238457360141</v>
      </c>
      <c r="U658" s="7">
        <v>1459.67</v>
      </c>
      <c r="V658" s="4" t="s">
        <v>44</v>
      </c>
      <c r="W658" s="33" t="s">
        <v>45</v>
      </c>
      <c r="X658" s="7" t="s">
        <v>45</v>
      </c>
      <c r="Y658" s="7" t="s">
        <v>45</v>
      </c>
      <c r="Z658" s="7" t="s">
        <v>45</v>
      </c>
      <c r="AA658" s="7" t="s">
        <v>45</v>
      </c>
      <c r="AB658" s="7" t="s">
        <v>45</v>
      </c>
      <c r="AC658" s="4" t="s">
        <v>44</v>
      </c>
      <c r="AD658" s="35" t="s">
        <v>45</v>
      </c>
      <c r="AE658" s="7" t="s">
        <v>45</v>
      </c>
      <c r="AF658" s="7" t="s">
        <v>45</v>
      </c>
      <c r="AG658" s="7" t="s">
        <v>45</v>
      </c>
      <c r="AH658" s="35" t="s">
        <v>45</v>
      </c>
      <c r="AI658" s="35" t="s">
        <v>45</v>
      </c>
      <c r="AJ658" s="7" t="s">
        <v>45</v>
      </c>
      <c r="AK658" s="36">
        <v>1459.67</v>
      </c>
    </row>
    <row r="659" spans="1:37">
      <c r="A659" s="4">
        <v>2024</v>
      </c>
      <c r="B659" s="4">
        <v>47</v>
      </c>
      <c r="C659" s="4" t="s">
        <v>510</v>
      </c>
      <c r="D659" s="4">
        <v>30130</v>
      </c>
      <c r="E659" s="4" t="s">
        <v>78</v>
      </c>
      <c r="F659" s="32">
        <v>0.161</v>
      </c>
      <c r="G659" s="4" t="s">
        <v>43</v>
      </c>
      <c r="H659" s="33">
        <v>188105710</v>
      </c>
      <c r="I659" s="7">
        <v>440764</v>
      </c>
      <c r="J659" s="7">
        <v>333903</v>
      </c>
      <c r="K659" s="7">
        <v>53758.383000000002</v>
      </c>
      <c r="L659" s="7">
        <v>828425.38300000003</v>
      </c>
      <c r="M659" s="7">
        <v>816976</v>
      </c>
      <c r="N659" s="34" t="s">
        <v>44</v>
      </c>
      <c r="O659" s="35" t="s">
        <v>45</v>
      </c>
      <c r="P659" s="7" t="s">
        <v>45</v>
      </c>
      <c r="Q659" s="7" t="s">
        <v>45</v>
      </c>
      <c r="R659" s="7" t="s">
        <v>45</v>
      </c>
      <c r="S659" s="35" t="s">
        <v>45</v>
      </c>
      <c r="T659" s="35" t="s">
        <v>45</v>
      </c>
      <c r="U659" s="7" t="s">
        <v>45</v>
      </c>
      <c r="V659" s="4" t="s">
        <v>44</v>
      </c>
      <c r="W659" s="33" t="s">
        <v>45</v>
      </c>
      <c r="X659" s="7" t="s">
        <v>45</v>
      </c>
      <c r="Y659" s="7" t="s">
        <v>45</v>
      </c>
      <c r="Z659" s="7" t="s">
        <v>45</v>
      </c>
      <c r="AA659" s="7" t="s">
        <v>45</v>
      </c>
      <c r="AB659" s="7" t="s">
        <v>45</v>
      </c>
      <c r="AC659" s="4" t="s">
        <v>44</v>
      </c>
      <c r="AD659" s="35" t="s">
        <v>45</v>
      </c>
      <c r="AE659" s="7" t="s">
        <v>45</v>
      </c>
      <c r="AF659" s="7" t="s">
        <v>45</v>
      </c>
      <c r="AG659" s="7" t="s">
        <v>45</v>
      </c>
      <c r="AH659" s="35" t="s">
        <v>45</v>
      </c>
      <c r="AI659" s="35" t="s">
        <v>45</v>
      </c>
      <c r="AJ659" s="7" t="s">
        <v>45</v>
      </c>
      <c r="AK659" s="36" t="s">
        <v>45</v>
      </c>
    </row>
    <row r="660" spans="1:37">
      <c r="A660" s="4">
        <v>2024</v>
      </c>
      <c r="B660" s="4">
        <v>47</v>
      </c>
      <c r="C660" s="4" t="s">
        <v>510</v>
      </c>
      <c r="D660" s="4">
        <v>30230</v>
      </c>
      <c r="E660" s="4" t="s">
        <v>334</v>
      </c>
      <c r="F660" s="32">
        <v>0.161</v>
      </c>
      <c r="G660" s="4" t="s">
        <v>43</v>
      </c>
      <c r="H660" s="33">
        <v>8454716410</v>
      </c>
      <c r="I660" s="7">
        <v>0</v>
      </c>
      <c r="J660" s="7">
        <v>13042273</v>
      </c>
      <c r="K660" s="7">
        <v>2099805.9530000002</v>
      </c>
      <c r="L660" s="7">
        <v>15142078.953</v>
      </c>
      <c r="M660" s="7">
        <v>16909441</v>
      </c>
      <c r="N660" s="34" t="s">
        <v>43</v>
      </c>
      <c r="O660" s="35">
        <v>0.1045192473837544</v>
      </c>
      <c r="P660" s="7">
        <v>16891592</v>
      </c>
      <c r="Q660" s="7">
        <v>1765496.4829534469</v>
      </c>
      <c r="R660" s="7">
        <v>0</v>
      </c>
      <c r="S660" s="35">
        <v>1</v>
      </c>
      <c r="T660" s="35">
        <v>0.1045192473837544</v>
      </c>
      <c r="U660" s="7">
        <v>1765496.48</v>
      </c>
      <c r="V660" s="4" t="s">
        <v>43</v>
      </c>
      <c r="W660" s="33">
        <v>1336086310</v>
      </c>
      <c r="X660" s="7">
        <v>0</v>
      </c>
      <c r="Y660" s="7">
        <v>2265027</v>
      </c>
      <c r="Z660" s="7">
        <v>364669.34700000001</v>
      </c>
      <c r="AA660" s="7">
        <v>2629696.3470000001</v>
      </c>
      <c r="AB660" s="7">
        <v>2672171</v>
      </c>
      <c r="AC660" s="4" t="s">
        <v>43</v>
      </c>
      <c r="AD660" s="35">
        <v>1.5895185225795801E-2</v>
      </c>
      <c r="AE660" s="7">
        <v>2636121</v>
      </c>
      <c r="AF660" s="7">
        <v>41901.631572610073</v>
      </c>
      <c r="AG660" s="7">
        <v>0</v>
      </c>
      <c r="AH660" s="35">
        <v>1</v>
      </c>
      <c r="AI660" s="35">
        <v>1.5895185225795801E-2</v>
      </c>
      <c r="AJ660" s="7">
        <v>41901.629999999997</v>
      </c>
      <c r="AK660" s="36">
        <v>1807398.11</v>
      </c>
    </row>
    <row r="661" spans="1:37">
      <c r="A661" s="4">
        <v>2024</v>
      </c>
      <c r="B661" s="4">
        <v>47</v>
      </c>
      <c r="C661" s="4" t="s">
        <v>510</v>
      </c>
      <c r="D661" s="4">
        <v>30260</v>
      </c>
      <c r="E661" s="4" t="s">
        <v>79</v>
      </c>
      <c r="F661" s="32">
        <v>0.161</v>
      </c>
      <c r="G661" s="4" t="s">
        <v>43</v>
      </c>
      <c r="H661" s="33">
        <v>59699630</v>
      </c>
      <c r="I661" s="7">
        <v>0</v>
      </c>
      <c r="J661" s="7">
        <v>87745</v>
      </c>
      <c r="K661" s="7">
        <v>14126.945</v>
      </c>
      <c r="L661" s="7">
        <v>101871.94500000001</v>
      </c>
      <c r="M661" s="7">
        <v>119399</v>
      </c>
      <c r="N661" s="34" t="s">
        <v>43</v>
      </c>
      <c r="O661" s="35">
        <v>0.14679398487424511</v>
      </c>
      <c r="P661" s="7">
        <v>119033</v>
      </c>
      <c r="Q661" s="7">
        <v>17473.328401536019</v>
      </c>
      <c r="R661" s="7">
        <v>0</v>
      </c>
      <c r="S661" s="35">
        <v>1</v>
      </c>
      <c r="T661" s="35">
        <v>0.14679398487424511</v>
      </c>
      <c r="U661" s="7">
        <v>17473.330000000002</v>
      </c>
      <c r="V661" s="4" t="s">
        <v>44</v>
      </c>
      <c r="W661" s="33" t="s">
        <v>45</v>
      </c>
      <c r="X661" s="7" t="s">
        <v>45</v>
      </c>
      <c r="Y661" s="7" t="s">
        <v>45</v>
      </c>
      <c r="Z661" s="7" t="s">
        <v>45</v>
      </c>
      <c r="AA661" s="7" t="s">
        <v>45</v>
      </c>
      <c r="AB661" s="7" t="s">
        <v>45</v>
      </c>
      <c r="AC661" s="4" t="s">
        <v>44</v>
      </c>
      <c r="AD661" s="35" t="s">
        <v>45</v>
      </c>
      <c r="AE661" s="7" t="s">
        <v>45</v>
      </c>
      <c r="AF661" s="7" t="s">
        <v>45</v>
      </c>
      <c r="AG661" s="7" t="s">
        <v>45</v>
      </c>
      <c r="AH661" s="35" t="s">
        <v>45</v>
      </c>
      <c r="AI661" s="35" t="s">
        <v>45</v>
      </c>
      <c r="AJ661" s="7" t="s">
        <v>45</v>
      </c>
      <c r="AK661" s="36">
        <v>17473.330000000002</v>
      </c>
    </row>
    <row r="662" spans="1:37">
      <c r="A662" s="4">
        <v>2024</v>
      </c>
      <c r="B662" s="4">
        <v>47</v>
      </c>
      <c r="C662" s="4" t="s">
        <v>510</v>
      </c>
      <c r="D662" s="4">
        <v>30340</v>
      </c>
      <c r="E662" s="4" t="s">
        <v>280</v>
      </c>
      <c r="F662" s="32">
        <v>0.161</v>
      </c>
      <c r="G662" s="4" t="s">
        <v>43</v>
      </c>
      <c r="H662" s="33">
        <v>29697860</v>
      </c>
      <c r="I662" s="7">
        <v>12227</v>
      </c>
      <c r="J662" s="7">
        <v>65188</v>
      </c>
      <c r="K662" s="7">
        <v>10495.268</v>
      </c>
      <c r="L662" s="7">
        <v>87910.267999999996</v>
      </c>
      <c r="M662" s="7">
        <v>71623</v>
      </c>
      <c r="N662" s="34" t="s">
        <v>44</v>
      </c>
      <c r="O662" s="35" t="s">
        <v>45</v>
      </c>
      <c r="P662" s="7" t="s">
        <v>45</v>
      </c>
      <c r="Q662" s="7" t="s">
        <v>45</v>
      </c>
      <c r="R662" s="7" t="s">
        <v>45</v>
      </c>
      <c r="S662" s="35" t="s">
        <v>45</v>
      </c>
      <c r="T662" s="35" t="s">
        <v>45</v>
      </c>
      <c r="U662" s="7" t="s">
        <v>45</v>
      </c>
      <c r="V662" s="4" t="s">
        <v>44</v>
      </c>
      <c r="W662" s="33" t="s">
        <v>45</v>
      </c>
      <c r="X662" s="7" t="s">
        <v>45</v>
      </c>
      <c r="Y662" s="7" t="s">
        <v>45</v>
      </c>
      <c r="Z662" s="7" t="s">
        <v>45</v>
      </c>
      <c r="AA662" s="7" t="s">
        <v>45</v>
      </c>
      <c r="AB662" s="7" t="s">
        <v>45</v>
      </c>
      <c r="AC662" s="4" t="s">
        <v>44</v>
      </c>
      <c r="AD662" s="35" t="s">
        <v>45</v>
      </c>
      <c r="AE662" s="7" t="s">
        <v>45</v>
      </c>
      <c r="AF662" s="7" t="s">
        <v>45</v>
      </c>
      <c r="AG662" s="7" t="s">
        <v>45</v>
      </c>
      <c r="AH662" s="35" t="s">
        <v>45</v>
      </c>
      <c r="AI662" s="35" t="s">
        <v>45</v>
      </c>
      <c r="AJ662" s="7" t="s">
        <v>45</v>
      </c>
      <c r="AK662" s="36" t="s">
        <v>45</v>
      </c>
    </row>
    <row r="663" spans="1:37">
      <c r="A663" s="4">
        <v>2024</v>
      </c>
      <c r="B663" s="4">
        <v>48</v>
      </c>
      <c r="C663" s="4" t="s">
        <v>523</v>
      </c>
      <c r="D663" s="4">
        <v>20110</v>
      </c>
      <c r="E663" s="4" t="s">
        <v>370</v>
      </c>
      <c r="F663" s="32">
        <v>0.161</v>
      </c>
      <c r="G663" s="4" t="s">
        <v>43</v>
      </c>
      <c r="H663" s="33">
        <v>1407468403</v>
      </c>
      <c r="I663" s="7">
        <v>11090851</v>
      </c>
      <c r="J663" s="7">
        <v>21393167</v>
      </c>
      <c r="K663" s="7">
        <v>3444299.8870000001</v>
      </c>
      <c r="L663" s="7">
        <v>35928317.887000002</v>
      </c>
      <c r="M663" s="7">
        <v>36284564</v>
      </c>
      <c r="N663" s="34" t="s">
        <v>43</v>
      </c>
      <c r="O663" s="35">
        <v>9.8181175058351666E-3</v>
      </c>
      <c r="P663" s="7">
        <v>36003969</v>
      </c>
      <c r="Q663" s="7">
        <v>353491.19831844658</v>
      </c>
      <c r="R663" s="7">
        <v>0</v>
      </c>
      <c r="S663" s="35">
        <v>1</v>
      </c>
      <c r="T663" s="35">
        <v>9.8181175058351666E-3</v>
      </c>
      <c r="U663" s="7">
        <v>353491.20000000001</v>
      </c>
      <c r="V663" s="4" t="s">
        <v>44</v>
      </c>
      <c r="W663" s="33" t="s">
        <v>45</v>
      </c>
      <c r="X663" s="7" t="s">
        <v>45</v>
      </c>
      <c r="Y663" s="7" t="s">
        <v>45</v>
      </c>
      <c r="Z663" s="7" t="s">
        <v>45</v>
      </c>
      <c r="AA663" s="7" t="s">
        <v>45</v>
      </c>
      <c r="AB663" s="7" t="s">
        <v>45</v>
      </c>
      <c r="AC663" s="4" t="s">
        <v>44</v>
      </c>
      <c r="AD663" s="35" t="s">
        <v>45</v>
      </c>
      <c r="AE663" s="7" t="s">
        <v>45</v>
      </c>
      <c r="AF663" s="7" t="s">
        <v>45</v>
      </c>
      <c r="AG663" s="7" t="s">
        <v>45</v>
      </c>
      <c r="AH663" s="35" t="s">
        <v>45</v>
      </c>
      <c r="AI663" s="35" t="s">
        <v>45</v>
      </c>
      <c r="AJ663" s="7" t="s">
        <v>45</v>
      </c>
      <c r="AK663" s="36">
        <v>353491.20000000001</v>
      </c>
    </row>
    <row r="664" spans="1:37">
      <c r="A664" s="4">
        <v>2024</v>
      </c>
      <c r="B664" s="4">
        <v>48</v>
      </c>
      <c r="C664" s="4" t="s">
        <v>523</v>
      </c>
      <c r="D664" s="4">
        <v>21690</v>
      </c>
      <c r="E664" s="4" t="s">
        <v>372</v>
      </c>
      <c r="F664" s="32">
        <v>0.161</v>
      </c>
      <c r="G664" s="4" t="s">
        <v>43</v>
      </c>
      <c r="H664" s="33">
        <v>90926821</v>
      </c>
      <c r="I664" s="7">
        <v>528921</v>
      </c>
      <c r="J664" s="7">
        <v>1063635</v>
      </c>
      <c r="K664" s="7">
        <v>171245.23499999999</v>
      </c>
      <c r="L664" s="7">
        <v>1763801.2350000001</v>
      </c>
      <c r="M664" s="7">
        <v>1920102</v>
      </c>
      <c r="N664" s="34" t="s">
        <v>43</v>
      </c>
      <c r="O664" s="35">
        <v>8.1402323939040677E-2</v>
      </c>
      <c r="P664" s="7">
        <v>1884554</v>
      </c>
      <c r="Q664" s="7">
        <v>153407.07518861489</v>
      </c>
      <c r="R664" s="7">
        <v>0</v>
      </c>
      <c r="S664" s="35">
        <v>1</v>
      </c>
      <c r="T664" s="35">
        <v>8.1402323939040677E-2</v>
      </c>
      <c r="U664" s="7">
        <v>153407.07999999999</v>
      </c>
      <c r="V664" s="4" t="s">
        <v>43</v>
      </c>
      <c r="W664" s="33">
        <v>1556100</v>
      </c>
      <c r="X664" s="7">
        <v>9882</v>
      </c>
      <c r="Y664" s="7">
        <v>18977</v>
      </c>
      <c r="Z664" s="7">
        <v>3055.297</v>
      </c>
      <c r="AA664" s="7">
        <v>31914.296999999999</v>
      </c>
      <c r="AB664" s="7">
        <v>33690</v>
      </c>
      <c r="AC664" s="4" t="s">
        <v>43</v>
      </c>
      <c r="AD664" s="35">
        <v>5.2707123775601161E-2</v>
      </c>
      <c r="AE664" s="7">
        <v>31353</v>
      </c>
      <c r="AF664" s="7">
        <v>1652.526451736423</v>
      </c>
      <c r="AG664" s="7">
        <v>0</v>
      </c>
      <c r="AH664" s="35">
        <v>1</v>
      </c>
      <c r="AI664" s="35">
        <v>5.2707123775601161E-2</v>
      </c>
      <c r="AJ664" s="7">
        <v>1652.53</v>
      </c>
      <c r="AK664" s="36">
        <v>155059.60999999999</v>
      </c>
    </row>
    <row r="665" spans="1:37">
      <c r="A665" s="4">
        <v>2024</v>
      </c>
      <c r="B665" s="4">
        <v>48</v>
      </c>
      <c r="C665" s="4" t="s">
        <v>523</v>
      </c>
      <c r="D665" s="4">
        <v>23290</v>
      </c>
      <c r="E665" s="4" t="s">
        <v>524</v>
      </c>
      <c r="F665" s="32">
        <v>0.161</v>
      </c>
      <c r="G665" s="4" t="s">
        <v>44</v>
      </c>
      <c r="H665" s="33" t="s">
        <v>45</v>
      </c>
      <c r="I665" s="7" t="s">
        <v>45</v>
      </c>
      <c r="J665" s="7" t="s">
        <v>45</v>
      </c>
      <c r="K665" s="7" t="s">
        <v>45</v>
      </c>
      <c r="L665" s="7" t="s">
        <v>45</v>
      </c>
      <c r="M665" s="7" t="s">
        <v>45</v>
      </c>
      <c r="N665" s="34" t="s">
        <v>44</v>
      </c>
      <c r="O665" s="35" t="s">
        <v>45</v>
      </c>
      <c r="P665" s="7" t="s">
        <v>45</v>
      </c>
      <c r="Q665" s="7" t="s">
        <v>45</v>
      </c>
      <c r="R665" s="7" t="s">
        <v>45</v>
      </c>
      <c r="S665" s="35" t="s">
        <v>45</v>
      </c>
      <c r="T665" s="35" t="s">
        <v>45</v>
      </c>
      <c r="U665" s="7" t="s">
        <v>45</v>
      </c>
      <c r="V665" s="4" t="s">
        <v>44</v>
      </c>
      <c r="W665" s="33" t="s">
        <v>45</v>
      </c>
      <c r="X665" s="7" t="s">
        <v>45</v>
      </c>
      <c r="Y665" s="7" t="s">
        <v>45</v>
      </c>
      <c r="Z665" s="7" t="s">
        <v>45</v>
      </c>
      <c r="AA665" s="7" t="s">
        <v>45</v>
      </c>
      <c r="AB665" s="7" t="s">
        <v>45</v>
      </c>
      <c r="AC665" s="4" t="s">
        <v>44</v>
      </c>
      <c r="AD665" s="35" t="s">
        <v>45</v>
      </c>
      <c r="AE665" s="7" t="s">
        <v>45</v>
      </c>
      <c r="AF665" s="7" t="s">
        <v>45</v>
      </c>
      <c r="AG665" s="7" t="s">
        <v>45</v>
      </c>
      <c r="AH665" s="35" t="s">
        <v>45</v>
      </c>
      <c r="AI665" s="35" t="s">
        <v>45</v>
      </c>
      <c r="AJ665" s="7" t="s">
        <v>45</v>
      </c>
      <c r="AK665" s="36" t="s">
        <v>45</v>
      </c>
    </row>
    <row r="666" spans="1:37">
      <c r="A666" s="4">
        <v>2024</v>
      </c>
      <c r="B666" s="4">
        <v>48</v>
      </c>
      <c r="C666" s="4" t="s">
        <v>523</v>
      </c>
      <c r="D666" s="4">
        <v>24180</v>
      </c>
      <c r="E666" s="4" t="s">
        <v>525</v>
      </c>
      <c r="F666" s="32">
        <v>0.161</v>
      </c>
      <c r="G666" s="4" t="s">
        <v>44</v>
      </c>
      <c r="H666" s="33" t="s">
        <v>45</v>
      </c>
      <c r="I666" s="7" t="s">
        <v>45</v>
      </c>
      <c r="J666" s="7" t="s">
        <v>45</v>
      </c>
      <c r="K666" s="7" t="s">
        <v>45</v>
      </c>
      <c r="L666" s="7" t="s">
        <v>45</v>
      </c>
      <c r="M666" s="7" t="s">
        <v>45</v>
      </c>
      <c r="N666" s="34" t="s">
        <v>44</v>
      </c>
      <c r="O666" s="35" t="s">
        <v>45</v>
      </c>
      <c r="P666" s="7" t="s">
        <v>45</v>
      </c>
      <c r="Q666" s="7" t="s">
        <v>45</v>
      </c>
      <c r="R666" s="7" t="s">
        <v>45</v>
      </c>
      <c r="S666" s="35" t="s">
        <v>45</v>
      </c>
      <c r="T666" s="35" t="s">
        <v>45</v>
      </c>
      <c r="U666" s="7" t="s">
        <v>45</v>
      </c>
      <c r="V666" s="4" t="s">
        <v>44</v>
      </c>
      <c r="W666" s="33" t="s">
        <v>45</v>
      </c>
      <c r="X666" s="7" t="s">
        <v>45</v>
      </c>
      <c r="Y666" s="7" t="s">
        <v>45</v>
      </c>
      <c r="Z666" s="7" t="s">
        <v>45</v>
      </c>
      <c r="AA666" s="7" t="s">
        <v>45</v>
      </c>
      <c r="AB666" s="7" t="s">
        <v>45</v>
      </c>
      <c r="AC666" s="4" t="s">
        <v>44</v>
      </c>
      <c r="AD666" s="35" t="s">
        <v>45</v>
      </c>
      <c r="AE666" s="7" t="s">
        <v>45</v>
      </c>
      <c r="AF666" s="7" t="s">
        <v>45</v>
      </c>
      <c r="AG666" s="7" t="s">
        <v>45</v>
      </c>
      <c r="AH666" s="35" t="s">
        <v>45</v>
      </c>
      <c r="AI666" s="35" t="s">
        <v>45</v>
      </c>
      <c r="AJ666" s="7" t="s">
        <v>45</v>
      </c>
      <c r="AK666" s="36" t="s">
        <v>45</v>
      </c>
    </row>
    <row r="667" spans="1:37">
      <c r="A667" s="4">
        <v>2024</v>
      </c>
      <c r="B667" s="4">
        <v>48</v>
      </c>
      <c r="C667" s="4" t="s">
        <v>523</v>
      </c>
      <c r="D667" s="4">
        <v>24210</v>
      </c>
      <c r="E667" s="4" t="s">
        <v>454</v>
      </c>
      <c r="F667" s="32">
        <v>0.161</v>
      </c>
      <c r="G667" s="4" t="s">
        <v>43</v>
      </c>
      <c r="H667" s="33">
        <v>44286521</v>
      </c>
      <c r="I667" s="7">
        <v>307791</v>
      </c>
      <c r="J667" s="7">
        <v>507632</v>
      </c>
      <c r="K667" s="7">
        <v>81728.752000000008</v>
      </c>
      <c r="L667" s="7">
        <v>897151.75199999998</v>
      </c>
      <c r="M667" s="7">
        <v>1029662</v>
      </c>
      <c r="N667" s="34" t="s">
        <v>43</v>
      </c>
      <c r="O667" s="35">
        <v>0.12869295749478959</v>
      </c>
      <c r="P667" s="7">
        <v>987794</v>
      </c>
      <c r="Q667" s="7">
        <v>127122.1312556082</v>
      </c>
      <c r="R667" s="7">
        <v>0</v>
      </c>
      <c r="S667" s="35">
        <v>1</v>
      </c>
      <c r="T667" s="35">
        <v>0.12869295749478959</v>
      </c>
      <c r="U667" s="7">
        <v>127122.13</v>
      </c>
      <c r="V667" s="4" t="s">
        <v>43</v>
      </c>
      <c r="W667" s="33">
        <v>2757780</v>
      </c>
      <c r="X667" s="7">
        <v>19167</v>
      </c>
      <c r="Y667" s="7">
        <v>28208</v>
      </c>
      <c r="Z667" s="7">
        <v>4541.4880000000003</v>
      </c>
      <c r="AA667" s="7">
        <v>51916.487999999998</v>
      </c>
      <c r="AB667" s="7">
        <v>64118</v>
      </c>
      <c r="AC667" s="4" t="s">
        <v>43</v>
      </c>
      <c r="AD667" s="35">
        <v>0.19029776349854949</v>
      </c>
      <c r="AE667" s="7">
        <v>62312</v>
      </c>
      <c r="AF667" s="7">
        <v>11857.834239121619</v>
      </c>
      <c r="AG667" s="7">
        <v>0</v>
      </c>
      <c r="AH667" s="35">
        <v>1</v>
      </c>
      <c r="AI667" s="35">
        <v>0.19029776349854949</v>
      </c>
      <c r="AJ667" s="7">
        <v>11857.83</v>
      </c>
      <c r="AK667" s="36">
        <v>138979.96</v>
      </c>
    </row>
    <row r="668" spans="1:37">
      <c r="A668" s="4">
        <v>2024</v>
      </c>
      <c r="B668" s="4">
        <v>48</v>
      </c>
      <c r="C668" s="4" t="s">
        <v>523</v>
      </c>
      <c r="D668" s="4">
        <v>24230</v>
      </c>
      <c r="E668" s="4" t="s">
        <v>526</v>
      </c>
      <c r="F668" s="32">
        <v>0.161</v>
      </c>
      <c r="G668" s="4" t="s">
        <v>44</v>
      </c>
      <c r="H668" s="33" t="s">
        <v>45</v>
      </c>
      <c r="I668" s="7" t="s">
        <v>45</v>
      </c>
      <c r="J668" s="7" t="s">
        <v>45</v>
      </c>
      <c r="K668" s="7" t="s">
        <v>45</v>
      </c>
      <c r="L668" s="7" t="s">
        <v>45</v>
      </c>
      <c r="M668" s="7" t="s">
        <v>45</v>
      </c>
      <c r="N668" s="34" t="s">
        <v>44</v>
      </c>
      <c r="O668" s="35" t="s">
        <v>45</v>
      </c>
      <c r="P668" s="7" t="s">
        <v>45</v>
      </c>
      <c r="Q668" s="7" t="s">
        <v>45</v>
      </c>
      <c r="R668" s="7" t="s">
        <v>45</v>
      </c>
      <c r="S668" s="35" t="s">
        <v>45</v>
      </c>
      <c r="T668" s="35" t="s">
        <v>45</v>
      </c>
      <c r="U668" s="7" t="s">
        <v>45</v>
      </c>
      <c r="V668" s="4" t="s">
        <v>44</v>
      </c>
      <c r="W668" s="33" t="s">
        <v>45</v>
      </c>
      <c r="X668" s="7" t="s">
        <v>45</v>
      </c>
      <c r="Y668" s="7" t="s">
        <v>45</v>
      </c>
      <c r="Z668" s="7" t="s">
        <v>45</v>
      </c>
      <c r="AA668" s="7" t="s">
        <v>45</v>
      </c>
      <c r="AB668" s="7" t="s">
        <v>45</v>
      </c>
      <c r="AC668" s="4" t="s">
        <v>44</v>
      </c>
      <c r="AD668" s="35" t="s">
        <v>45</v>
      </c>
      <c r="AE668" s="7" t="s">
        <v>45</v>
      </c>
      <c r="AF668" s="7" t="s">
        <v>45</v>
      </c>
      <c r="AG668" s="7" t="s">
        <v>45</v>
      </c>
      <c r="AH668" s="35" t="s">
        <v>45</v>
      </c>
      <c r="AI668" s="35" t="s">
        <v>45</v>
      </c>
      <c r="AJ668" s="7" t="s">
        <v>45</v>
      </c>
      <c r="AK668" s="36" t="s">
        <v>45</v>
      </c>
    </row>
    <row r="669" spans="1:37">
      <c r="A669" s="4">
        <v>2024</v>
      </c>
      <c r="B669" s="4">
        <v>48</v>
      </c>
      <c r="C669" s="4" t="s">
        <v>523</v>
      </c>
      <c r="D669" s="4">
        <v>25120</v>
      </c>
      <c r="E669" s="4" t="s">
        <v>527</v>
      </c>
      <c r="F669" s="32">
        <v>0.161</v>
      </c>
      <c r="G669" s="4" t="s">
        <v>44</v>
      </c>
      <c r="H669" s="33" t="s">
        <v>45</v>
      </c>
      <c r="I669" s="7" t="s">
        <v>45</v>
      </c>
      <c r="J669" s="7" t="s">
        <v>45</v>
      </c>
      <c r="K669" s="7" t="s">
        <v>45</v>
      </c>
      <c r="L669" s="7" t="s">
        <v>45</v>
      </c>
      <c r="M669" s="7" t="s">
        <v>45</v>
      </c>
      <c r="N669" s="34" t="s">
        <v>44</v>
      </c>
      <c r="O669" s="35" t="s">
        <v>45</v>
      </c>
      <c r="P669" s="7" t="s">
        <v>45</v>
      </c>
      <c r="Q669" s="7" t="s">
        <v>45</v>
      </c>
      <c r="R669" s="7" t="s">
        <v>45</v>
      </c>
      <c r="S669" s="35" t="s">
        <v>45</v>
      </c>
      <c r="T669" s="35" t="s">
        <v>45</v>
      </c>
      <c r="U669" s="7" t="s">
        <v>45</v>
      </c>
      <c r="V669" s="4" t="s">
        <v>44</v>
      </c>
      <c r="W669" s="33" t="s">
        <v>45</v>
      </c>
      <c r="X669" s="7" t="s">
        <v>45</v>
      </c>
      <c r="Y669" s="7" t="s">
        <v>45</v>
      </c>
      <c r="Z669" s="7" t="s">
        <v>45</v>
      </c>
      <c r="AA669" s="7" t="s">
        <v>45</v>
      </c>
      <c r="AB669" s="7" t="s">
        <v>45</v>
      </c>
      <c r="AC669" s="4" t="s">
        <v>44</v>
      </c>
      <c r="AD669" s="35" t="s">
        <v>45</v>
      </c>
      <c r="AE669" s="7" t="s">
        <v>45</v>
      </c>
      <c r="AF669" s="7" t="s">
        <v>45</v>
      </c>
      <c r="AG669" s="7" t="s">
        <v>45</v>
      </c>
      <c r="AH669" s="35" t="s">
        <v>45</v>
      </c>
      <c r="AI669" s="35" t="s">
        <v>45</v>
      </c>
      <c r="AJ669" s="7" t="s">
        <v>45</v>
      </c>
      <c r="AK669" s="36" t="s">
        <v>45</v>
      </c>
    </row>
    <row r="670" spans="1:37">
      <c r="A670" s="4">
        <v>2024</v>
      </c>
      <c r="B670" s="4">
        <v>48</v>
      </c>
      <c r="C670" s="4" t="s">
        <v>523</v>
      </c>
      <c r="D670" s="4">
        <v>25230</v>
      </c>
      <c r="E670" s="4" t="s">
        <v>377</v>
      </c>
      <c r="F670" s="32">
        <v>0.161</v>
      </c>
      <c r="G670" s="4" t="s">
        <v>43</v>
      </c>
      <c r="H670" s="33">
        <v>78975746</v>
      </c>
      <c r="I670" s="7">
        <v>532297</v>
      </c>
      <c r="J670" s="7">
        <v>1052915</v>
      </c>
      <c r="K670" s="7">
        <v>169519.315</v>
      </c>
      <c r="L670" s="7">
        <v>1754731.3149999999</v>
      </c>
      <c r="M670" s="7">
        <v>1890682</v>
      </c>
      <c r="N670" s="34" t="s">
        <v>43</v>
      </c>
      <c r="O670" s="35">
        <v>7.1905632464898894E-2</v>
      </c>
      <c r="P670" s="7">
        <v>1871868</v>
      </c>
      <c r="Q670" s="7">
        <v>134597.85243080539</v>
      </c>
      <c r="R670" s="7">
        <v>0</v>
      </c>
      <c r="S670" s="35">
        <v>1</v>
      </c>
      <c r="T670" s="35">
        <v>7.1905632464898894E-2</v>
      </c>
      <c r="U670" s="7">
        <v>134597.85</v>
      </c>
      <c r="V670" s="4" t="s">
        <v>44</v>
      </c>
      <c r="W670" s="33" t="s">
        <v>45</v>
      </c>
      <c r="X670" s="7" t="s">
        <v>45</v>
      </c>
      <c r="Y670" s="7" t="s">
        <v>45</v>
      </c>
      <c r="Z670" s="7" t="s">
        <v>45</v>
      </c>
      <c r="AA670" s="7" t="s">
        <v>45</v>
      </c>
      <c r="AB670" s="7" t="s">
        <v>45</v>
      </c>
      <c r="AC670" s="4" t="s">
        <v>44</v>
      </c>
      <c r="AD670" s="35" t="s">
        <v>45</v>
      </c>
      <c r="AE670" s="7" t="s">
        <v>45</v>
      </c>
      <c r="AF670" s="7" t="s">
        <v>45</v>
      </c>
      <c r="AG670" s="7" t="s">
        <v>45</v>
      </c>
      <c r="AH670" s="35" t="s">
        <v>45</v>
      </c>
      <c r="AI670" s="35" t="s">
        <v>45</v>
      </c>
      <c r="AJ670" s="7" t="s">
        <v>45</v>
      </c>
      <c r="AK670" s="36">
        <v>134597.85</v>
      </c>
    </row>
    <row r="671" spans="1:37">
      <c r="A671" s="4">
        <v>2024</v>
      </c>
      <c r="B671" s="4">
        <v>48</v>
      </c>
      <c r="C671" s="4" t="s">
        <v>523</v>
      </c>
      <c r="D671" s="4">
        <v>25260</v>
      </c>
      <c r="E671" s="4" t="s">
        <v>528</v>
      </c>
      <c r="F671" s="32">
        <v>0.161</v>
      </c>
      <c r="G671" s="4" t="s">
        <v>44</v>
      </c>
      <c r="H671" s="33" t="s">
        <v>45</v>
      </c>
      <c r="I671" s="7" t="s">
        <v>45</v>
      </c>
      <c r="J671" s="7" t="s">
        <v>45</v>
      </c>
      <c r="K671" s="7" t="s">
        <v>45</v>
      </c>
      <c r="L671" s="7" t="s">
        <v>45</v>
      </c>
      <c r="M671" s="7" t="s">
        <v>45</v>
      </c>
      <c r="N671" s="34" t="s">
        <v>44</v>
      </c>
      <c r="O671" s="35" t="s">
        <v>45</v>
      </c>
      <c r="P671" s="7" t="s">
        <v>45</v>
      </c>
      <c r="Q671" s="7" t="s">
        <v>45</v>
      </c>
      <c r="R671" s="7" t="s">
        <v>45</v>
      </c>
      <c r="S671" s="35" t="s">
        <v>45</v>
      </c>
      <c r="T671" s="35" t="s">
        <v>45</v>
      </c>
      <c r="U671" s="7" t="s">
        <v>45</v>
      </c>
      <c r="V671" s="4" t="s">
        <v>44</v>
      </c>
      <c r="W671" s="33" t="s">
        <v>45</v>
      </c>
      <c r="X671" s="7" t="s">
        <v>45</v>
      </c>
      <c r="Y671" s="7" t="s">
        <v>45</v>
      </c>
      <c r="Z671" s="7" t="s">
        <v>45</v>
      </c>
      <c r="AA671" s="7" t="s">
        <v>45</v>
      </c>
      <c r="AB671" s="7" t="s">
        <v>45</v>
      </c>
      <c r="AC671" s="4" t="s">
        <v>44</v>
      </c>
      <c r="AD671" s="35" t="s">
        <v>45</v>
      </c>
      <c r="AE671" s="7" t="s">
        <v>45</v>
      </c>
      <c r="AF671" s="7" t="s">
        <v>45</v>
      </c>
      <c r="AG671" s="7" t="s">
        <v>45</v>
      </c>
      <c r="AH671" s="35" t="s">
        <v>45</v>
      </c>
      <c r="AI671" s="35" t="s">
        <v>45</v>
      </c>
      <c r="AJ671" s="7" t="s">
        <v>45</v>
      </c>
      <c r="AK671" s="36" t="s">
        <v>45</v>
      </c>
    </row>
    <row r="672" spans="1:37">
      <c r="A672" s="4">
        <v>2024</v>
      </c>
      <c r="B672" s="4">
        <v>48</v>
      </c>
      <c r="C672" s="4" t="s">
        <v>523</v>
      </c>
      <c r="D672" s="4">
        <v>25340</v>
      </c>
      <c r="E672" s="4" t="s">
        <v>529</v>
      </c>
      <c r="F672" s="32">
        <v>0.161</v>
      </c>
      <c r="G672" s="4" t="s">
        <v>44</v>
      </c>
      <c r="H672" s="33" t="s">
        <v>45</v>
      </c>
      <c r="I672" s="7" t="s">
        <v>45</v>
      </c>
      <c r="J672" s="7" t="s">
        <v>45</v>
      </c>
      <c r="K672" s="7" t="s">
        <v>45</v>
      </c>
      <c r="L672" s="7" t="s">
        <v>45</v>
      </c>
      <c r="M672" s="7" t="s">
        <v>45</v>
      </c>
      <c r="N672" s="34" t="s">
        <v>44</v>
      </c>
      <c r="O672" s="35" t="s">
        <v>45</v>
      </c>
      <c r="P672" s="7" t="s">
        <v>45</v>
      </c>
      <c r="Q672" s="7" t="s">
        <v>45</v>
      </c>
      <c r="R672" s="7" t="s">
        <v>45</v>
      </c>
      <c r="S672" s="35" t="s">
        <v>45</v>
      </c>
      <c r="T672" s="35" t="s">
        <v>45</v>
      </c>
      <c r="U672" s="7" t="s">
        <v>45</v>
      </c>
      <c r="V672" s="4" t="s">
        <v>44</v>
      </c>
      <c r="W672" s="33" t="s">
        <v>45</v>
      </c>
      <c r="X672" s="7" t="s">
        <v>45</v>
      </c>
      <c r="Y672" s="7" t="s">
        <v>45</v>
      </c>
      <c r="Z672" s="7" t="s">
        <v>45</v>
      </c>
      <c r="AA672" s="7" t="s">
        <v>45</v>
      </c>
      <c r="AB672" s="7" t="s">
        <v>45</v>
      </c>
      <c r="AC672" s="4" t="s">
        <v>44</v>
      </c>
      <c r="AD672" s="35" t="s">
        <v>45</v>
      </c>
      <c r="AE672" s="7" t="s">
        <v>45</v>
      </c>
      <c r="AF672" s="7" t="s">
        <v>45</v>
      </c>
      <c r="AG672" s="7" t="s">
        <v>45</v>
      </c>
      <c r="AH672" s="35" t="s">
        <v>45</v>
      </c>
      <c r="AI672" s="35" t="s">
        <v>45</v>
      </c>
      <c r="AJ672" s="7" t="s">
        <v>45</v>
      </c>
      <c r="AK672" s="36" t="s">
        <v>45</v>
      </c>
    </row>
    <row r="673" spans="1:37">
      <c r="A673" s="4">
        <v>2024</v>
      </c>
      <c r="B673" s="4">
        <v>48</v>
      </c>
      <c r="C673" s="4" t="s">
        <v>523</v>
      </c>
      <c r="D673" s="4">
        <v>25690</v>
      </c>
      <c r="E673" s="4" t="s">
        <v>530</v>
      </c>
      <c r="F673" s="32">
        <v>0.161</v>
      </c>
      <c r="G673" s="4" t="s">
        <v>44</v>
      </c>
      <c r="H673" s="33" t="s">
        <v>45</v>
      </c>
      <c r="I673" s="7" t="s">
        <v>45</v>
      </c>
      <c r="J673" s="7" t="s">
        <v>45</v>
      </c>
      <c r="K673" s="7" t="s">
        <v>45</v>
      </c>
      <c r="L673" s="7" t="s">
        <v>45</v>
      </c>
      <c r="M673" s="7" t="s">
        <v>45</v>
      </c>
      <c r="N673" s="34" t="s">
        <v>44</v>
      </c>
      <c r="O673" s="35" t="s">
        <v>45</v>
      </c>
      <c r="P673" s="7" t="s">
        <v>45</v>
      </c>
      <c r="Q673" s="7" t="s">
        <v>45</v>
      </c>
      <c r="R673" s="7" t="s">
        <v>45</v>
      </c>
      <c r="S673" s="35" t="s">
        <v>45</v>
      </c>
      <c r="T673" s="35" t="s">
        <v>45</v>
      </c>
      <c r="U673" s="7" t="s">
        <v>45</v>
      </c>
      <c r="V673" s="4" t="s">
        <v>44</v>
      </c>
      <c r="W673" s="33" t="s">
        <v>45</v>
      </c>
      <c r="X673" s="7" t="s">
        <v>45</v>
      </c>
      <c r="Y673" s="7" t="s">
        <v>45</v>
      </c>
      <c r="Z673" s="7" t="s">
        <v>45</v>
      </c>
      <c r="AA673" s="7" t="s">
        <v>45</v>
      </c>
      <c r="AB673" s="7" t="s">
        <v>45</v>
      </c>
      <c r="AC673" s="4" t="s">
        <v>44</v>
      </c>
      <c r="AD673" s="35" t="s">
        <v>45</v>
      </c>
      <c r="AE673" s="7" t="s">
        <v>45</v>
      </c>
      <c r="AF673" s="7" t="s">
        <v>45</v>
      </c>
      <c r="AG673" s="7" t="s">
        <v>45</v>
      </c>
      <c r="AH673" s="35" t="s">
        <v>45</v>
      </c>
      <c r="AI673" s="35" t="s">
        <v>45</v>
      </c>
      <c r="AJ673" s="7" t="s">
        <v>45</v>
      </c>
      <c r="AK673" s="36" t="s">
        <v>45</v>
      </c>
    </row>
    <row r="674" spans="1:37">
      <c r="A674" s="4">
        <v>2024</v>
      </c>
      <c r="B674" s="4">
        <v>48</v>
      </c>
      <c r="C674" s="4" t="s">
        <v>523</v>
      </c>
      <c r="D674" s="4">
        <v>30140</v>
      </c>
      <c r="E674" s="4" t="s">
        <v>305</v>
      </c>
      <c r="F674" s="32">
        <v>0.161</v>
      </c>
      <c r="G674" s="4" t="s">
        <v>44</v>
      </c>
      <c r="H674" s="33" t="s">
        <v>45</v>
      </c>
      <c r="I674" s="7" t="s">
        <v>45</v>
      </c>
      <c r="J674" s="7" t="s">
        <v>45</v>
      </c>
      <c r="K674" s="7" t="s">
        <v>45</v>
      </c>
      <c r="L674" s="7" t="s">
        <v>45</v>
      </c>
      <c r="M674" s="7" t="s">
        <v>45</v>
      </c>
      <c r="N674" s="34" t="s">
        <v>44</v>
      </c>
      <c r="O674" s="35" t="s">
        <v>45</v>
      </c>
      <c r="P674" s="7" t="s">
        <v>45</v>
      </c>
      <c r="Q674" s="7" t="s">
        <v>45</v>
      </c>
      <c r="R674" s="7" t="s">
        <v>45</v>
      </c>
      <c r="S674" s="35" t="s">
        <v>45</v>
      </c>
      <c r="T674" s="35" t="s">
        <v>45</v>
      </c>
      <c r="U674" s="7" t="s">
        <v>45</v>
      </c>
      <c r="V674" s="4" t="s">
        <v>44</v>
      </c>
      <c r="W674" s="33" t="s">
        <v>45</v>
      </c>
      <c r="X674" s="7" t="s">
        <v>45</v>
      </c>
      <c r="Y674" s="7" t="s">
        <v>45</v>
      </c>
      <c r="Z674" s="7" t="s">
        <v>45</v>
      </c>
      <c r="AA674" s="7" t="s">
        <v>45</v>
      </c>
      <c r="AB674" s="7" t="s">
        <v>45</v>
      </c>
      <c r="AC674" s="4" t="s">
        <v>44</v>
      </c>
      <c r="AD674" s="35" t="s">
        <v>45</v>
      </c>
      <c r="AE674" s="7" t="s">
        <v>45</v>
      </c>
      <c r="AF674" s="7" t="s">
        <v>45</v>
      </c>
      <c r="AG674" s="7" t="s">
        <v>45</v>
      </c>
      <c r="AH674" s="35" t="s">
        <v>45</v>
      </c>
      <c r="AI674" s="35" t="s">
        <v>45</v>
      </c>
      <c r="AJ674" s="7" t="s">
        <v>45</v>
      </c>
      <c r="AK674" s="36" t="s">
        <v>45</v>
      </c>
    </row>
    <row r="675" spans="1:37">
      <c r="A675" s="4">
        <v>2024</v>
      </c>
      <c r="B675" s="4">
        <v>48</v>
      </c>
      <c r="C675" s="4" t="s">
        <v>523</v>
      </c>
      <c r="D675" s="4">
        <v>30300</v>
      </c>
      <c r="E675" s="4" t="s">
        <v>379</v>
      </c>
      <c r="F675" s="32">
        <v>0.161</v>
      </c>
      <c r="G675" s="4" t="s">
        <v>43</v>
      </c>
      <c r="H675" s="33">
        <v>2760338745</v>
      </c>
      <c r="I675" s="7">
        <v>1596696</v>
      </c>
      <c r="J675" s="7">
        <v>4222878</v>
      </c>
      <c r="K675" s="7">
        <v>679883.35800000001</v>
      </c>
      <c r="L675" s="7">
        <v>6499457.358</v>
      </c>
      <c r="M675" s="7">
        <v>7117368</v>
      </c>
      <c r="N675" s="34" t="s">
        <v>43</v>
      </c>
      <c r="O675" s="35">
        <v>8.6817295663228267E-2</v>
      </c>
      <c r="P675" s="7">
        <v>7023749</v>
      </c>
      <c r="Q675" s="7">
        <v>609782.89359730389</v>
      </c>
      <c r="R675" s="7">
        <v>0</v>
      </c>
      <c r="S675" s="35">
        <v>1</v>
      </c>
      <c r="T675" s="35">
        <v>8.6817295663228267E-2</v>
      </c>
      <c r="U675" s="7">
        <v>609782.89</v>
      </c>
      <c r="V675" s="4" t="s">
        <v>43</v>
      </c>
      <c r="W675" s="33">
        <v>632468510</v>
      </c>
      <c r="X675" s="7">
        <v>528862</v>
      </c>
      <c r="Y675" s="7">
        <v>1082450</v>
      </c>
      <c r="Z675" s="7">
        <v>174274.45</v>
      </c>
      <c r="AA675" s="7">
        <v>1785586.45</v>
      </c>
      <c r="AB675" s="7">
        <v>1793798</v>
      </c>
      <c r="AC675" s="4" t="s">
        <v>43</v>
      </c>
      <c r="AD675" s="35">
        <v>4.5777450972740441E-3</v>
      </c>
      <c r="AE675" s="7">
        <v>1738072</v>
      </c>
      <c r="AF675" s="7">
        <v>7956.4505767092924</v>
      </c>
      <c r="AG675" s="7">
        <v>0</v>
      </c>
      <c r="AH675" s="35">
        <v>1</v>
      </c>
      <c r="AI675" s="35">
        <v>4.5777450972740441E-3</v>
      </c>
      <c r="AJ675" s="7">
        <v>7956.45</v>
      </c>
      <c r="AK675" s="36">
        <v>617739.34</v>
      </c>
    </row>
    <row r="676" spans="1:37">
      <c r="A676" s="4">
        <v>2023</v>
      </c>
      <c r="B676" s="4">
        <v>49</v>
      </c>
      <c r="C676" s="4" t="s">
        <v>531</v>
      </c>
      <c r="D676" s="4">
        <v>21700</v>
      </c>
      <c r="E676" s="4" t="s">
        <v>532</v>
      </c>
      <c r="F676" s="32">
        <v>0.13500000000000001</v>
      </c>
      <c r="G676" s="4" t="s">
        <v>43</v>
      </c>
      <c r="H676" s="33">
        <v>35014000</v>
      </c>
      <c r="I676" s="7">
        <v>399160</v>
      </c>
      <c r="J676" s="7">
        <v>353251</v>
      </c>
      <c r="K676" s="7">
        <v>47688.885000000002</v>
      </c>
      <c r="L676" s="7">
        <v>800099.88500000001</v>
      </c>
      <c r="M676" s="7">
        <v>927871</v>
      </c>
      <c r="N676" s="34" t="s">
        <v>43</v>
      </c>
      <c r="O676" s="35">
        <v>0.13770353314199921</v>
      </c>
      <c r="P676" s="7">
        <v>846415</v>
      </c>
      <c r="Q676" s="7">
        <v>116554.3360043853</v>
      </c>
      <c r="R676" s="7">
        <v>0</v>
      </c>
      <c r="S676" s="35">
        <v>1</v>
      </c>
      <c r="T676" s="35">
        <v>0.13770353314199921</v>
      </c>
      <c r="U676" s="7">
        <v>116554.34</v>
      </c>
      <c r="V676" s="4" t="s">
        <v>44</v>
      </c>
      <c r="W676" s="33" t="s">
        <v>45</v>
      </c>
      <c r="X676" s="7" t="s">
        <v>45</v>
      </c>
      <c r="Y676" s="7" t="s">
        <v>45</v>
      </c>
      <c r="Z676" s="7" t="s">
        <v>45</v>
      </c>
      <c r="AA676" s="7" t="s">
        <v>45</v>
      </c>
      <c r="AB676" s="7" t="s">
        <v>45</v>
      </c>
      <c r="AC676" s="4" t="s">
        <v>44</v>
      </c>
      <c r="AD676" s="35" t="s">
        <v>45</v>
      </c>
      <c r="AE676" s="7" t="s">
        <v>45</v>
      </c>
      <c r="AF676" s="7" t="s">
        <v>45</v>
      </c>
      <c r="AG676" s="7" t="s">
        <v>45</v>
      </c>
      <c r="AH676" s="35" t="s">
        <v>45</v>
      </c>
      <c r="AI676" s="35" t="s">
        <v>45</v>
      </c>
      <c r="AJ676" s="7" t="s">
        <v>45</v>
      </c>
      <c r="AK676" s="36">
        <v>116554.34</v>
      </c>
    </row>
    <row r="677" spans="1:37">
      <c r="A677" s="4">
        <v>2023</v>
      </c>
      <c r="B677" s="4">
        <v>49</v>
      </c>
      <c r="C677" s="4" t="s">
        <v>531</v>
      </c>
      <c r="D677" s="4">
        <v>22540</v>
      </c>
      <c r="E677" s="4" t="s">
        <v>533</v>
      </c>
      <c r="F677" s="32">
        <v>0.13500000000000001</v>
      </c>
      <c r="G677" s="4" t="s">
        <v>43</v>
      </c>
      <c r="H677" s="33">
        <v>232991560</v>
      </c>
      <c r="I677" s="7">
        <v>3829341</v>
      </c>
      <c r="J677" s="7">
        <v>2594284</v>
      </c>
      <c r="K677" s="7">
        <v>350228.34</v>
      </c>
      <c r="L677" s="7">
        <v>6773853.3399999999</v>
      </c>
      <c r="M677" s="7">
        <v>7324216</v>
      </c>
      <c r="N677" s="34" t="s">
        <v>43</v>
      </c>
      <c r="O677" s="35">
        <v>7.5142876725645458E-2</v>
      </c>
      <c r="P677" s="7">
        <v>6597134</v>
      </c>
      <c r="Q677" s="7">
        <v>495727.62690456433</v>
      </c>
      <c r="R677" s="7">
        <v>0</v>
      </c>
      <c r="S677" s="35">
        <v>1</v>
      </c>
      <c r="T677" s="35">
        <v>7.5142876725645458E-2</v>
      </c>
      <c r="U677" s="7">
        <v>495727.63</v>
      </c>
      <c r="V677" s="4" t="s">
        <v>43</v>
      </c>
      <c r="W677" s="33">
        <v>55220040</v>
      </c>
      <c r="X677" s="7">
        <v>917382</v>
      </c>
      <c r="Y677" s="7">
        <v>968638</v>
      </c>
      <c r="Z677" s="7">
        <v>130766.13</v>
      </c>
      <c r="AA677" s="7">
        <v>2016786.13</v>
      </c>
      <c r="AB677" s="7">
        <v>1745696</v>
      </c>
      <c r="AC677" s="4" t="s">
        <v>44</v>
      </c>
      <c r="AD677" s="35" t="s">
        <v>45</v>
      </c>
      <c r="AE677" s="7" t="s">
        <v>45</v>
      </c>
      <c r="AF677" s="7" t="s">
        <v>45</v>
      </c>
      <c r="AG677" s="7" t="s">
        <v>45</v>
      </c>
      <c r="AH677" s="35" t="s">
        <v>45</v>
      </c>
      <c r="AI677" s="35" t="s">
        <v>45</v>
      </c>
      <c r="AJ677" s="7" t="s">
        <v>45</v>
      </c>
      <c r="AK677" s="36">
        <v>495727.63</v>
      </c>
    </row>
    <row r="678" spans="1:37">
      <c r="A678" s="4">
        <v>2023</v>
      </c>
      <c r="B678" s="4">
        <v>49</v>
      </c>
      <c r="C678" s="4" t="s">
        <v>531</v>
      </c>
      <c r="D678" s="4">
        <v>22590</v>
      </c>
      <c r="E678" s="4" t="s">
        <v>361</v>
      </c>
      <c r="F678" s="32">
        <v>0.13500000000000001</v>
      </c>
      <c r="G678" s="4" t="s">
        <v>43</v>
      </c>
      <c r="H678" s="33">
        <v>351701075</v>
      </c>
      <c r="I678" s="7">
        <v>2872566</v>
      </c>
      <c r="J678" s="7">
        <v>4014501</v>
      </c>
      <c r="K678" s="7">
        <v>541957.63500000001</v>
      </c>
      <c r="L678" s="7">
        <v>7429024.6349999998</v>
      </c>
      <c r="M678" s="7">
        <v>8148085</v>
      </c>
      <c r="N678" s="34" t="s">
        <v>43</v>
      </c>
      <c r="O678" s="35">
        <v>8.8249001452488596E-2</v>
      </c>
      <c r="P678" s="7">
        <v>9989449</v>
      </c>
      <c r="Q678" s="7">
        <v>881558.89931056078</v>
      </c>
      <c r="R678" s="7">
        <v>0</v>
      </c>
      <c r="S678" s="35">
        <v>1</v>
      </c>
      <c r="T678" s="35">
        <v>8.8249001452488596E-2</v>
      </c>
      <c r="U678" s="7">
        <v>881558.9</v>
      </c>
      <c r="V678" s="4" t="s">
        <v>44</v>
      </c>
      <c r="W678" s="33" t="s">
        <v>45</v>
      </c>
      <c r="X678" s="7" t="s">
        <v>45</v>
      </c>
      <c r="Y678" s="7" t="s">
        <v>45</v>
      </c>
      <c r="Z678" s="7" t="s">
        <v>45</v>
      </c>
      <c r="AA678" s="7" t="s">
        <v>45</v>
      </c>
      <c r="AB678" s="7" t="s">
        <v>45</v>
      </c>
      <c r="AC678" s="4" t="s">
        <v>44</v>
      </c>
      <c r="AD678" s="35" t="s">
        <v>45</v>
      </c>
      <c r="AE678" s="7" t="s">
        <v>45</v>
      </c>
      <c r="AF678" s="7" t="s">
        <v>45</v>
      </c>
      <c r="AG678" s="7" t="s">
        <v>45</v>
      </c>
      <c r="AH678" s="35" t="s">
        <v>45</v>
      </c>
      <c r="AI678" s="35" t="s">
        <v>45</v>
      </c>
      <c r="AJ678" s="7" t="s">
        <v>45</v>
      </c>
      <c r="AK678" s="36">
        <v>881558.9</v>
      </c>
    </row>
    <row r="679" spans="1:37">
      <c r="A679" s="4">
        <v>2023</v>
      </c>
      <c r="B679" s="4">
        <v>49</v>
      </c>
      <c r="C679" s="4" t="s">
        <v>531</v>
      </c>
      <c r="D679" s="4">
        <v>22960</v>
      </c>
      <c r="E679" s="4" t="s">
        <v>534</v>
      </c>
      <c r="F679" s="32">
        <v>0.13500000000000001</v>
      </c>
      <c r="G679" s="4" t="s">
        <v>43</v>
      </c>
      <c r="H679" s="33">
        <v>427696935</v>
      </c>
      <c r="I679" s="7">
        <v>2865569</v>
      </c>
      <c r="J679" s="7">
        <v>5068444</v>
      </c>
      <c r="K679" s="7">
        <v>684239.94000000006</v>
      </c>
      <c r="L679" s="7">
        <v>8618252.9399999995</v>
      </c>
      <c r="M679" s="7">
        <v>9623184</v>
      </c>
      <c r="N679" s="34" t="s">
        <v>43</v>
      </c>
      <c r="O679" s="35">
        <v>0.1044281248285391</v>
      </c>
      <c r="P679" s="7">
        <v>8915050</v>
      </c>
      <c r="Q679" s="7">
        <v>930981.95425266784</v>
      </c>
      <c r="R679" s="7">
        <v>0</v>
      </c>
      <c r="S679" s="35">
        <v>1</v>
      </c>
      <c r="T679" s="35">
        <v>0.1044281248285391</v>
      </c>
      <c r="U679" s="7">
        <v>930981.95</v>
      </c>
      <c r="V679" s="4" t="s">
        <v>44</v>
      </c>
      <c r="W679" s="33" t="s">
        <v>45</v>
      </c>
      <c r="X679" s="7" t="s">
        <v>45</v>
      </c>
      <c r="Y679" s="7" t="s">
        <v>45</v>
      </c>
      <c r="Z679" s="7" t="s">
        <v>45</v>
      </c>
      <c r="AA679" s="7" t="s">
        <v>45</v>
      </c>
      <c r="AB679" s="7" t="s">
        <v>45</v>
      </c>
      <c r="AC679" s="4" t="s">
        <v>44</v>
      </c>
      <c r="AD679" s="35" t="s">
        <v>45</v>
      </c>
      <c r="AE679" s="7" t="s">
        <v>45</v>
      </c>
      <c r="AF679" s="7" t="s">
        <v>45</v>
      </c>
      <c r="AG679" s="7" t="s">
        <v>45</v>
      </c>
      <c r="AH679" s="35" t="s">
        <v>45</v>
      </c>
      <c r="AI679" s="35" t="s">
        <v>45</v>
      </c>
      <c r="AJ679" s="7" t="s">
        <v>45</v>
      </c>
      <c r="AK679" s="36">
        <v>930981.95</v>
      </c>
    </row>
    <row r="680" spans="1:37">
      <c r="A680" s="4">
        <v>2023</v>
      </c>
      <c r="B680" s="4">
        <v>49</v>
      </c>
      <c r="C680" s="4" t="s">
        <v>531</v>
      </c>
      <c r="D680" s="4">
        <v>23130</v>
      </c>
      <c r="E680" s="4" t="s">
        <v>352</v>
      </c>
      <c r="F680" s="32">
        <v>0.13500000000000001</v>
      </c>
      <c r="G680" s="4" t="s">
        <v>43</v>
      </c>
      <c r="H680" s="33">
        <v>393689660</v>
      </c>
      <c r="I680" s="7">
        <v>2290444</v>
      </c>
      <c r="J680" s="7">
        <v>4751180</v>
      </c>
      <c r="K680" s="7">
        <v>641409.30000000005</v>
      </c>
      <c r="L680" s="7">
        <v>7683033.2999999998</v>
      </c>
      <c r="M680" s="7">
        <v>8156425</v>
      </c>
      <c r="N680" s="34" t="s">
        <v>43</v>
      </c>
      <c r="O680" s="35">
        <v>5.8039116402100237E-2</v>
      </c>
      <c r="P680" s="7">
        <v>8127492</v>
      </c>
      <c r="Q680" s="7">
        <v>471712.45424513851</v>
      </c>
      <c r="R680" s="7">
        <v>0</v>
      </c>
      <c r="S680" s="35">
        <v>1</v>
      </c>
      <c r="T680" s="35">
        <v>5.8039116402100237E-2</v>
      </c>
      <c r="U680" s="7">
        <v>471712.45</v>
      </c>
      <c r="V680" s="4" t="s">
        <v>44</v>
      </c>
      <c r="W680" s="33" t="s">
        <v>45</v>
      </c>
      <c r="X680" s="7" t="s">
        <v>45</v>
      </c>
      <c r="Y680" s="7" t="s">
        <v>45</v>
      </c>
      <c r="Z680" s="7" t="s">
        <v>45</v>
      </c>
      <c r="AA680" s="7" t="s">
        <v>45</v>
      </c>
      <c r="AB680" s="7" t="s">
        <v>45</v>
      </c>
      <c r="AC680" s="4" t="s">
        <v>44</v>
      </c>
      <c r="AD680" s="35" t="s">
        <v>45</v>
      </c>
      <c r="AE680" s="7" t="s">
        <v>45</v>
      </c>
      <c r="AF680" s="7" t="s">
        <v>45</v>
      </c>
      <c r="AG680" s="7" t="s">
        <v>45</v>
      </c>
      <c r="AH680" s="35" t="s">
        <v>45</v>
      </c>
      <c r="AI680" s="35" t="s">
        <v>45</v>
      </c>
      <c r="AJ680" s="7" t="s">
        <v>45</v>
      </c>
      <c r="AK680" s="36">
        <v>471712.45</v>
      </c>
    </row>
    <row r="681" spans="1:37">
      <c r="A681" s="4">
        <v>2023</v>
      </c>
      <c r="B681" s="4">
        <v>49</v>
      </c>
      <c r="C681" s="4" t="s">
        <v>531</v>
      </c>
      <c r="D681" s="4">
        <v>23320</v>
      </c>
      <c r="E681" s="4" t="s">
        <v>172</v>
      </c>
      <c r="F681" s="32">
        <v>0.13500000000000001</v>
      </c>
      <c r="G681" s="4" t="s">
        <v>43</v>
      </c>
      <c r="H681" s="33">
        <v>6384860</v>
      </c>
      <c r="I681" s="7">
        <v>74598</v>
      </c>
      <c r="J681" s="7">
        <v>67459</v>
      </c>
      <c r="K681" s="7">
        <v>9106.9650000000001</v>
      </c>
      <c r="L681" s="7">
        <v>151163.965</v>
      </c>
      <c r="M681" s="7">
        <v>173563</v>
      </c>
      <c r="N681" s="34" t="s">
        <v>43</v>
      </c>
      <c r="O681" s="35">
        <v>0.12905420510131771</v>
      </c>
      <c r="P681" s="7">
        <v>165997</v>
      </c>
      <c r="Q681" s="7">
        <v>21422.610884203441</v>
      </c>
      <c r="R681" s="7">
        <v>0</v>
      </c>
      <c r="S681" s="35">
        <v>1</v>
      </c>
      <c r="T681" s="35">
        <v>0.12905420510131771</v>
      </c>
      <c r="U681" s="7">
        <v>21422.61</v>
      </c>
      <c r="V681" s="4" t="s">
        <v>44</v>
      </c>
      <c r="W681" s="33" t="s">
        <v>45</v>
      </c>
      <c r="X681" s="7" t="s">
        <v>45</v>
      </c>
      <c r="Y681" s="7" t="s">
        <v>45</v>
      </c>
      <c r="Z681" s="7" t="s">
        <v>45</v>
      </c>
      <c r="AA681" s="7" t="s">
        <v>45</v>
      </c>
      <c r="AB681" s="7" t="s">
        <v>45</v>
      </c>
      <c r="AC681" s="4" t="s">
        <v>44</v>
      </c>
      <c r="AD681" s="35" t="s">
        <v>45</v>
      </c>
      <c r="AE681" s="7" t="s">
        <v>45</v>
      </c>
      <c r="AF681" s="7" t="s">
        <v>45</v>
      </c>
      <c r="AG681" s="7" t="s">
        <v>45</v>
      </c>
      <c r="AH681" s="35" t="s">
        <v>45</v>
      </c>
      <c r="AI681" s="35" t="s">
        <v>45</v>
      </c>
      <c r="AJ681" s="7" t="s">
        <v>45</v>
      </c>
      <c r="AK681" s="36">
        <v>21422.61</v>
      </c>
    </row>
    <row r="682" spans="1:37">
      <c r="A682" s="4">
        <v>2023</v>
      </c>
      <c r="B682" s="4">
        <v>49</v>
      </c>
      <c r="C682" s="4" t="s">
        <v>531</v>
      </c>
      <c r="D682" s="4">
        <v>23380</v>
      </c>
      <c r="E682" s="4" t="s">
        <v>206</v>
      </c>
      <c r="F682" s="32">
        <v>0.13500000000000001</v>
      </c>
      <c r="G682" s="4" t="s">
        <v>44</v>
      </c>
      <c r="H682" s="33" t="s">
        <v>45</v>
      </c>
      <c r="I682" s="7" t="s">
        <v>45</v>
      </c>
      <c r="J682" s="7" t="s">
        <v>45</v>
      </c>
      <c r="K682" s="7" t="s">
        <v>45</v>
      </c>
      <c r="L682" s="7" t="s">
        <v>45</v>
      </c>
      <c r="M682" s="7" t="s">
        <v>45</v>
      </c>
      <c r="N682" s="34" t="s">
        <v>44</v>
      </c>
      <c r="O682" s="35" t="s">
        <v>45</v>
      </c>
      <c r="P682" s="7" t="s">
        <v>45</v>
      </c>
      <c r="Q682" s="7" t="s">
        <v>45</v>
      </c>
      <c r="R682" s="7" t="s">
        <v>45</v>
      </c>
      <c r="S682" s="35" t="s">
        <v>45</v>
      </c>
      <c r="T682" s="35" t="s">
        <v>45</v>
      </c>
      <c r="U682" s="7" t="s">
        <v>45</v>
      </c>
      <c r="V682" s="4" t="s">
        <v>44</v>
      </c>
      <c r="W682" s="33" t="s">
        <v>45</v>
      </c>
      <c r="X682" s="7" t="s">
        <v>45</v>
      </c>
      <c r="Y682" s="7" t="s">
        <v>45</v>
      </c>
      <c r="Z682" s="7" t="s">
        <v>45</v>
      </c>
      <c r="AA682" s="7" t="s">
        <v>45</v>
      </c>
      <c r="AB682" s="7" t="s">
        <v>45</v>
      </c>
      <c r="AC682" s="4" t="s">
        <v>44</v>
      </c>
      <c r="AD682" s="35" t="s">
        <v>45</v>
      </c>
      <c r="AE682" s="7" t="s">
        <v>45</v>
      </c>
      <c r="AF682" s="7" t="s">
        <v>45</v>
      </c>
      <c r="AG682" s="7" t="s">
        <v>45</v>
      </c>
      <c r="AH682" s="35" t="s">
        <v>45</v>
      </c>
      <c r="AI682" s="35" t="s">
        <v>45</v>
      </c>
      <c r="AJ682" s="7" t="s">
        <v>45</v>
      </c>
      <c r="AK682" s="36" t="s">
        <v>45</v>
      </c>
    </row>
    <row r="683" spans="1:37">
      <c r="A683" s="4">
        <v>2023</v>
      </c>
      <c r="B683" s="4">
        <v>49</v>
      </c>
      <c r="C683" s="4" t="s">
        <v>531</v>
      </c>
      <c r="D683" s="4">
        <v>25940</v>
      </c>
      <c r="E683" s="4" t="s">
        <v>535</v>
      </c>
      <c r="F683" s="32">
        <v>0.13500000000000001</v>
      </c>
      <c r="G683" s="4" t="s">
        <v>43</v>
      </c>
      <c r="H683" s="33">
        <v>434510</v>
      </c>
      <c r="I683" s="7">
        <v>2721</v>
      </c>
      <c r="J683" s="7">
        <v>6069</v>
      </c>
      <c r="K683" s="7">
        <v>819.31500000000005</v>
      </c>
      <c r="L683" s="7">
        <v>9609.3150000000005</v>
      </c>
      <c r="M683" s="7">
        <v>10108</v>
      </c>
      <c r="N683" s="34" t="s">
        <v>43</v>
      </c>
      <c r="O683" s="35">
        <v>4.9335674713098521E-2</v>
      </c>
      <c r="P683" s="7">
        <v>9923</v>
      </c>
      <c r="Q683" s="7">
        <v>489.55790017807658</v>
      </c>
      <c r="R683" s="7">
        <v>0</v>
      </c>
      <c r="S683" s="35">
        <v>1</v>
      </c>
      <c r="T683" s="35">
        <v>4.9335674713098521E-2</v>
      </c>
      <c r="U683" s="7">
        <v>489.56</v>
      </c>
      <c r="V683" s="4" t="s">
        <v>43</v>
      </c>
      <c r="W683" s="33">
        <v>0</v>
      </c>
      <c r="X683" s="7">
        <v>0</v>
      </c>
      <c r="Y683" s="7">
        <v>0</v>
      </c>
      <c r="Z683" s="7">
        <v>0</v>
      </c>
      <c r="AA683" s="7">
        <v>0</v>
      </c>
      <c r="AB683" s="7">
        <v>0</v>
      </c>
      <c r="AC683" s="4" t="s">
        <v>44</v>
      </c>
      <c r="AD683" s="35" t="s">
        <v>45</v>
      </c>
      <c r="AE683" s="7" t="s">
        <v>45</v>
      </c>
      <c r="AF683" s="7" t="s">
        <v>45</v>
      </c>
      <c r="AG683" s="7" t="s">
        <v>45</v>
      </c>
      <c r="AH683" s="35" t="s">
        <v>45</v>
      </c>
      <c r="AI683" s="35" t="s">
        <v>45</v>
      </c>
      <c r="AJ683" s="7" t="s">
        <v>45</v>
      </c>
      <c r="AK683" s="36">
        <v>489.56</v>
      </c>
    </row>
    <row r="684" spans="1:37">
      <c r="A684" s="4">
        <v>2023</v>
      </c>
      <c r="B684" s="4">
        <v>49</v>
      </c>
      <c r="C684" s="4" t="s">
        <v>531</v>
      </c>
      <c r="D684" s="4">
        <v>30070</v>
      </c>
      <c r="E684" s="4" t="s">
        <v>319</v>
      </c>
      <c r="F684" s="32">
        <v>0.13500000000000001</v>
      </c>
      <c r="G684" s="4" t="s">
        <v>43</v>
      </c>
      <c r="H684" s="33">
        <v>1441093230</v>
      </c>
      <c r="I684" s="7">
        <v>0</v>
      </c>
      <c r="J684" s="7">
        <v>1909518</v>
      </c>
      <c r="K684" s="7">
        <v>257784.93</v>
      </c>
      <c r="L684" s="7">
        <v>2167302.9300000002</v>
      </c>
      <c r="M684" s="7">
        <v>2593968</v>
      </c>
      <c r="N684" s="34" t="s">
        <v>43</v>
      </c>
      <c r="O684" s="35">
        <v>0.16448355184026939</v>
      </c>
      <c r="P684" s="7">
        <v>2642790</v>
      </c>
      <c r="Q684" s="7">
        <v>434695.4859679456</v>
      </c>
      <c r="R684" s="7">
        <v>0</v>
      </c>
      <c r="S684" s="35">
        <v>1</v>
      </c>
      <c r="T684" s="35">
        <v>0.16448355184026939</v>
      </c>
      <c r="U684" s="7">
        <v>434695.49</v>
      </c>
      <c r="V684" s="4" t="s">
        <v>43</v>
      </c>
      <c r="W684" s="33">
        <v>150360500</v>
      </c>
      <c r="X684" s="7">
        <v>0</v>
      </c>
      <c r="Y684" s="7">
        <v>269101</v>
      </c>
      <c r="Z684" s="7">
        <v>36328.635000000002</v>
      </c>
      <c r="AA684" s="7">
        <v>305429.63500000001</v>
      </c>
      <c r="AB684" s="7">
        <v>270649</v>
      </c>
      <c r="AC684" s="4" t="s">
        <v>44</v>
      </c>
      <c r="AD684" s="35" t="s">
        <v>45</v>
      </c>
      <c r="AE684" s="7" t="s">
        <v>45</v>
      </c>
      <c r="AF684" s="7" t="s">
        <v>45</v>
      </c>
      <c r="AG684" s="7" t="s">
        <v>45</v>
      </c>
      <c r="AH684" s="35" t="s">
        <v>45</v>
      </c>
      <c r="AI684" s="35" t="s">
        <v>45</v>
      </c>
      <c r="AJ684" s="7" t="s">
        <v>45</v>
      </c>
      <c r="AK684" s="36">
        <v>434695.49</v>
      </c>
    </row>
    <row r="685" spans="1:37">
      <c r="A685" s="4">
        <v>2023</v>
      </c>
      <c r="B685" s="4">
        <v>49</v>
      </c>
      <c r="C685" s="4" t="s">
        <v>531</v>
      </c>
      <c r="D685" s="4">
        <v>30160</v>
      </c>
      <c r="E685" s="4" t="s">
        <v>137</v>
      </c>
      <c r="F685" s="32">
        <v>0.13500000000000001</v>
      </c>
      <c r="G685" s="4" t="s">
        <v>43</v>
      </c>
      <c r="H685" s="33">
        <v>2102500</v>
      </c>
      <c r="I685" s="7">
        <v>0</v>
      </c>
      <c r="J685" s="7">
        <v>3051</v>
      </c>
      <c r="K685" s="7">
        <v>411.88499999999999</v>
      </c>
      <c r="L685" s="7">
        <v>3462.8850000000002</v>
      </c>
      <c r="M685" s="7">
        <v>4205</v>
      </c>
      <c r="N685" s="34" t="s">
        <v>43</v>
      </c>
      <c r="O685" s="35">
        <v>0.17648394768133169</v>
      </c>
      <c r="P685" s="7">
        <v>4135</v>
      </c>
      <c r="Q685" s="7">
        <v>729.76112366230655</v>
      </c>
      <c r="R685" s="7">
        <v>0</v>
      </c>
      <c r="S685" s="35">
        <v>1</v>
      </c>
      <c r="T685" s="35">
        <v>0.17648394768133169</v>
      </c>
      <c r="U685" s="7">
        <v>729.76</v>
      </c>
      <c r="V685" s="4" t="s">
        <v>44</v>
      </c>
      <c r="W685" s="33" t="s">
        <v>45</v>
      </c>
      <c r="X685" s="7" t="s">
        <v>45</v>
      </c>
      <c r="Y685" s="7" t="s">
        <v>45</v>
      </c>
      <c r="Z685" s="7" t="s">
        <v>45</v>
      </c>
      <c r="AA685" s="7" t="s">
        <v>45</v>
      </c>
      <c r="AB685" s="7" t="s">
        <v>45</v>
      </c>
      <c r="AC685" s="4" t="s">
        <v>44</v>
      </c>
      <c r="AD685" s="35" t="s">
        <v>45</v>
      </c>
      <c r="AE685" s="7" t="s">
        <v>45</v>
      </c>
      <c r="AF685" s="7" t="s">
        <v>45</v>
      </c>
      <c r="AG685" s="7" t="s">
        <v>45</v>
      </c>
      <c r="AH685" s="35" t="s">
        <v>45</v>
      </c>
      <c r="AI685" s="35" t="s">
        <v>45</v>
      </c>
      <c r="AJ685" s="7" t="s">
        <v>45</v>
      </c>
      <c r="AK685" s="36">
        <v>729.76</v>
      </c>
    </row>
    <row r="686" spans="1:37">
      <c r="A686" s="4">
        <v>2023</v>
      </c>
      <c r="B686" s="4">
        <v>49</v>
      </c>
      <c r="C686" s="4" t="s">
        <v>531</v>
      </c>
      <c r="D686" s="4">
        <v>30290</v>
      </c>
      <c r="E686" s="4" t="s">
        <v>64</v>
      </c>
      <c r="F686" s="32">
        <v>0.13500000000000001</v>
      </c>
      <c r="G686" s="4" t="s">
        <v>43</v>
      </c>
      <c r="H686" s="33">
        <v>6384860</v>
      </c>
      <c r="I686" s="7">
        <v>2839</v>
      </c>
      <c r="J686" s="7">
        <v>8704</v>
      </c>
      <c r="K686" s="7">
        <v>1175.04</v>
      </c>
      <c r="L686" s="7">
        <v>12718.04</v>
      </c>
      <c r="M686" s="7">
        <v>15608</v>
      </c>
      <c r="N686" s="34" t="s">
        <v>43</v>
      </c>
      <c r="O686" s="35">
        <v>0.1851588928754484</v>
      </c>
      <c r="P686" s="7">
        <v>14924</v>
      </c>
      <c r="Q686" s="7">
        <v>2763.3113172731919</v>
      </c>
      <c r="R686" s="7">
        <v>0</v>
      </c>
      <c r="S686" s="35">
        <v>1</v>
      </c>
      <c r="T686" s="35">
        <v>0.1851588928754484</v>
      </c>
      <c r="U686" s="7">
        <v>2763.31</v>
      </c>
      <c r="V686" s="4" t="s">
        <v>44</v>
      </c>
      <c r="W686" s="33" t="s">
        <v>45</v>
      </c>
      <c r="X686" s="7" t="s">
        <v>45</v>
      </c>
      <c r="Y686" s="7" t="s">
        <v>45</v>
      </c>
      <c r="Z686" s="7" t="s">
        <v>45</v>
      </c>
      <c r="AA686" s="7" t="s">
        <v>45</v>
      </c>
      <c r="AB686" s="7" t="s">
        <v>45</v>
      </c>
      <c r="AC686" s="4" t="s">
        <v>44</v>
      </c>
      <c r="AD686" s="35" t="s">
        <v>45</v>
      </c>
      <c r="AE686" s="7" t="s">
        <v>45</v>
      </c>
      <c r="AF686" s="7" t="s">
        <v>45</v>
      </c>
      <c r="AG686" s="7" t="s">
        <v>45</v>
      </c>
      <c r="AH686" s="35" t="s">
        <v>45</v>
      </c>
      <c r="AI686" s="35" t="s">
        <v>45</v>
      </c>
      <c r="AJ686" s="7" t="s">
        <v>45</v>
      </c>
      <c r="AK686" s="36">
        <v>2763.31</v>
      </c>
    </row>
    <row r="687" spans="1:37">
      <c r="A687" s="4">
        <v>2023</v>
      </c>
      <c r="B687" s="4">
        <v>49</v>
      </c>
      <c r="C687" s="4" t="s">
        <v>531</v>
      </c>
      <c r="D687" s="4">
        <v>30310</v>
      </c>
      <c r="E687" s="4" t="s">
        <v>462</v>
      </c>
      <c r="F687" s="32">
        <v>0.13500000000000001</v>
      </c>
      <c r="G687" s="4" t="s">
        <v>43</v>
      </c>
      <c r="H687" s="33">
        <v>434510</v>
      </c>
      <c r="I687" s="7">
        <v>0</v>
      </c>
      <c r="J687" s="7">
        <v>652</v>
      </c>
      <c r="K687" s="7">
        <v>88.02000000000001</v>
      </c>
      <c r="L687" s="7">
        <v>740.02</v>
      </c>
      <c r="M687" s="7">
        <v>869</v>
      </c>
      <c r="N687" s="34" t="s">
        <v>43</v>
      </c>
      <c r="O687" s="35">
        <v>0.1484234752589183</v>
      </c>
      <c r="P687" s="7">
        <v>863</v>
      </c>
      <c r="Q687" s="7">
        <v>128.08945914844651</v>
      </c>
      <c r="R687" s="7">
        <v>0</v>
      </c>
      <c r="S687" s="35">
        <v>1</v>
      </c>
      <c r="T687" s="35">
        <v>0.1484234752589183</v>
      </c>
      <c r="U687" s="7">
        <v>128.09</v>
      </c>
      <c r="V687" s="4" t="s">
        <v>44</v>
      </c>
      <c r="W687" s="33" t="s">
        <v>45</v>
      </c>
      <c r="X687" s="7" t="s">
        <v>45</v>
      </c>
      <c r="Y687" s="7" t="s">
        <v>45</v>
      </c>
      <c r="Z687" s="7" t="s">
        <v>45</v>
      </c>
      <c r="AA687" s="7" t="s">
        <v>45</v>
      </c>
      <c r="AB687" s="7" t="s">
        <v>45</v>
      </c>
      <c r="AC687" s="4" t="s">
        <v>44</v>
      </c>
      <c r="AD687" s="35" t="s">
        <v>45</v>
      </c>
      <c r="AE687" s="7" t="s">
        <v>45</v>
      </c>
      <c r="AF687" s="7" t="s">
        <v>45</v>
      </c>
      <c r="AG687" s="7" t="s">
        <v>45</v>
      </c>
      <c r="AH687" s="35" t="s">
        <v>45</v>
      </c>
      <c r="AI687" s="35" t="s">
        <v>45</v>
      </c>
      <c r="AJ687" s="7" t="s">
        <v>45</v>
      </c>
      <c r="AK687" s="36">
        <v>128.09</v>
      </c>
    </row>
    <row r="688" spans="1:37">
      <c r="A688" s="4">
        <v>2023</v>
      </c>
      <c r="B688" s="4">
        <v>50</v>
      </c>
      <c r="C688" s="4" t="s">
        <v>536</v>
      </c>
      <c r="D688" s="4">
        <v>20060</v>
      </c>
      <c r="E688" s="4" t="s">
        <v>209</v>
      </c>
      <c r="F688" s="32">
        <v>0.13500000000000001</v>
      </c>
      <c r="G688" s="4" t="s">
        <v>43</v>
      </c>
      <c r="H688" s="33">
        <v>3503120</v>
      </c>
      <c r="I688" s="7">
        <v>47569</v>
      </c>
      <c r="J688" s="7">
        <v>43009</v>
      </c>
      <c r="K688" s="7">
        <v>5806.2150000000001</v>
      </c>
      <c r="L688" s="7">
        <v>96384.214999999997</v>
      </c>
      <c r="M688" s="7">
        <v>104320</v>
      </c>
      <c r="N688" s="34" t="s">
        <v>43</v>
      </c>
      <c r="O688" s="35">
        <v>7.607155866564419E-2</v>
      </c>
      <c r="P688" s="7">
        <v>94961</v>
      </c>
      <c r="Q688" s="7">
        <v>7223.8312824482382</v>
      </c>
      <c r="R688" s="7">
        <v>0</v>
      </c>
      <c r="S688" s="35">
        <v>1</v>
      </c>
      <c r="T688" s="35">
        <v>7.607155866564419E-2</v>
      </c>
      <c r="U688" s="7">
        <v>7223.83</v>
      </c>
      <c r="V688" s="4" t="s">
        <v>44</v>
      </c>
      <c r="W688" s="33" t="s">
        <v>45</v>
      </c>
      <c r="X688" s="7" t="s">
        <v>45</v>
      </c>
      <c r="Y688" s="7" t="s">
        <v>45</v>
      </c>
      <c r="Z688" s="7" t="s">
        <v>45</v>
      </c>
      <c r="AA688" s="7" t="s">
        <v>45</v>
      </c>
      <c r="AB688" s="7" t="s">
        <v>45</v>
      </c>
      <c r="AC688" s="4" t="s">
        <v>44</v>
      </c>
      <c r="AD688" s="35" t="s">
        <v>45</v>
      </c>
      <c r="AE688" s="7" t="s">
        <v>45</v>
      </c>
      <c r="AF688" s="7" t="s">
        <v>45</v>
      </c>
      <c r="AG688" s="7" t="s">
        <v>45</v>
      </c>
      <c r="AH688" s="35" t="s">
        <v>45</v>
      </c>
      <c r="AI688" s="35" t="s">
        <v>45</v>
      </c>
      <c r="AJ688" s="7" t="s">
        <v>45</v>
      </c>
      <c r="AK688" s="36">
        <v>7223.83</v>
      </c>
    </row>
    <row r="689" spans="1:37">
      <c r="A689" s="4">
        <v>2023</v>
      </c>
      <c r="B689" s="4">
        <v>50</v>
      </c>
      <c r="C689" s="4" t="s">
        <v>536</v>
      </c>
      <c r="D689" s="4">
        <v>20210</v>
      </c>
      <c r="E689" s="4" t="s">
        <v>537</v>
      </c>
      <c r="F689" s="32">
        <v>0.13500000000000001</v>
      </c>
      <c r="G689" s="4" t="s">
        <v>44</v>
      </c>
      <c r="H689" s="33" t="s">
        <v>45</v>
      </c>
      <c r="I689" s="7" t="s">
        <v>45</v>
      </c>
      <c r="J689" s="7" t="s">
        <v>45</v>
      </c>
      <c r="K689" s="7" t="s">
        <v>45</v>
      </c>
      <c r="L689" s="7" t="s">
        <v>45</v>
      </c>
      <c r="M689" s="7" t="s">
        <v>45</v>
      </c>
      <c r="N689" s="34" t="s">
        <v>44</v>
      </c>
      <c r="O689" s="35" t="s">
        <v>45</v>
      </c>
      <c r="P689" s="7" t="s">
        <v>45</v>
      </c>
      <c r="Q689" s="7" t="s">
        <v>45</v>
      </c>
      <c r="R689" s="7" t="s">
        <v>45</v>
      </c>
      <c r="S689" s="35" t="s">
        <v>45</v>
      </c>
      <c r="T689" s="35" t="s">
        <v>45</v>
      </c>
      <c r="U689" s="7" t="s">
        <v>45</v>
      </c>
      <c r="V689" s="4" t="s">
        <v>44</v>
      </c>
      <c r="W689" s="33" t="s">
        <v>45</v>
      </c>
      <c r="X689" s="7" t="s">
        <v>45</v>
      </c>
      <c r="Y689" s="7" t="s">
        <v>45</v>
      </c>
      <c r="Z689" s="7" t="s">
        <v>45</v>
      </c>
      <c r="AA689" s="7" t="s">
        <v>45</v>
      </c>
      <c r="AB689" s="7" t="s">
        <v>45</v>
      </c>
      <c r="AC689" s="4" t="s">
        <v>44</v>
      </c>
      <c r="AD689" s="35" t="s">
        <v>45</v>
      </c>
      <c r="AE689" s="7" t="s">
        <v>45</v>
      </c>
      <c r="AF689" s="7" t="s">
        <v>45</v>
      </c>
      <c r="AG689" s="7" t="s">
        <v>45</v>
      </c>
      <c r="AH689" s="35" t="s">
        <v>45</v>
      </c>
      <c r="AI689" s="35" t="s">
        <v>45</v>
      </c>
      <c r="AJ689" s="7" t="s">
        <v>45</v>
      </c>
      <c r="AK689" s="36" t="s">
        <v>45</v>
      </c>
    </row>
    <row r="690" spans="1:37">
      <c r="A690" s="4">
        <v>2023</v>
      </c>
      <c r="B690" s="4">
        <v>50</v>
      </c>
      <c r="C690" s="4" t="s">
        <v>536</v>
      </c>
      <c r="D690" s="4">
        <v>20550</v>
      </c>
      <c r="E690" s="4" t="s">
        <v>538</v>
      </c>
      <c r="F690" s="32">
        <v>0.13500000000000001</v>
      </c>
      <c r="G690" s="4" t="s">
        <v>44</v>
      </c>
      <c r="H690" s="33" t="s">
        <v>45</v>
      </c>
      <c r="I690" s="7" t="s">
        <v>45</v>
      </c>
      <c r="J690" s="7" t="s">
        <v>45</v>
      </c>
      <c r="K690" s="7" t="s">
        <v>45</v>
      </c>
      <c r="L690" s="7" t="s">
        <v>45</v>
      </c>
      <c r="M690" s="7" t="s">
        <v>45</v>
      </c>
      <c r="N690" s="34" t="s">
        <v>44</v>
      </c>
      <c r="O690" s="35" t="s">
        <v>45</v>
      </c>
      <c r="P690" s="7" t="s">
        <v>45</v>
      </c>
      <c r="Q690" s="7" t="s">
        <v>45</v>
      </c>
      <c r="R690" s="7" t="s">
        <v>45</v>
      </c>
      <c r="S690" s="35" t="s">
        <v>45</v>
      </c>
      <c r="T690" s="35" t="s">
        <v>45</v>
      </c>
      <c r="U690" s="7" t="s">
        <v>45</v>
      </c>
      <c r="V690" s="4" t="s">
        <v>44</v>
      </c>
      <c r="W690" s="33" t="s">
        <v>45</v>
      </c>
      <c r="X690" s="7" t="s">
        <v>45</v>
      </c>
      <c r="Y690" s="7" t="s">
        <v>45</v>
      </c>
      <c r="Z690" s="7" t="s">
        <v>45</v>
      </c>
      <c r="AA690" s="7" t="s">
        <v>45</v>
      </c>
      <c r="AB690" s="7" t="s">
        <v>45</v>
      </c>
      <c r="AC690" s="4" t="s">
        <v>44</v>
      </c>
      <c r="AD690" s="35" t="s">
        <v>45</v>
      </c>
      <c r="AE690" s="7" t="s">
        <v>45</v>
      </c>
      <c r="AF690" s="7" t="s">
        <v>45</v>
      </c>
      <c r="AG690" s="7" t="s">
        <v>45</v>
      </c>
      <c r="AH690" s="35" t="s">
        <v>45</v>
      </c>
      <c r="AI690" s="35" t="s">
        <v>45</v>
      </c>
      <c r="AJ690" s="7" t="s">
        <v>45</v>
      </c>
      <c r="AK690" s="36" t="s">
        <v>45</v>
      </c>
    </row>
    <row r="691" spans="1:37">
      <c r="A691" s="4">
        <v>2023</v>
      </c>
      <c r="B691" s="4">
        <v>50</v>
      </c>
      <c r="C691" s="4" t="s">
        <v>536</v>
      </c>
      <c r="D691" s="4">
        <v>20780</v>
      </c>
      <c r="E691" s="4" t="s">
        <v>539</v>
      </c>
      <c r="F691" s="32">
        <v>0.13500000000000001</v>
      </c>
      <c r="G691" s="4" t="s">
        <v>43</v>
      </c>
      <c r="H691" s="33">
        <v>85081790</v>
      </c>
      <c r="I691" s="7">
        <v>1191996</v>
      </c>
      <c r="J691" s="7">
        <v>945682</v>
      </c>
      <c r="K691" s="7">
        <v>127667.07</v>
      </c>
      <c r="L691" s="7">
        <v>2265345.0699999998</v>
      </c>
      <c r="M691" s="7">
        <v>2493749</v>
      </c>
      <c r="N691" s="34" t="s">
        <v>43</v>
      </c>
      <c r="O691" s="35">
        <v>9.1590585098981547E-2</v>
      </c>
      <c r="P691" s="7">
        <v>2481249</v>
      </c>
      <c r="Q691" s="7">
        <v>227259.0476862629</v>
      </c>
      <c r="R691" s="7">
        <v>0</v>
      </c>
      <c r="S691" s="35">
        <v>1</v>
      </c>
      <c r="T691" s="35">
        <v>9.1590585098981547E-2</v>
      </c>
      <c r="U691" s="7">
        <v>227259.05</v>
      </c>
      <c r="V691" s="4" t="s">
        <v>43</v>
      </c>
      <c r="W691" s="33">
        <v>9588170</v>
      </c>
      <c r="X691" s="7">
        <v>134330</v>
      </c>
      <c r="Y691" s="7">
        <v>132534</v>
      </c>
      <c r="Z691" s="7">
        <v>17892.09</v>
      </c>
      <c r="AA691" s="7">
        <v>284756.09000000003</v>
      </c>
      <c r="AB691" s="7">
        <v>281029</v>
      </c>
      <c r="AC691" s="4" t="s">
        <v>44</v>
      </c>
      <c r="AD691" s="35" t="s">
        <v>45</v>
      </c>
      <c r="AE691" s="7" t="s">
        <v>45</v>
      </c>
      <c r="AF691" s="7" t="s">
        <v>45</v>
      </c>
      <c r="AG691" s="7" t="s">
        <v>45</v>
      </c>
      <c r="AH691" s="35" t="s">
        <v>45</v>
      </c>
      <c r="AI691" s="35" t="s">
        <v>45</v>
      </c>
      <c r="AJ691" s="7" t="s">
        <v>45</v>
      </c>
      <c r="AK691" s="36">
        <v>227259.05</v>
      </c>
    </row>
    <row r="692" spans="1:37">
      <c r="A692" s="4">
        <v>2023</v>
      </c>
      <c r="B692" s="4">
        <v>50</v>
      </c>
      <c r="C692" s="4" t="s">
        <v>536</v>
      </c>
      <c r="D692" s="4">
        <v>20800</v>
      </c>
      <c r="E692" s="4" t="s">
        <v>540</v>
      </c>
      <c r="F692" s="32">
        <v>0.13500000000000001</v>
      </c>
      <c r="G692" s="4" t="s">
        <v>44</v>
      </c>
      <c r="H692" s="33" t="s">
        <v>45</v>
      </c>
      <c r="I692" s="7" t="s">
        <v>45</v>
      </c>
      <c r="J692" s="7" t="s">
        <v>45</v>
      </c>
      <c r="K692" s="7" t="s">
        <v>45</v>
      </c>
      <c r="L692" s="7" t="s">
        <v>45</v>
      </c>
      <c r="M692" s="7" t="s">
        <v>45</v>
      </c>
      <c r="N692" s="34" t="s">
        <v>44</v>
      </c>
      <c r="O692" s="35" t="s">
        <v>45</v>
      </c>
      <c r="P692" s="7" t="s">
        <v>45</v>
      </c>
      <c r="Q692" s="7" t="s">
        <v>45</v>
      </c>
      <c r="R692" s="7" t="s">
        <v>45</v>
      </c>
      <c r="S692" s="35" t="s">
        <v>45</v>
      </c>
      <c r="T692" s="35" t="s">
        <v>45</v>
      </c>
      <c r="U692" s="7" t="s">
        <v>45</v>
      </c>
      <c r="V692" s="4" t="s">
        <v>44</v>
      </c>
      <c r="W692" s="33" t="s">
        <v>45</v>
      </c>
      <c r="X692" s="7" t="s">
        <v>45</v>
      </c>
      <c r="Y692" s="7" t="s">
        <v>45</v>
      </c>
      <c r="Z692" s="7" t="s">
        <v>45</v>
      </c>
      <c r="AA692" s="7" t="s">
        <v>45</v>
      </c>
      <c r="AB692" s="7" t="s">
        <v>45</v>
      </c>
      <c r="AC692" s="4" t="s">
        <v>44</v>
      </c>
      <c r="AD692" s="35" t="s">
        <v>45</v>
      </c>
      <c r="AE692" s="7" t="s">
        <v>45</v>
      </c>
      <c r="AF692" s="7" t="s">
        <v>45</v>
      </c>
      <c r="AG692" s="7" t="s">
        <v>45</v>
      </c>
      <c r="AH692" s="35" t="s">
        <v>45</v>
      </c>
      <c r="AI692" s="35" t="s">
        <v>45</v>
      </c>
      <c r="AJ692" s="7" t="s">
        <v>45</v>
      </c>
      <c r="AK692" s="36" t="s">
        <v>45</v>
      </c>
    </row>
    <row r="693" spans="1:37">
      <c r="A693" s="4">
        <v>2023</v>
      </c>
      <c r="B693" s="4">
        <v>50</v>
      </c>
      <c r="C693" s="4" t="s">
        <v>536</v>
      </c>
      <c r="D693" s="4">
        <v>21160</v>
      </c>
      <c r="E693" s="4" t="s">
        <v>211</v>
      </c>
      <c r="F693" s="32">
        <v>0.13500000000000001</v>
      </c>
      <c r="G693" s="4" t="s">
        <v>43</v>
      </c>
      <c r="H693" s="33">
        <v>68625050</v>
      </c>
      <c r="I693" s="7">
        <v>315675</v>
      </c>
      <c r="J693" s="7">
        <v>1061714</v>
      </c>
      <c r="K693" s="7">
        <v>143331.39000000001</v>
      </c>
      <c r="L693" s="7">
        <v>1520720.39</v>
      </c>
      <c r="M693" s="7">
        <v>1688177</v>
      </c>
      <c r="N693" s="34" t="s">
        <v>43</v>
      </c>
      <c r="O693" s="35">
        <v>9.9193751603060543E-2</v>
      </c>
      <c r="P693" s="7">
        <v>1636791</v>
      </c>
      <c r="Q693" s="7">
        <v>162359.43988012511</v>
      </c>
      <c r="R693" s="7">
        <v>0</v>
      </c>
      <c r="S693" s="35">
        <v>1</v>
      </c>
      <c r="T693" s="35">
        <v>9.9193751603060543E-2</v>
      </c>
      <c r="U693" s="7">
        <v>162359.44</v>
      </c>
      <c r="V693" s="4" t="s">
        <v>43</v>
      </c>
      <c r="W693" s="33">
        <v>12815630</v>
      </c>
      <c r="X693" s="7">
        <v>58952</v>
      </c>
      <c r="Y693" s="7">
        <v>222822</v>
      </c>
      <c r="Z693" s="7">
        <v>30080.97</v>
      </c>
      <c r="AA693" s="7">
        <v>311854.96999999997</v>
      </c>
      <c r="AB693" s="7">
        <v>315265</v>
      </c>
      <c r="AC693" s="4" t="s">
        <v>43</v>
      </c>
      <c r="AD693" s="35">
        <v>1.08163925586412E-2</v>
      </c>
      <c r="AE693" s="7">
        <v>304023</v>
      </c>
      <c r="AF693" s="7">
        <v>3288.4321148557719</v>
      </c>
      <c r="AG693" s="7">
        <v>0</v>
      </c>
      <c r="AH693" s="35">
        <v>1</v>
      </c>
      <c r="AI693" s="35">
        <v>1.08163925586412E-2</v>
      </c>
      <c r="AJ693" s="7">
        <v>3288.43</v>
      </c>
      <c r="AK693" s="36">
        <v>165647.87</v>
      </c>
    </row>
    <row r="694" spans="1:37">
      <c r="A694" s="4">
        <v>2023</v>
      </c>
      <c r="B694" s="4">
        <v>50</v>
      </c>
      <c r="C694" s="4" t="s">
        <v>536</v>
      </c>
      <c r="D694" s="4">
        <v>22370</v>
      </c>
      <c r="E694" s="4" t="s">
        <v>541</v>
      </c>
      <c r="F694" s="32">
        <v>0.13500000000000001</v>
      </c>
      <c r="G694" s="4" t="s">
        <v>43</v>
      </c>
      <c r="H694" s="33">
        <v>1208780</v>
      </c>
      <c r="I694" s="7">
        <v>16524</v>
      </c>
      <c r="J694" s="7">
        <v>13519</v>
      </c>
      <c r="K694" s="7">
        <v>1825.0650000000001</v>
      </c>
      <c r="L694" s="7">
        <v>31868.064999999999</v>
      </c>
      <c r="M694" s="7">
        <v>34535</v>
      </c>
      <c r="N694" s="34" t="s">
        <v>43</v>
      </c>
      <c r="O694" s="35">
        <v>7.7224120457506928E-2</v>
      </c>
      <c r="P694" s="7">
        <v>41728</v>
      </c>
      <c r="Q694" s="7">
        <v>3222.4080984508491</v>
      </c>
      <c r="R694" s="7">
        <v>0</v>
      </c>
      <c r="S694" s="35">
        <v>1</v>
      </c>
      <c r="T694" s="35">
        <v>7.7224120457506928E-2</v>
      </c>
      <c r="U694" s="7">
        <v>3222.41</v>
      </c>
      <c r="V694" s="4" t="s">
        <v>44</v>
      </c>
      <c r="W694" s="33" t="s">
        <v>45</v>
      </c>
      <c r="X694" s="7" t="s">
        <v>45</v>
      </c>
      <c r="Y694" s="7" t="s">
        <v>45</v>
      </c>
      <c r="Z694" s="7" t="s">
        <v>45</v>
      </c>
      <c r="AA694" s="7" t="s">
        <v>45</v>
      </c>
      <c r="AB694" s="7" t="s">
        <v>45</v>
      </c>
      <c r="AC694" s="4" t="s">
        <v>44</v>
      </c>
      <c r="AD694" s="35" t="s">
        <v>45</v>
      </c>
      <c r="AE694" s="7" t="s">
        <v>45</v>
      </c>
      <c r="AF694" s="7" t="s">
        <v>45</v>
      </c>
      <c r="AG694" s="7" t="s">
        <v>45</v>
      </c>
      <c r="AH694" s="35" t="s">
        <v>45</v>
      </c>
      <c r="AI694" s="35" t="s">
        <v>45</v>
      </c>
      <c r="AJ694" s="7" t="s">
        <v>45</v>
      </c>
      <c r="AK694" s="36">
        <v>3222.41</v>
      </c>
    </row>
    <row r="695" spans="1:37">
      <c r="A695" s="4">
        <v>2023</v>
      </c>
      <c r="B695" s="4">
        <v>50</v>
      </c>
      <c r="C695" s="4" t="s">
        <v>536</v>
      </c>
      <c r="D695" s="4">
        <v>22510</v>
      </c>
      <c r="E695" s="4" t="s">
        <v>542</v>
      </c>
      <c r="F695" s="32">
        <v>0.13500000000000001</v>
      </c>
      <c r="G695" s="4" t="s">
        <v>43</v>
      </c>
      <c r="H695" s="33">
        <v>243971290</v>
      </c>
      <c r="I695" s="7">
        <v>2408562</v>
      </c>
      <c r="J695" s="7">
        <v>3468459</v>
      </c>
      <c r="K695" s="7">
        <v>468241.96500000003</v>
      </c>
      <c r="L695" s="7">
        <v>6345262.9649999999</v>
      </c>
      <c r="M695" s="7">
        <v>7202604</v>
      </c>
      <c r="N695" s="34" t="s">
        <v>43</v>
      </c>
      <c r="O695" s="35">
        <v>0.1190320938094056</v>
      </c>
      <c r="P695" s="7">
        <v>6904532</v>
      </c>
      <c r="Q695" s="7">
        <v>821860.90073404287</v>
      </c>
      <c r="R695" s="7">
        <v>0</v>
      </c>
      <c r="S695" s="35">
        <v>1</v>
      </c>
      <c r="T695" s="35">
        <v>0.1190320938094056</v>
      </c>
      <c r="U695" s="7">
        <v>821860.9</v>
      </c>
      <c r="V695" s="4" t="s">
        <v>43</v>
      </c>
      <c r="W695" s="33">
        <v>56974150</v>
      </c>
      <c r="X695" s="7">
        <v>570890</v>
      </c>
      <c r="Y695" s="7">
        <v>961534</v>
      </c>
      <c r="Z695" s="7">
        <v>129807.09</v>
      </c>
      <c r="AA695" s="7">
        <v>1662231.09</v>
      </c>
      <c r="AB695" s="7">
        <v>1690432</v>
      </c>
      <c r="AC695" s="4" t="s">
        <v>43</v>
      </c>
      <c r="AD695" s="35">
        <v>1.66826645496535E-2</v>
      </c>
      <c r="AE695" s="7">
        <v>1728640</v>
      </c>
      <c r="AF695" s="7">
        <v>28838.321247113028</v>
      </c>
      <c r="AG695" s="7">
        <v>0</v>
      </c>
      <c r="AH695" s="35">
        <v>1</v>
      </c>
      <c r="AI695" s="35">
        <v>1.66826645496535E-2</v>
      </c>
      <c r="AJ695" s="7">
        <v>28838.32</v>
      </c>
      <c r="AK695" s="36">
        <v>850699.22</v>
      </c>
    </row>
    <row r="696" spans="1:37">
      <c r="A696" s="4">
        <v>2023</v>
      </c>
      <c r="B696" s="4">
        <v>50</v>
      </c>
      <c r="C696" s="4" t="s">
        <v>536</v>
      </c>
      <c r="D696" s="4">
        <v>22800</v>
      </c>
      <c r="E696" s="4" t="s">
        <v>215</v>
      </c>
      <c r="F696" s="32">
        <v>0.13500000000000001</v>
      </c>
      <c r="G696" s="4" t="s">
        <v>43</v>
      </c>
      <c r="H696" s="33">
        <v>5482410</v>
      </c>
      <c r="I696" s="7">
        <v>46162</v>
      </c>
      <c r="J696" s="7">
        <v>77320</v>
      </c>
      <c r="K696" s="7">
        <v>10438.200000000001</v>
      </c>
      <c r="L696" s="7">
        <v>133920.20000000001</v>
      </c>
      <c r="M696" s="7">
        <v>153069</v>
      </c>
      <c r="N696" s="34" t="s">
        <v>43</v>
      </c>
      <c r="O696" s="35">
        <v>0.1250991382971077</v>
      </c>
      <c r="P696" s="7">
        <v>149608</v>
      </c>
      <c r="Q696" s="7">
        <v>18715.83188235369</v>
      </c>
      <c r="R696" s="7">
        <v>0</v>
      </c>
      <c r="S696" s="35">
        <v>1</v>
      </c>
      <c r="T696" s="35">
        <v>0.1250991382971077</v>
      </c>
      <c r="U696" s="7">
        <v>18715.830000000002</v>
      </c>
      <c r="V696" s="4" t="s">
        <v>43</v>
      </c>
      <c r="W696" s="33">
        <v>1032910</v>
      </c>
      <c r="X696" s="7">
        <v>8697</v>
      </c>
      <c r="Y696" s="7">
        <v>15790</v>
      </c>
      <c r="Z696" s="7">
        <v>2131.65</v>
      </c>
      <c r="AA696" s="7">
        <v>26618.65</v>
      </c>
      <c r="AB696" s="7">
        <v>28839</v>
      </c>
      <c r="AC696" s="4" t="s">
        <v>43</v>
      </c>
      <c r="AD696" s="35">
        <v>7.6991227157668374E-2</v>
      </c>
      <c r="AE696" s="7">
        <v>28343</v>
      </c>
      <c r="AF696" s="7">
        <v>2182.162351329795</v>
      </c>
      <c r="AG696" s="7">
        <v>0</v>
      </c>
      <c r="AH696" s="35">
        <v>1</v>
      </c>
      <c r="AI696" s="35">
        <v>7.6991227157668374E-2</v>
      </c>
      <c r="AJ696" s="7">
        <v>2182.16</v>
      </c>
      <c r="AK696" s="36">
        <v>20897.990000000002</v>
      </c>
    </row>
    <row r="697" spans="1:37">
      <c r="A697" s="4">
        <v>2023</v>
      </c>
      <c r="B697" s="4">
        <v>50</v>
      </c>
      <c r="C697" s="4" t="s">
        <v>536</v>
      </c>
      <c r="D697" s="4">
        <v>23020</v>
      </c>
      <c r="E697" s="4" t="s">
        <v>543</v>
      </c>
      <c r="F697" s="32">
        <v>0.13500000000000001</v>
      </c>
      <c r="G697" s="4" t="s">
        <v>43</v>
      </c>
      <c r="H697" s="33">
        <v>42319530</v>
      </c>
      <c r="I697" s="7">
        <v>315845</v>
      </c>
      <c r="J697" s="7">
        <v>506037</v>
      </c>
      <c r="K697" s="7">
        <v>68314.99500000001</v>
      </c>
      <c r="L697" s="7">
        <v>890196.995</v>
      </c>
      <c r="M697" s="7">
        <v>976030</v>
      </c>
      <c r="N697" s="34" t="s">
        <v>43</v>
      </c>
      <c r="O697" s="35">
        <v>8.7940949560976645E-2</v>
      </c>
      <c r="P697" s="7">
        <v>975602</v>
      </c>
      <c r="Q697" s="7">
        <v>85795.366273587933</v>
      </c>
      <c r="R697" s="7">
        <v>0</v>
      </c>
      <c r="S697" s="35">
        <v>1</v>
      </c>
      <c r="T697" s="35">
        <v>8.7940949560976645E-2</v>
      </c>
      <c r="U697" s="7">
        <v>85795.37</v>
      </c>
      <c r="V697" s="4" t="s">
        <v>44</v>
      </c>
      <c r="W697" s="33" t="s">
        <v>45</v>
      </c>
      <c r="X697" s="7" t="s">
        <v>45</v>
      </c>
      <c r="Y697" s="7" t="s">
        <v>45</v>
      </c>
      <c r="Z697" s="7" t="s">
        <v>45</v>
      </c>
      <c r="AA697" s="7" t="s">
        <v>45</v>
      </c>
      <c r="AB697" s="7" t="s">
        <v>45</v>
      </c>
      <c r="AC697" s="4" t="s">
        <v>44</v>
      </c>
      <c r="AD697" s="35" t="s">
        <v>45</v>
      </c>
      <c r="AE697" s="7" t="s">
        <v>45</v>
      </c>
      <c r="AF697" s="7" t="s">
        <v>45</v>
      </c>
      <c r="AG697" s="7" t="s">
        <v>45</v>
      </c>
      <c r="AH697" s="35" t="s">
        <v>45</v>
      </c>
      <c r="AI697" s="35" t="s">
        <v>45</v>
      </c>
      <c r="AJ697" s="7" t="s">
        <v>45</v>
      </c>
      <c r="AK697" s="36">
        <v>85795.37</v>
      </c>
    </row>
    <row r="698" spans="1:37">
      <c r="A698" s="4">
        <v>2023</v>
      </c>
      <c r="B698" s="4">
        <v>50</v>
      </c>
      <c r="C698" s="4" t="s">
        <v>536</v>
      </c>
      <c r="D698" s="4">
        <v>24460</v>
      </c>
      <c r="E698" s="4" t="s">
        <v>544</v>
      </c>
      <c r="F698" s="32">
        <v>0.13500000000000001</v>
      </c>
      <c r="G698" s="4" t="s">
        <v>43</v>
      </c>
      <c r="H698" s="33">
        <v>506327060</v>
      </c>
      <c r="I698" s="7">
        <v>8467518</v>
      </c>
      <c r="J698" s="7">
        <v>5783455</v>
      </c>
      <c r="K698" s="7">
        <v>780766.42500000005</v>
      </c>
      <c r="L698" s="7">
        <v>15031739.425000001</v>
      </c>
      <c r="M698" s="7">
        <v>16264965</v>
      </c>
      <c r="N698" s="34" t="s">
        <v>43</v>
      </c>
      <c r="O698" s="35">
        <v>7.5820979325808557E-2</v>
      </c>
      <c r="P698" s="7">
        <v>16236908</v>
      </c>
      <c r="Q698" s="7">
        <v>1231098.2657830559</v>
      </c>
      <c r="R698" s="7">
        <v>0</v>
      </c>
      <c r="S698" s="35">
        <v>1</v>
      </c>
      <c r="T698" s="35">
        <v>7.5820979325808557E-2</v>
      </c>
      <c r="U698" s="7">
        <v>1231098.27</v>
      </c>
      <c r="V698" s="4" t="s">
        <v>43</v>
      </c>
      <c r="W698" s="33">
        <v>68836430</v>
      </c>
      <c r="X698" s="7">
        <v>1166573</v>
      </c>
      <c r="Y698" s="7">
        <v>973080</v>
      </c>
      <c r="Z698" s="7">
        <v>131365.79999999999</v>
      </c>
      <c r="AA698" s="7">
        <v>2271018.7999999998</v>
      </c>
      <c r="AB698" s="7">
        <v>2226656</v>
      </c>
      <c r="AC698" s="4" t="s">
        <v>44</v>
      </c>
      <c r="AD698" s="35" t="s">
        <v>45</v>
      </c>
      <c r="AE698" s="7" t="s">
        <v>45</v>
      </c>
      <c r="AF698" s="7" t="s">
        <v>45</v>
      </c>
      <c r="AG698" s="7" t="s">
        <v>45</v>
      </c>
      <c r="AH698" s="35" t="s">
        <v>45</v>
      </c>
      <c r="AI698" s="35" t="s">
        <v>45</v>
      </c>
      <c r="AJ698" s="7" t="s">
        <v>45</v>
      </c>
      <c r="AK698" s="36">
        <v>1231098.27</v>
      </c>
    </row>
    <row r="699" spans="1:37">
      <c r="A699" s="4">
        <v>2023</v>
      </c>
      <c r="B699" s="4">
        <v>50</v>
      </c>
      <c r="C699" s="4" t="s">
        <v>536</v>
      </c>
      <c r="D699" s="4">
        <v>24840</v>
      </c>
      <c r="E699" s="4" t="s">
        <v>545</v>
      </c>
      <c r="F699" s="32">
        <v>0.13500000000000001</v>
      </c>
      <c r="G699" s="4" t="s">
        <v>43</v>
      </c>
      <c r="H699" s="33">
        <v>50752850</v>
      </c>
      <c r="I699" s="7">
        <v>309652</v>
      </c>
      <c r="J699" s="7">
        <v>529569</v>
      </c>
      <c r="K699" s="7">
        <v>71491.815000000002</v>
      </c>
      <c r="L699" s="7">
        <v>910712.81499999994</v>
      </c>
      <c r="M699" s="7">
        <v>1070946</v>
      </c>
      <c r="N699" s="34" t="s">
        <v>43</v>
      </c>
      <c r="O699" s="35">
        <v>0.1496183607763604</v>
      </c>
      <c r="P699" s="7">
        <v>1067374</v>
      </c>
      <c r="Q699" s="7">
        <v>159698.7482153069</v>
      </c>
      <c r="R699" s="7">
        <v>0</v>
      </c>
      <c r="S699" s="35">
        <v>1</v>
      </c>
      <c r="T699" s="35">
        <v>0.1496183607763604</v>
      </c>
      <c r="U699" s="7">
        <v>159698.75</v>
      </c>
      <c r="V699" s="4" t="s">
        <v>44</v>
      </c>
      <c r="W699" s="33" t="s">
        <v>45</v>
      </c>
      <c r="X699" s="7" t="s">
        <v>45</v>
      </c>
      <c r="Y699" s="7" t="s">
        <v>45</v>
      </c>
      <c r="Z699" s="7" t="s">
        <v>45</v>
      </c>
      <c r="AA699" s="7" t="s">
        <v>45</v>
      </c>
      <c r="AB699" s="7" t="s">
        <v>45</v>
      </c>
      <c r="AC699" s="4" t="s">
        <v>44</v>
      </c>
      <c r="AD699" s="35" t="s">
        <v>45</v>
      </c>
      <c r="AE699" s="7" t="s">
        <v>45</v>
      </c>
      <c r="AF699" s="7" t="s">
        <v>45</v>
      </c>
      <c r="AG699" s="7" t="s">
        <v>45</v>
      </c>
      <c r="AH699" s="35" t="s">
        <v>45</v>
      </c>
      <c r="AI699" s="35" t="s">
        <v>45</v>
      </c>
      <c r="AJ699" s="7" t="s">
        <v>45</v>
      </c>
      <c r="AK699" s="36">
        <v>159698.75</v>
      </c>
    </row>
    <row r="700" spans="1:37">
      <c r="A700" s="4">
        <v>2023</v>
      </c>
      <c r="B700" s="4">
        <v>50</v>
      </c>
      <c r="C700" s="4" t="s">
        <v>536</v>
      </c>
      <c r="D700" s="4">
        <v>24970</v>
      </c>
      <c r="E700" s="4" t="s">
        <v>546</v>
      </c>
      <c r="F700" s="32">
        <v>0.13500000000000001</v>
      </c>
      <c r="G700" s="4" t="s">
        <v>43</v>
      </c>
      <c r="H700" s="33">
        <v>242715630</v>
      </c>
      <c r="I700" s="7">
        <v>3694820</v>
      </c>
      <c r="J700" s="7">
        <v>2871169</v>
      </c>
      <c r="K700" s="7">
        <v>387607.815</v>
      </c>
      <c r="L700" s="7">
        <v>6953596.8150000004</v>
      </c>
      <c r="M700" s="7">
        <v>7311285</v>
      </c>
      <c r="N700" s="34" t="s">
        <v>43</v>
      </c>
      <c r="O700" s="35">
        <v>4.8922752293201532E-2</v>
      </c>
      <c r="P700" s="7">
        <v>7312150</v>
      </c>
      <c r="Q700" s="7">
        <v>357730.50318073359</v>
      </c>
      <c r="R700" s="7">
        <v>0</v>
      </c>
      <c r="S700" s="35">
        <v>1</v>
      </c>
      <c r="T700" s="35">
        <v>4.8922752293201532E-2</v>
      </c>
      <c r="U700" s="7">
        <v>357730.5</v>
      </c>
      <c r="V700" s="4" t="s">
        <v>43</v>
      </c>
      <c r="W700" s="33">
        <v>43034690</v>
      </c>
      <c r="X700" s="7">
        <v>658128</v>
      </c>
      <c r="Y700" s="7">
        <v>551394</v>
      </c>
      <c r="Z700" s="7">
        <v>74438.19</v>
      </c>
      <c r="AA700" s="7">
        <v>1283960.19</v>
      </c>
      <c r="AB700" s="7">
        <v>1299346</v>
      </c>
      <c r="AC700" s="4" t="s">
        <v>43</v>
      </c>
      <c r="AD700" s="35">
        <v>1.1841195493733079E-2</v>
      </c>
      <c r="AE700" s="7">
        <v>1325515</v>
      </c>
      <c r="AF700" s="7">
        <v>15695.682244875599</v>
      </c>
      <c r="AG700" s="7">
        <v>0</v>
      </c>
      <c r="AH700" s="35">
        <v>1</v>
      </c>
      <c r="AI700" s="35">
        <v>1.1841195493733079E-2</v>
      </c>
      <c r="AJ700" s="7">
        <v>15695.68</v>
      </c>
      <c r="AK700" s="36">
        <v>373426.18</v>
      </c>
    </row>
    <row r="701" spans="1:37">
      <c r="A701" s="4">
        <v>2023</v>
      </c>
      <c r="B701" s="4">
        <v>50</v>
      </c>
      <c r="C701" s="4" t="s">
        <v>536</v>
      </c>
      <c r="D701" s="4">
        <v>25130</v>
      </c>
      <c r="E701" s="4" t="s">
        <v>547</v>
      </c>
      <c r="F701" s="32">
        <v>0.13500000000000001</v>
      </c>
      <c r="G701" s="4" t="s">
        <v>43</v>
      </c>
      <c r="H701" s="33">
        <v>224839380</v>
      </c>
      <c r="I701" s="7">
        <v>1464203</v>
      </c>
      <c r="J701" s="7">
        <v>3145852</v>
      </c>
      <c r="K701" s="7">
        <v>424690.02</v>
      </c>
      <c r="L701" s="7">
        <v>5034745.0199999996</v>
      </c>
      <c r="M701" s="7">
        <v>5511316</v>
      </c>
      <c r="N701" s="34" t="s">
        <v>43</v>
      </c>
      <c r="O701" s="35">
        <v>8.6471358201924975E-2</v>
      </c>
      <c r="P701" s="7">
        <v>5519576</v>
      </c>
      <c r="Q701" s="7">
        <v>477285.23341874819</v>
      </c>
      <c r="R701" s="7">
        <v>0</v>
      </c>
      <c r="S701" s="35">
        <v>1</v>
      </c>
      <c r="T701" s="35">
        <v>8.6471358201924975E-2</v>
      </c>
      <c r="U701" s="7">
        <v>477285.23</v>
      </c>
      <c r="V701" s="4" t="s">
        <v>43</v>
      </c>
      <c r="W701" s="33">
        <v>30593160</v>
      </c>
      <c r="X701" s="7">
        <v>202171</v>
      </c>
      <c r="Y701" s="7">
        <v>473419</v>
      </c>
      <c r="Z701" s="7">
        <v>63911.565000000002</v>
      </c>
      <c r="AA701" s="7">
        <v>739501.56499999994</v>
      </c>
      <c r="AB701" s="7">
        <v>752849</v>
      </c>
      <c r="AC701" s="4" t="s">
        <v>43</v>
      </c>
      <c r="AD701" s="35">
        <v>1.772923255526682E-2</v>
      </c>
      <c r="AE701" s="7">
        <v>753457</v>
      </c>
      <c r="AF701" s="7">
        <v>13358.21437339367</v>
      </c>
      <c r="AG701" s="7">
        <v>0</v>
      </c>
      <c r="AH701" s="35">
        <v>1</v>
      </c>
      <c r="AI701" s="35">
        <v>1.772923255526682E-2</v>
      </c>
      <c r="AJ701" s="7">
        <v>13358.21</v>
      </c>
      <c r="AK701" s="36">
        <v>490643.44</v>
      </c>
    </row>
    <row r="702" spans="1:37">
      <c r="A702" s="4">
        <v>2023</v>
      </c>
      <c r="B702" s="4">
        <v>50</v>
      </c>
      <c r="C702" s="4" t="s">
        <v>536</v>
      </c>
      <c r="D702" s="4">
        <v>25200</v>
      </c>
      <c r="E702" s="4" t="s">
        <v>548</v>
      </c>
      <c r="F702" s="32">
        <v>0.13500000000000001</v>
      </c>
      <c r="G702" s="4" t="s">
        <v>44</v>
      </c>
      <c r="H702" s="33" t="s">
        <v>45</v>
      </c>
      <c r="I702" s="7" t="s">
        <v>45</v>
      </c>
      <c r="J702" s="7" t="s">
        <v>45</v>
      </c>
      <c r="K702" s="7" t="s">
        <v>45</v>
      </c>
      <c r="L702" s="7" t="s">
        <v>45</v>
      </c>
      <c r="M702" s="7" t="s">
        <v>45</v>
      </c>
      <c r="N702" s="34" t="s">
        <v>44</v>
      </c>
      <c r="O702" s="35" t="s">
        <v>45</v>
      </c>
      <c r="P702" s="7" t="s">
        <v>45</v>
      </c>
      <c r="Q702" s="7" t="s">
        <v>45</v>
      </c>
      <c r="R702" s="7" t="s">
        <v>45</v>
      </c>
      <c r="S702" s="35" t="s">
        <v>45</v>
      </c>
      <c r="T702" s="35" t="s">
        <v>45</v>
      </c>
      <c r="U702" s="7" t="s">
        <v>45</v>
      </c>
      <c r="V702" s="4" t="s">
        <v>44</v>
      </c>
      <c r="W702" s="33" t="s">
        <v>45</v>
      </c>
      <c r="X702" s="7" t="s">
        <v>45</v>
      </c>
      <c r="Y702" s="7" t="s">
        <v>45</v>
      </c>
      <c r="Z702" s="7" t="s">
        <v>45</v>
      </c>
      <c r="AA702" s="7" t="s">
        <v>45</v>
      </c>
      <c r="AB702" s="7" t="s">
        <v>45</v>
      </c>
      <c r="AC702" s="4" t="s">
        <v>44</v>
      </c>
      <c r="AD702" s="35" t="s">
        <v>45</v>
      </c>
      <c r="AE702" s="7" t="s">
        <v>45</v>
      </c>
      <c r="AF702" s="7" t="s">
        <v>45</v>
      </c>
      <c r="AG702" s="7" t="s">
        <v>45</v>
      </c>
      <c r="AH702" s="35" t="s">
        <v>45</v>
      </c>
      <c r="AI702" s="35" t="s">
        <v>45</v>
      </c>
      <c r="AJ702" s="7" t="s">
        <v>45</v>
      </c>
      <c r="AK702" s="36" t="s">
        <v>45</v>
      </c>
    </row>
    <row r="703" spans="1:37">
      <c r="A703" s="4">
        <v>2023</v>
      </c>
      <c r="B703" s="4">
        <v>50</v>
      </c>
      <c r="C703" s="4" t="s">
        <v>536</v>
      </c>
      <c r="D703" s="4">
        <v>25780</v>
      </c>
      <c r="E703" s="4" t="s">
        <v>549</v>
      </c>
      <c r="F703" s="32">
        <v>0.13500000000000001</v>
      </c>
      <c r="G703" s="4" t="s">
        <v>43</v>
      </c>
      <c r="H703" s="33">
        <v>9483600</v>
      </c>
      <c r="I703" s="7">
        <v>161748</v>
      </c>
      <c r="J703" s="7">
        <v>95664</v>
      </c>
      <c r="K703" s="7">
        <v>12914.64</v>
      </c>
      <c r="L703" s="7">
        <v>270326.64</v>
      </c>
      <c r="M703" s="7">
        <v>294519</v>
      </c>
      <c r="N703" s="34" t="s">
        <v>43</v>
      </c>
      <c r="O703" s="35">
        <v>8.2141933118067056E-2</v>
      </c>
      <c r="P703" s="7">
        <v>294331</v>
      </c>
      <c r="Q703" s="7">
        <v>24176.917316573799</v>
      </c>
      <c r="R703" s="7">
        <v>0</v>
      </c>
      <c r="S703" s="35">
        <v>1</v>
      </c>
      <c r="T703" s="35">
        <v>8.2141933118067056E-2</v>
      </c>
      <c r="U703" s="7">
        <v>24176.92</v>
      </c>
      <c r="V703" s="4" t="s">
        <v>44</v>
      </c>
      <c r="W703" s="33" t="s">
        <v>45</v>
      </c>
      <c r="X703" s="7" t="s">
        <v>45</v>
      </c>
      <c r="Y703" s="7" t="s">
        <v>45</v>
      </c>
      <c r="Z703" s="7" t="s">
        <v>45</v>
      </c>
      <c r="AA703" s="7" t="s">
        <v>45</v>
      </c>
      <c r="AB703" s="7" t="s">
        <v>45</v>
      </c>
      <c r="AC703" s="4" t="s">
        <v>44</v>
      </c>
      <c r="AD703" s="35" t="s">
        <v>45</v>
      </c>
      <c r="AE703" s="7" t="s">
        <v>45</v>
      </c>
      <c r="AF703" s="7" t="s">
        <v>45</v>
      </c>
      <c r="AG703" s="7" t="s">
        <v>45</v>
      </c>
      <c r="AH703" s="35" t="s">
        <v>45</v>
      </c>
      <c r="AI703" s="35" t="s">
        <v>45</v>
      </c>
      <c r="AJ703" s="7" t="s">
        <v>45</v>
      </c>
      <c r="AK703" s="36">
        <v>24176.92</v>
      </c>
    </row>
    <row r="704" spans="1:37">
      <c r="A704" s="4">
        <v>2023</v>
      </c>
      <c r="B704" s="4">
        <v>50</v>
      </c>
      <c r="C704" s="4" t="s">
        <v>536</v>
      </c>
      <c r="D704" s="4">
        <v>25820</v>
      </c>
      <c r="E704" s="4" t="s">
        <v>220</v>
      </c>
      <c r="F704" s="32">
        <v>0.13500000000000001</v>
      </c>
      <c r="G704" s="4" t="s">
        <v>43</v>
      </c>
      <c r="H704" s="33">
        <v>171012810</v>
      </c>
      <c r="I704" s="7">
        <v>786659</v>
      </c>
      <c r="J704" s="7">
        <v>1928771</v>
      </c>
      <c r="K704" s="7">
        <v>260384.08499999999</v>
      </c>
      <c r="L704" s="7">
        <v>2975814.085</v>
      </c>
      <c r="M704" s="7">
        <v>3420260</v>
      </c>
      <c r="N704" s="34" t="s">
        <v>43</v>
      </c>
      <c r="O704" s="35">
        <v>0.12994506704168679</v>
      </c>
      <c r="P704" s="7">
        <v>3414979</v>
      </c>
      <c r="Q704" s="7">
        <v>443759.67510095268</v>
      </c>
      <c r="R704" s="7">
        <v>0</v>
      </c>
      <c r="S704" s="35">
        <v>1</v>
      </c>
      <c r="T704" s="35">
        <v>0.12994506704168679</v>
      </c>
      <c r="U704" s="7">
        <v>443759.68</v>
      </c>
      <c r="V704" s="4" t="s">
        <v>43</v>
      </c>
      <c r="W704" s="33">
        <v>15550050</v>
      </c>
      <c r="X704" s="7">
        <v>71530</v>
      </c>
      <c r="Y704" s="7">
        <v>221702</v>
      </c>
      <c r="Z704" s="7">
        <v>29929.77</v>
      </c>
      <c r="AA704" s="7">
        <v>323161.77</v>
      </c>
      <c r="AB704" s="7">
        <v>311001</v>
      </c>
      <c r="AC704" s="4" t="s">
        <v>44</v>
      </c>
      <c r="AD704" s="35" t="s">
        <v>45</v>
      </c>
      <c r="AE704" s="7" t="s">
        <v>45</v>
      </c>
      <c r="AF704" s="7" t="s">
        <v>45</v>
      </c>
      <c r="AG704" s="7" t="s">
        <v>45</v>
      </c>
      <c r="AH704" s="35" t="s">
        <v>45</v>
      </c>
      <c r="AI704" s="35" t="s">
        <v>45</v>
      </c>
      <c r="AJ704" s="7" t="s">
        <v>45</v>
      </c>
      <c r="AK704" s="36">
        <v>443759.68</v>
      </c>
    </row>
    <row r="705" spans="1:37">
      <c r="A705" s="4">
        <v>2023</v>
      </c>
      <c r="B705" s="4">
        <v>50</v>
      </c>
      <c r="C705" s="4" t="s">
        <v>536</v>
      </c>
      <c r="D705" s="4">
        <v>25910</v>
      </c>
      <c r="E705" s="4" t="s">
        <v>550</v>
      </c>
      <c r="F705" s="32">
        <v>0.13500000000000001</v>
      </c>
      <c r="G705" s="4" t="s">
        <v>43</v>
      </c>
      <c r="H705" s="33">
        <v>145841710</v>
      </c>
      <c r="I705" s="7">
        <v>2287573</v>
      </c>
      <c r="J705" s="7">
        <v>1799401</v>
      </c>
      <c r="K705" s="7">
        <v>242919.13500000001</v>
      </c>
      <c r="L705" s="7">
        <v>4329893.1349999998</v>
      </c>
      <c r="M705" s="7">
        <v>4621042</v>
      </c>
      <c r="N705" s="34" t="s">
        <v>43</v>
      </c>
      <c r="O705" s="35">
        <v>6.3005024624316341E-2</v>
      </c>
      <c r="P705" s="7">
        <v>4581298</v>
      </c>
      <c r="Q705" s="7">
        <v>288644.79330133123</v>
      </c>
      <c r="R705" s="7">
        <v>0</v>
      </c>
      <c r="S705" s="35">
        <v>1</v>
      </c>
      <c r="T705" s="35">
        <v>6.3005024624316341E-2</v>
      </c>
      <c r="U705" s="7">
        <v>288644.78999999998</v>
      </c>
      <c r="V705" s="4" t="s">
        <v>43</v>
      </c>
      <c r="W705" s="33">
        <v>8182460</v>
      </c>
      <c r="X705" s="7">
        <v>130606</v>
      </c>
      <c r="Y705" s="7">
        <v>101706</v>
      </c>
      <c r="Z705" s="7">
        <v>13730.31</v>
      </c>
      <c r="AA705" s="7">
        <v>246042.31</v>
      </c>
      <c r="AB705" s="7">
        <v>261526</v>
      </c>
      <c r="AC705" s="4" t="s">
        <v>43</v>
      </c>
      <c r="AD705" s="35">
        <v>5.9205165069629813E-2</v>
      </c>
      <c r="AE705" s="7">
        <v>259224</v>
      </c>
      <c r="AF705" s="7">
        <v>15347.39971000972</v>
      </c>
      <c r="AG705" s="7">
        <v>0</v>
      </c>
      <c r="AH705" s="35">
        <v>1</v>
      </c>
      <c r="AI705" s="35">
        <v>5.9205165069629813E-2</v>
      </c>
      <c r="AJ705" s="7">
        <v>15347.4</v>
      </c>
      <c r="AK705" s="36">
        <v>303992.19</v>
      </c>
    </row>
    <row r="706" spans="1:37">
      <c r="A706" s="4">
        <v>2023</v>
      </c>
      <c r="B706" s="4">
        <v>50</v>
      </c>
      <c r="C706" s="4" t="s">
        <v>536</v>
      </c>
      <c r="D706" s="4">
        <v>26130</v>
      </c>
      <c r="E706" s="4" t="s">
        <v>551</v>
      </c>
      <c r="F706" s="32">
        <v>0.13500000000000001</v>
      </c>
      <c r="G706" s="4" t="s">
        <v>44</v>
      </c>
      <c r="H706" s="33" t="s">
        <v>45</v>
      </c>
      <c r="I706" s="7" t="s">
        <v>45</v>
      </c>
      <c r="J706" s="7" t="s">
        <v>45</v>
      </c>
      <c r="K706" s="7" t="s">
        <v>45</v>
      </c>
      <c r="L706" s="7" t="s">
        <v>45</v>
      </c>
      <c r="M706" s="7" t="s">
        <v>45</v>
      </c>
      <c r="N706" s="34" t="s">
        <v>44</v>
      </c>
      <c r="O706" s="35" t="s">
        <v>45</v>
      </c>
      <c r="P706" s="7" t="s">
        <v>45</v>
      </c>
      <c r="Q706" s="7" t="s">
        <v>45</v>
      </c>
      <c r="R706" s="7" t="s">
        <v>45</v>
      </c>
      <c r="S706" s="35" t="s">
        <v>45</v>
      </c>
      <c r="T706" s="35" t="s">
        <v>45</v>
      </c>
      <c r="U706" s="7" t="s">
        <v>45</v>
      </c>
      <c r="V706" s="4" t="s">
        <v>44</v>
      </c>
      <c r="W706" s="33" t="s">
        <v>45</v>
      </c>
      <c r="X706" s="7" t="s">
        <v>45</v>
      </c>
      <c r="Y706" s="7" t="s">
        <v>45</v>
      </c>
      <c r="Z706" s="7" t="s">
        <v>45</v>
      </c>
      <c r="AA706" s="7" t="s">
        <v>45</v>
      </c>
      <c r="AB706" s="7" t="s">
        <v>45</v>
      </c>
      <c r="AC706" s="4" t="s">
        <v>44</v>
      </c>
      <c r="AD706" s="35" t="s">
        <v>45</v>
      </c>
      <c r="AE706" s="7" t="s">
        <v>45</v>
      </c>
      <c r="AF706" s="7" t="s">
        <v>45</v>
      </c>
      <c r="AG706" s="7" t="s">
        <v>45</v>
      </c>
      <c r="AH706" s="35" t="s">
        <v>45</v>
      </c>
      <c r="AI706" s="35" t="s">
        <v>45</v>
      </c>
      <c r="AJ706" s="7" t="s">
        <v>45</v>
      </c>
      <c r="AK706" s="36" t="s">
        <v>45</v>
      </c>
    </row>
    <row r="707" spans="1:37">
      <c r="A707" s="4">
        <v>2023</v>
      </c>
      <c r="B707" s="4">
        <v>50</v>
      </c>
      <c r="C707" s="4" t="s">
        <v>536</v>
      </c>
      <c r="D707" s="4">
        <v>30080</v>
      </c>
      <c r="E707" s="4" t="s">
        <v>168</v>
      </c>
      <c r="F707" s="32">
        <v>0.13500000000000001</v>
      </c>
      <c r="G707" s="4" t="s">
        <v>43</v>
      </c>
      <c r="H707" s="33">
        <v>74107460</v>
      </c>
      <c r="I707" s="7">
        <v>0</v>
      </c>
      <c r="J707" s="7">
        <v>114102</v>
      </c>
      <c r="K707" s="7">
        <v>15403.77</v>
      </c>
      <c r="L707" s="7">
        <v>129505.77</v>
      </c>
      <c r="M707" s="7">
        <v>148215</v>
      </c>
      <c r="N707" s="34" t="s">
        <v>43</v>
      </c>
      <c r="O707" s="35">
        <v>0.12623034105859729</v>
      </c>
      <c r="P707" s="7">
        <v>143977</v>
      </c>
      <c r="Q707" s="7">
        <v>18174.265814593669</v>
      </c>
      <c r="R707" s="7">
        <v>0</v>
      </c>
      <c r="S707" s="35">
        <v>1</v>
      </c>
      <c r="T707" s="35">
        <v>0.12623034105859729</v>
      </c>
      <c r="U707" s="7">
        <v>18174.27</v>
      </c>
      <c r="V707" s="4" t="s">
        <v>43</v>
      </c>
      <c r="W707" s="33">
        <v>13848540</v>
      </c>
      <c r="X707" s="7">
        <v>0</v>
      </c>
      <c r="Y707" s="7">
        <v>23902</v>
      </c>
      <c r="Z707" s="7">
        <v>3226.77</v>
      </c>
      <c r="AA707" s="7">
        <v>27128.77</v>
      </c>
      <c r="AB707" s="7">
        <v>27697</v>
      </c>
      <c r="AC707" s="4" t="s">
        <v>43</v>
      </c>
      <c r="AD707" s="35">
        <v>2.0515940354551069E-2</v>
      </c>
      <c r="AE707" s="7">
        <v>26781</v>
      </c>
      <c r="AF707" s="7">
        <v>549.43739863523206</v>
      </c>
      <c r="AG707" s="7">
        <v>0</v>
      </c>
      <c r="AH707" s="35">
        <v>1</v>
      </c>
      <c r="AI707" s="35">
        <v>2.0515940354551069E-2</v>
      </c>
      <c r="AJ707" s="7">
        <v>549.44000000000005</v>
      </c>
      <c r="AK707" s="36">
        <v>18723.71</v>
      </c>
    </row>
    <row r="708" spans="1:37">
      <c r="A708" s="4">
        <v>2023</v>
      </c>
      <c r="B708" s="4">
        <v>50</v>
      </c>
      <c r="C708" s="4" t="s">
        <v>536</v>
      </c>
      <c r="D708" s="4">
        <v>30240</v>
      </c>
      <c r="E708" s="4" t="s">
        <v>221</v>
      </c>
      <c r="F708" s="32">
        <v>0.13500000000000001</v>
      </c>
      <c r="G708" s="4" t="s">
        <v>43</v>
      </c>
      <c r="H708" s="33">
        <v>4226605200</v>
      </c>
      <c r="I708" s="7">
        <v>0</v>
      </c>
      <c r="J708" s="7">
        <v>6181348</v>
      </c>
      <c r="K708" s="7">
        <v>834481.9800000001</v>
      </c>
      <c r="L708" s="7">
        <v>7015829.9800000004</v>
      </c>
      <c r="M708" s="7">
        <v>8453206</v>
      </c>
      <c r="N708" s="34" t="s">
        <v>43</v>
      </c>
      <c r="O708" s="35">
        <v>0.17003915674124101</v>
      </c>
      <c r="P708" s="7">
        <v>8447051</v>
      </c>
      <c r="Q708" s="7">
        <v>1436329.428990257</v>
      </c>
      <c r="R708" s="7">
        <v>0</v>
      </c>
      <c r="S708" s="35">
        <v>1</v>
      </c>
      <c r="T708" s="35">
        <v>0.17003915674124101</v>
      </c>
      <c r="U708" s="7">
        <v>1436329.43</v>
      </c>
      <c r="V708" s="4" t="s">
        <v>43</v>
      </c>
      <c r="W708" s="33">
        <v>903014980</v>
      </c>
      <c r="X708" s="7">
        <v>0</v>
      </c>
      <c r="Y708" s="7">
        <v>1564254</v>
      </c>
      <c r="Z708" s="7">
        <v>211174.29</v>
      </c>
      <c r="AA708" s="7">
        <v>1775428.29</v>
      </c>
      <c r="AB708" s="7">
        <v>1806029</v>
      </c>
      <c r="AC708" s="4" t="s">
        <v>43</v>
      </c>
      <c r="AD708" s="35">
        <v>1.6943642654686061E-2</v>
      </c>
      <c r="AE708" s="7">
        <v>1827482</v>
      </c>
      <c r="AF708" s="7">
        <v>30964.201965871001</v>
      </c>
      <c r="AG708" s="7">
        <v>0</v>
      </c>
      <c r="AH708" s="35">
        <v>1</v>
      </c>
      <c r="AI708" s="35">
        <v>1.6943642654686061E-2</v>
      </c>
      <c r="AJ708" s="7">
        <v>30964.2</v>
      </c>
      <c r="AK708" s="36">
        <v>1467293.63</v>
      </c>
    </row>
    <row r="709" spans="1:37">
      <c r="A709" s="4">
        <v>2023</v>
      </c>
      <c r="B709" s="4">
        <v>50</v>
      </c>
      <c r="C709" s="4" t="s">
        <v>536</v>
      </c>
      <c r="D709" s="4">
        <v>30420</v>
      </c>
      <c r="E709" s="4" t="s">
        <v>552</v>
      </c>
      <c r="F709" s="32">
        <v>0.13500000000000001</v>
      </c>
      <c r="G709" s="4" t="s">
        <v>43</v>
      </c>
      <c r="H709" s="33">
        <v>10692380</v>
      </c>
      <c r="I709" s="7">
        <v>0</v>
      </c>
      <c r="J709" s="7">
        <v>15481</v>
      </c>
      <c r="K709" s="7">
        <v>2089.9349999999999</v>
      </c>
      <c r="L709" s="7">
        <v>17570.935000000001</v>
      </c>
      <c r="M709" s="7">
        <v>21385</v>
      </c>
      <c r="N709" s="34" t="s">
        <v>43</v>
      </c>
      <c r="O709" s="35">
        <v>0.17835234977788161</v>
      </c>
      <c r="P709" s="7">
        <v>21432</v>
      </c>
      <c r="Q709" s="7">
        <v>3822.4475604395589</v>
      </c>
      <c r="R709" s="7">
        <v>0</v>
      </c>
      <c r="S709" s="35">
        <v>1</v>
      </c>
      <c r="T709" s="35">
        <v>0.17835234977788161</v>
      </c>
      <c r="U709" s="7">
        <v>3822.45</v>
      </c>
      <c r="V709" s="4" t="s">
        <v>43</v>
      </c>
      <c r="W709" s="33">
        <v>1884060</v>
      </c>
      <c r="X709" s="7">
        <v>0</v>
      </c>
      <c r="Y709" s="7">
        <v>3484</v>
      </c>
      <c r="Z709" s="7">
        <v>470.34</v>
      </c>
      <c r="AA709" s="7">
        <v>3954.34</v>
      </c>
      <c r="AB709" s="7">
        <v>3768</v>
      </c>
      <c r="AC709" s="4" t="s">
        <v>44</v>
      </c>
      <c r="AD709" s="35" t="s">
        <v>45</v>
      </c>
      <c r="AE709" s="7" t="s">
        <v>45</v>
      </c>
      <c r="AF709" s="7" t="s">
        <v>45</v>
      </c>
      <c r="AG709" s="7" t="s">
        <v>45</v>
      </c>
      <c r="AH709" s="35" t="s">
        <v>45</v>
      </c>
      <c r="AI709" s="35" t="s">
        <v>45</v>
      </c>
      <c r="AJ709" s="7" t="s">
        <v>45</v>
      </c>
      <c r="AK709" s="36">
        <v>3822.45</v>
      </c>
    </row>
    <row r="710" spans="1:37" hidden="1">
      <c r="A710" s="4">
        <v>2025</v>
      </c>
      <c r="B710" s="4">
        <v>51</v>
      </c>
      <c r="C710" s="4" t="s">
        <v>553</v>
      </c>
      <c r="D710" s="4">
        <v>20730</v>
      </c>
      <c r="E710" s="4" t="s">
        <v>308</v>
      </c>
      <c r="F710" s="32">
        <v>0.13800000000000001</v>
      </c>
      <c r="G710" s="4" t="s">
        <v>43</v>
      </c>
      <c r="H710" s="33">
        <v>1621000</v>
      </c>
      <c r="I710" s="7">
        <v>10618</v>
      </c>
      <c r="J710" s="7">
        <v>23582</v>
      </c>
      <c r="K710" s="7">
        <v>3254.3159999999998</v>
      </c>
      <c r="L710" s="7">
        <v>37454.315999999999</v>
      </c>
      <c r="M710" s="7">
        <v>38175</v>
      </c>
      <c r="N710" s="34" t="s">
        <v>43</v>
      </c>
      <c r="O710" s="35">
        <v>1.8878428290766251E-2</v>
      </c>
      <c r="P710" s="7">
        <v>38175</v>
      </c>
      <c r="Q710" s="7">
        <v>720.68400000000145</v>
      </c>
      <c r="R710" s="7">
        <v>0</v>
      </c>
      <c r="S710" s="35">
        <v>1</v>
      </c>
      <c r="T710" s="35">
        <v>1.8878428290766251E-2</v>
      </c>
      <c r="U710" s="7">
        <v>720.68</v>
      </c>
      <c r="V710" s="4" t="s">
        <v>43</v>
      </c>
      <c r="W710" s="33">
        <v>52023</v>
      </c>
      <c r="X710" s="7">
        <v>341</v>
      </c>
      <c r="Y710" s="7">
        <v>825</v>
      </c>
      <c r="Z710" s="7">
        <v>113.85</v>
      </c>
      <c r="AA710" s="7">
        <v>1279.8499999999999</v>
      </c>
      <c r="AB710" s="7">
        <v>1225</v>
      </c>
      <c r="AC710" s="4" t="s">
        <v>44</v>
      </c>
      <c r="AD710" s="35" t="s">
        <v>45</v>
      </c>
      <c r="AE710" s="7" t="s">
        <v>45</v>
      </c>
      <c r="AF710" s="7" t="s">
        <v>45</v>
      </c>
      <c r="AG710" s="7" t="s">
        <v>45</v>
      </c>
      <c r="AH710" s="35" t="s">
        <v>45</v>
      </c>
      <c r="AI710" s="35" t="s">
        <v>45</v>
      </c>
      <c r="AJ710" s="7" t="s">
        <v>45</v>
      </c>
      <c r="AK710" s="36">
        <v>720.68</v>
      </c>
    </row>
    <row r="711" spans="1:37" hidden="1">
      <c r="A711" s="4">
        <v>2025</v>
      </c>
      <c r="B711" s="4">
        <v>51</v>
      </c>
      <c r="C711" s="4" t="s">
        <v>553</v>
      </c>
      <c r="D711" s="4">
        <v>20840</v>
      </c>
      <c r="E711" s="4" t="s">
        <v>554</v>
      </c>
      <c r="F711" s="32">
        <v>0.13800000000000001</v>
      </c>
      <c r="G711" s="4" t="s">
        <v>43</v>
      </c>
      <c r="H711" s="33">
        <v>16076550</v>
      </c>
      <c r="I711" s="7">
        <v>69129</v>
      </c>
      <c r="J711" s="7">
        <v>212053</v>
      </c>
      <c r="K711" s="7">
        <v>29263.313999999998</v>
      </c>
      <c r="L711" s="7">
        <v>310445.31400000001</v>
      </c>
      <c r="M711" s="7">
        <v>337608</v>
      </c>
      <c r="N711" s="34" t="s">
        <v>43</v>
      </c>
      <c r="O711" s="35">
        <v>8.045628658088666E-2</v>
      </c>
      <c r="P711" s="7">
        <v>337608</v>
      </c>
      <c r="Q711" s="7">
        <v>27162.68599999998</v>
      </c>
      <c r="R711" s="7">
        <v>0</v>
      </c>
      <c r="S711" s="35">
        <v>1</v>
      </c>
      <c r="T711" s="35">
        <v>8.045628658088666E-2</v>
      </c>
      <c r="U711" s="7">
        <v>27162.69</v>
      </c>
      <c r="V711" s="4" t="s">
        <v>44</v>
      </c>
      <c r="W711" s="33" t="s">
        <v>45</v>
      </c>
      <c r="X711" s="7" t="s">
        <v>45</v>
      </c>
      <c r="Y711" s="7" t="s">
        <v>45</v>
      </c>
      <c r="Z711" s="7" t="s">
        <v>45</v>
      </c>
      <c r="AA711" s="7" t="s">
        <v>45</v>
      </c>
      <c r="AB711" s="7" t="s">
        <v>45</v>
      </c>
      <c r="AC711" s="4" t="s">
        <v>44</v>
      </c>
      <c r="AD711" s="35" t="s">
        <v>45</v>
      </c>
      <c r="AE711" s="7" t="s">
        <v>45</v>
      </c>
      <c r="AF711" s="7" t="s">
        <v>45</v>
      </c>
      <c r="AG711" s="7" t="s">
        <v>45</v>
      </c>
      <c r="AH711" s="35" t="s">
        <v>45</v>
      </c>
      <c r="AI711" s="35" t="s">
        <v>45</v>
      </c>
      <c r="AJ711" s="7" t="s">
        <v>45</v>
      </c>
      <c r="AK711" s="36">
        <v>27162.69</v>
      </c>
    </row>
    <row r="712" spans="1:37" hidden="1">
      <c r="A712" s="4">
        <v>2025</v>
      </c>
      <c r="B712" s="4">
        <v>51</v>
      </c>
      <c r="C712" s="4" t="s">
        <v>553</v>
      </c>
      <c r="D712" s="4">
        <v>21640</v>
      </c>
      <c r="E712" s="4" t="s">
        <v>312</v>
      </c>
      <c r="F712" s="32">
        <v>0.13800000000000001</v>
      </c>
      <c r="G712" s="4" t="s">
        <v>43</v>
      </c>
      <c r="H712" s="33">
        <v>224204250</v>
      </c>
      <c r="I712" s="7">
        <v>1716297</v>
      </c>
      <c r="J712" s="7">
        <v>2785612</v>
      </c>
      <c r="K712" s="7">
        <v>384414.45600000001</v>
      </c>
      <c r="L712" s="7">
        <v>4886323.4560000002</v>
      </c>
      <c r="M712" s="7">
        <v>5236306</v>
      </c>
      <c r="N712" s="34" t="s">
        <v>43</v>
      </c>
      <c r="O712" s="35">
        <v>6.6837679845295428E-2</v>
      </c>
      <c r="P712" s="7">
        <v>5236306</v>
      </c>
      <c r="Q712" s="7">
        <v>349982.54399999953</v>
      </c>
      <c r="R712" s="7">
        <v>0</v>
      </c>
      <c r="S712" s="35">
        <v>1</v>
      </c>
      <c r="T712" s="35">
        <v>6.6837679845295428E-2</v>
      </c>
      <c r="U712" s="7">
        <v>349982.54</v>
      </c>
      <c r="V712" s="4" t="s">
        <v>44</v>
      </c>
      <c r="W712" s="33" t="s">
        <v>45</v>
      </c>
      <c r="X712" s="7" t="s">
        <v>45</v>
      </c>
      <c r="Y712" s="7" t="s">
        <v>45</v>
      </c>
      <c r="Z712" s="7" t="s">
        <v>45</v>
      </c>
      <c r="AA712" s="7" t="s">
        <v>45</v>
      </c>
      <c r="AB712" s="7" t="s">
        <v>45</v>
      </c>
      <c r="AC712" s="4" t="s">
        <v>44</v>
      </c>
      <c r="AD712" s="35" t="s">
        <v>45</v>
      </c>
      <c r="AE712" s="7" t="s">
        <v>45</v>
      </c>
      <c r="AF712" s="7" t="s">
        <v>45</v>
      </c>
      <c r="AG712" s="7" t="s">
        <v>45</v>
      </c>
      <c r="AH712" s="35" t="s">
        <v>45</v>
      </c>
      <c r="AI712" s="35" t="s">
        <v>45</v>
      </c>
      <c r="AJ712" s="7" t="s">
        <v>45</v>
      </c>
      <c r="AK712" s="36">
        <v>349982.54</v>
      </c>
    </row>
    <row r="713" spans="1:37" hidden="1">
      <c r="A713" s="4">
        <v>2025</v>
      </c>
      <c r="B713" s="4">
        <v>51</v>
      </c>
      <c r="C713" s="4" t="s">
        <v>553</v>
      </c>
      <c r="D713" s="4">
        <v>23220</v>
      </c>
      <c r="E713" s="4" t="s">
        <v>555</v>
      </c>
      <c r="F713" s="32">
        <v>0.13800000000000001</v>
      </c>
      <c r="G713" s="4" t="s">
        <v>43</v>
      </c>
      <c r="H713" s="33">
        <v>418028580</v>
      </c>
      <c r="I713" s="7">
        <v>2871856</v>
      </c>
      <c r="J713" s="7">
        <v>5483386</v>
      </c>
      <c r="K713" s="7">
        <v>756707.26800000004</v>
      </c>
      <c r="L713" s="7">
        <v>9111949.2679999992</v>
      </c>
      <c r="M713" s="7">
        <v>9852938</v>
      </c>
      <c r="N713" s="34" t="s">
        <v>43</v>
      </c>
      <c r="O713" s="35">
        <v>7.5204850776489307E-2</v>
      </c>
      <c r="P713" s="7">
        <v>9852938</v>
      </c>
      <c r="Q713" s="7">
        <v>740988.73200000101</v>
      </c>
      <c r="R713" s="7">
        <v>0</v>
      </c>
      <c r="S713" s="35">
        <v>1</v>
      </c>
      <c r="T713" s="35">
        <v>7.5204850776489307E-2</v>
      </c>
      <c r="U713" s="7">
        <v>740988.73</v>
      </c>
      <c r="V713" s="4" t="s">
        <v>43</v>
      </c>
      <c r="W713" s="33">
        <v>82108522</v>
      </c>
      <c r="X713" s="7">
        <v>564086</v>
      </c>
      <c r="Y713" s="7">
        <v>1303625</v>
      </c>
      <c r="Z713" s="7">
        <v>179900.25</v>
      </c>
      <c r="AA713" s="7">
        <v>2047611.25</v>
      </c>
      <c r="AB713" s="7">
        <v>1935299</v>
      </c>
      <c r="AC713" s="4" t="s">
        <v>44</v>
      </c>
      <c r="AD713" s="35" t="s">
        <v>45</v>
      </c>
      <c r="AE713" s="7" t="s">
        <v>45</v>
      </c>
      <c r="AF713" s="7" t="s">
        <v>45</v>
      </c>
      <c r="AG713" s="7" t="s">
        <v>45</v>
      </c>
      <c r="AH713" s="35" t="s">
        <v>45</v>
      </c>
      <c r="AI713" s="35" t="s">
        <v>45</v>
      </c>
      <c r="AJ713" s="7" t="s">
        <v>45</v>
      </c>
      <c r="AK713" s="36">
        <v>740988.73</v>
      </c>
    </row>
    <row r="714" spans="1:37" hidden="1">
      <c r="A714" s="4">
        <v>2025</v>
      </c>
      <c r="B714" s="4">
        <v>51</v>
      </c>
      <c r="C714" s="4" t="s">
        <v>553</v>
      </c>
      <c r="D714" s="4">
        <v>23950</v>
      </c>
      <c r="E714" s="4" t="s">
        <v>556</v>
      </c>
      <c r="F714" s="32">
        <v>0.13800000000000001</v>
      </c>
      <c r="G714" s="4" t="s">
        <v>43</v>
      </c>
      <c r="H714" s="33">
        <v>1083220</v>
      </c>
      <c r="I714" s="7">
        <v>11164</v>
      </c>
      <c r="J714" s="7">
        <v>14515</v>
      </c>
      <c r="K714" s="7">
        <v>2003.07</v>
      </c>
      <c r="L714" s="7">
        <v>27682.07</v>
      </c>
      <c r="M714" s="7">
        <v>27304</v>
      </c>
      <c r="N714" s="34" t="s">
        <v>44</v>
      </c>
      <c r="O714" s="35" t="s">
        <v>45</v>
      </c>
      <c r="P714" s="7" t="s">
        <v>45</v>
      </c>
      <c r="Q714" s="7" t="s">
        <v>45</v>
      </c>
      <c r="R714" s="7" t="s">
        <v>45</v>
      </c>
      <c r="S714" s="35" t="s">
        <v>45</v>
      </c>
      <c r="T714" s="35" t="s">
        <v>45</v>
      </c>
      <c r="U714" s="7" t="s">
        <v>45</v>
      </c>
      <c r="V714" s="4" t="s">
        <v>43</v>
      </c>
      <c r="W714" s="33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4" t="s">
        <v>44</v>
      </c>
      <c r="AD714" s="35" t="s">
        <v>45</v>
      </c>
      <c r="AE714" s="7" t="s">
        <v>45</v>
      </c>
      <c r="AF714" s="7" t="s">
        <v>45</v>
      </c>
      <c r="AG714" s="7" t="s">
        <v>45</v>
      </c>
      <c r="AH714" s="35" t="s">
        <v>45</v>
      </c>
      <c r="AI714" s="35" t="s">
        <v>45</v>
      </c>
      <c r="AJ714" s="7" t="s">
        <v>45</v>
      </c>
      <c r="AK714" s="36" t="s">
        <v>45</v>
      </c>
    </row>
    <row r="715" spans="1:37" hidden="1">
      <c r="A715" s="4">
        <v>2025</v>
      </c>
      <c r="B715" s="4">
        <v>51</v>
      </c>
      <c r="C715" s="4" t="s">
        <v>553</v>
      </c>
      <c r="D715" s="4">
        <v>24440</v>
      </c>
      <c r="E715" s="4" t="s">
        <v>557</v>
      </c>
      <c r="F715" s="32">
        <v>0.13800000000000001</v>
      </c>
      <c r="G715" s="4" t="s">
        <v>43</v>
      </c>
      <c r="H715" s="33">
        <v>293630780</v>
      </c>
      <c r="I715" s="7">
        <v>3227770</v>
      </c>
      <c r="J715" s="7">
        <v>3776084</v>
      </c>
      <c r="K715" s="7">
        <v>521099.59200000012</v>
      </c>
      <c r="L715" s="7">
        <v>7524953.5920000002</v>
      </c>
      <c r="M715" s="7">
        <v>7823094</v>
      </c>
      <c r="N715" s="34" t="s">
        <v>43</v>
      </c>
      <c r="O715" s="35">
        <v>3.8110293446557031E-2</v>
      </c>
      <c r="P715" s="7">
        <v>7823094</v>
      </c>
      <c r="Q715" s="7">
        <v>298140.40799999959</v>
      </c>
      <c r="R715" s="7">
        <v>0</v>
      </c>
      <c r="S715" s="35">
        <v>1</v>
      </c>
      <c r="T715" s="35">
        <v>3.8110293446557031E-2</v>
      </c>
      <c r="U715" s="7">
        <v>298140.40999999997</v>
      </c>
      <c r="V715" s="4" t="s">
        <v>44</v>
      </c>
      <c r="W715" s="33" t="s">
        <v>45</v>
      </c>
      <c r="X715" s="7" t="s">
        <v>45</v>
      </c>
      <c r="Y715" s="7" t="s">
        <v>45</v>
      </c>
      <c r="Z715" s="7" t="s">
        <v>45</v>
      </c>
      <c r="AA715" s="7" t="s">
        <v>45</v>
      </c>
      <c r="AB715" s="7" t="s">
        <v>45</v>
      </c>
      <c r="AC715" s="4" t="s">
        <v>44</v>
      </c>
      <c r="AD715" s="35" t="s">
        <v>45</v>
      </c>
      <c r="AE715" s="7" t="s">
        <v>45</v>
      </c>
      <c r="AF715" s="7" t="s">
        <v>45</v>
      </c>
      <c r="AG715" s="7" t="s">
        <v>45</v>
      </c>
      <c r="AH715" s="35" t="s">
        <v>45</v>
      </c>
      <c r="AI715" s="35" t="s">
        <v>45</v>
      </c>
      <c r="AJ715" s="7" t="s">
        <v>45</v>
      </c>
      <c r="AK715" s="36">
        <v>298140.40999999997</v>
      </c>
    </row>
    <row r="716" spans="1:37" hidden="1">
      <c r="A716" s="4">
        <v>2025</v>
      </c>
      <c r="B716" s="4">
        <v>51</v>
      </c>
      <c r="C716" s="4" t="s">
        <v>553</v>
      </c>
      <c r="D716" s="4">
        <v>24580</v>
      </c>
      <c r="E716" s="4" t="s">
        <v>241</v>
      </c>
      <c r="F716" s="32">
        <v>0.13800000000000001</v>
      </c>
      <c r="G716" s="4" t="s">
        <v>43</v>
      </c>
      <c r="H716" s="33">
        <v>177518530</v>
      </c>
      <c r="I716" s="7">
        <v>1414823</v>
      </c>
      <c r="J716" s="7">
        <v>1991119</v>
      </c>
      <c r="K716" s="7">
        <v>274774.42200000002</v>
      </c>
      <c r="L716" s="7">
        <v>3680716.4219999998</v>
      </c>
      <c r="M716" s="7">
        <v>3988845</v>
      </c>
      <c r="N716" s="34" t="s">
        <v>43</v>
      </c>
      <c r="O716" s="35">
        <v>7.7247568657092369E-2</v>
      </c>
      <c r="P716" s="7">
        <v>3988845</v>
      </c>
      <c r="Q716" s="7">
        <v>308128.57799999957</v>
      </c>
      <c r="R716" s="7">
        <v>0</v>
      </c>
      <c r="S716" s="35">
        <v>1</v>
      </c>
      <c r="T716" s="35">
        <v>7.7247568657092369E-2</v>
      </c>
      <c r="U716" s="7">
        <v>308128.58</v>
      </c>
      <c r="V716" s="4" t="s">
        <v>43</v>
      </c>
      <c r="W716" s="33">
        <v>15019796</v>
      </c>
      <c r="X716" s="7">
        <v>119708</v>
      </c>
      <c r="Y716" s="7">
        <v>202245</v>
      </c>
      <c r="Z716" s="7">
        <v>27909.81</v>
      </c>
      <c r="AA716" s="7">
        <v>349862.81</v>
      </c>
      <c r="AB716" s="7">
        <v>337495</v>
      </c>
      <c r="AC716" s="4" t="s">
        <v>44</v>
      </c>
      <c r="AD716" s="35" t="s">
        <v>45</v>
      </c>
      <c r="AE716" s="7" t="s">
        <v>45</v>
      </c>
      <c r="AF716" s="7" t="s">
        <v>45</v>
      </c>
      <c r="AG716" s="7" t="s">
        <v>45</v>
      </c>
      <c r="AH716" s="35" t="s">
        <v>45</v>
      </c>
      <c r="AI716" s="35" t="s">
        <v>45</v>
      </c>
      <c r="AJ716" s="7" t="s">
        <v>45</v>
      </c>
      <c r="AK716" s="36">
        <v>308128.58</v>
      </c>
    </row>
    <row r="717" spans="1:37" hidden="1">
      <c r="A717" s="4">
        <v>2025</v>
      </c>
      <c r="B717" s="4">
        <v>51</v>
      </c>
      <c r="C717" s="4" t="s">
        <v>553</v>
      </c>
      <c r="D717" s="4">
        <v>24630</v>
      </c>
      <c r="E717" s="4" t="s">
        <v>558</v>
      </c>
      <c r="F717" s="32">
        <v>0.13800000000000001</v>
      </c>
      <c r="G717" s="4" t="s">
        <v>43</v>
      </c>
      <c r="H717" s="33">
        <v>353687500</v>
      </c>
      <c r="I717" s="7">
        <v>2739617</v>
      </c>
      <c r="J717" s="7">
        <v>4554996</v>
      </c>
      <c r="K717" s="7">
        <v>628589.44800000009</v>
      </c>
      <c r="L717" s="7">
        <v>7923202.4479999999</v>
      </c>
      <c r="M717" s="7">
        <v>8327881</v>
      </c>
      <c r="N717" s="34" t="s">
        <v>43</v>
      </c>
      <c r="O717" s="35">
        <v>4.859321981185849E-2</v>
      </c>
      <c r="P717" s="7">
        <v>8327881</v>
      </c>
      <c r="Q717" s="7">
        <v>404678.55199999991</v>
      </c>
      <c r="R717" s="7">
        <v>0</v>
      </c>
      <c r="S717" s="35">
        <v>1</v>
      </c>
      <c r="T717" s="35">
        <v>4.859321981185849E-2</v>
      </c>
      <c r="U717" s="7">
        <v>404678.55</v>
      </c>
      <c r="V717" s="4" t="s">
        <v>44</v>
      </c>
      <c r="W717" s="33" t="s">
        <v>45</v>
      </c>
      <c r="X717" s="7" t="s">
        <v>45</v>
      </c>
      <c r="Y717" s="7" t="s">
        <v>45</v>
      </c>
      <c r="Z717" s="7" t="s">
        <v>45</v>
      </c>
      <c r="AA717" s="7" t="s">
        <v>45</v>
      </c>
      <c r="AB717" s="7" t="s">
        <v>45</v>
      </c>
      <c r="AC717" s="4" t="s">
        <v>44</v>
      </c>
      <c r="AD717" s="35" t="s">
        <v>45</v>
      </c>
      <c r="AE717" s="7" t="s">
        <v>45</v>
      </c>
      <c r="AF717" s="7" t="s">
        <v>45</v>
      </c>
      <c r="AG717" s="7" t="s">
        <v>45</v>
      </c>
      <c r="AH717" s="35" t="s">
        <v>45</v>
      </c>
      <c r="AI717" s="35" t="s">
        <v>45</v>
      </c>
      <c r="AJ717" s="7" t="s">
        <v>45</v>
      </c>
      <c r="AK717" s="36">
        <v>404678.55</v>
      </c>
    </row>
    <row r="718" spans="1:37" hidden="1">
      <c r="A718" s="4">
        <v>2025</v>
      </c>
      <c r="B718" s="4">
        <v>51</v>
      </c>
      <c r="C718" s="4" t="s">
        <v>553</v>
      </c>
      <c r="D718" s="4">
        <v>25510</v>
      </c>
      <c r="E718" s="4" t="s">
        <v>242</v>
      </c>
      <c r="F718" s="32">
        <v>0.13800000000000001</v>
      </c>
      <c r="G718" s="4" t="s">
        <v>43</v>
      </c>
      <c r="H718" s="33">
        <v>8013780</v>
      </c>
      <c r="I718" s="7">
        <v>49184</v>
      </c>
      <c r="J718" s="7">
        <v>87525</v>
      </c>
      <c r="K718" s="7">
        <v>12078.45</v>
      </c>
      <c r="L718" s="7">
        <v>148787.45000000001</v>
      </c>
      <c r="M718" s="7">
        <v>170993</v>
      </c>
      <c r="N718" s="34" t="s">
        <v>43</v>
      </c>
      <c r="O718" s="35">
        <v>0.12986233354581761</v>
      </c>
      <c r="P718" s="7">
        <v>170993</v>
      </c>
      <c r="Q718" s="7">
        <v>22205.549999999981</v>
      </c>
      <c r="R718" s="7">
        <v>0</v>
      </c>
      <c r="S718" s="35">
        <v>1</v>
      </c>
      <c r="T718" s="35">
        <v>0.12986233354581761</v>
      </c>
      <c r="U718" s="7">
        <v>22205.55</v>
      </c>
      <c r="V718" s="4" t="s">
        <v>43</v>
      </c>
      <c r="W718" s="33">
        <v>311400</v>
      </c>
      <c r="X718" s="7">
        <v>1933</v>
      </c>
      <c r="Y718" s="7">
        <v>1597</v>
      </c>
      <c r="Z718" s="7">
        <v>220.386</v>
      </c>
      <c r="AA718" s="7">
        <v>3750.386</v>
      </c>
      <c r="AB718" s="7">
        <v>6666</v>
      </c>
      <c r="AC718" s="4" t="s">
        <v>43</v>
      </c>
      <c r="AD718" s="35">
        <v>0.43738583858385838</v>
      </c>
      <c r="AE718" s="7">
        <v>6666</v>
      </c>
      <c r="AF718" s="7">
        <v>2915.614</v>
      </c>
      <c r="AG718" s="7">
        <v>0</v>
      </c>
      <c r="AH718" s="35">
        <v>1</v>
      </c>
      <c r="AI718" s="35">
        <v>0.43738583858385838</v>
      </c>
      <c r="AJ718" s="7">
        <v>2915.61</v>
      </c>
      <c r="AK718" s="36">
        <v>25121.16</v>
      </c>
    </row>
    <row r="719" spans="1:37" hidden="1">
      <c r="A719" s="4">
        <v>2025</v>
      </c>
      <c r="B719" s="4">
        <v>51</v>
      </c>
      <c r="C719" s="4" t="s">
        <v>553</v>
      </c>
      <c r="D719" s="4">
        <v>30110</v>
      </c>
      <c r="E719" s="4" t="s">
        <v>320</v>
      </c>
      <c r="F719" s="32">
        <v>0.13800000000000001</v>
      </c>
      <c r="G719" s="4" t="s">
        <v>43</v>
      </c>
      <c r="H719" s="33">
        <v>1621000</v>
      </c>
      <c r="I719" s="7">
        <v>270</v>
      </c>
      <c r="J719" s="7">
        <v>2773</v>
      </c>
      <c r="K719" s="7">
        <v>382.67399999999998</v>
      </c>
      <c r="L719" s="7">
        <v>3425.674</v>
      </c>
      <c r="M719" s="7">
        <v>3512</v>
      </c>
      <c r="N719" s="34" t="s">
        <v>43</v>
      </c>
      <c r="O719" s="35">
        <v>2.4580296127562629E-2</v>
      </c>
      <c r="P719" s="7">
        <v>3512</v>
      </c>
      <c r="Q719" s="7">
        <v>86.325999999999951</v>
      </c>
      <c r="R719" s="7">
        <v>0</v>
      </c>
      <c r="S719" s="35">
        <v>1</v>
      </c>
      <c r="T719" s="35">
        <v>2.4580296127562629E-2</v>
      </c>
      <c r="U719" s="7">
        <v>86.33</v>
      </c>
      <c r="V719" s="4" t="s">
        <v>43</v>
      </c>
      <c r="W719" s="33">
        <v>52023</v>
      </c>
      <c r="X719" s="7">
        <v>12</v>
      </c>
      <c r="Y719" s="7">
        <v>97</v>
      </c>
      <c r="Z719" s="7">
        <v>13.385999999999999</v>
      </c>
      <c r="AA719" s="7">
        <v>122.386</v>
      </c>
      <c r="AB719" s="7">
        <v>116</v>
      </c>
      <c r="AC719" s="4" t="s">
        <v>44</v>
      </c>
      <c r="AD719" s="35" t="s">
        <v>45</v>
      </c>
      <c r="AE719" s="7" t="s">
        <v>45</v>
      </c>
      <c r="AF719" s="7" t="s">
        <v>45</v>
      </c>
      <c r="AG719" s="7" t="s">
        <v>45</v>
      </c>
      <c r="AH719" s="35" t="s">
        <v>45</v>
      </c>
      <c r="AI719" s="35" t="s">
        <v>45</v>
      </c>
      <c r="AJ719" s="7" t="s">
        <v>45</v>
      </c>
      <c r="AK719" s="36">
        <v>86.33</v>
      </c>
    </row>
    <row r="720" spans="1:37" hidden="1">
      <c r="A720" s="4">
        <v>2025</v>
      </c>
      <c r="B720" s="4">
        <v>51</v>
      </c>
      <c r="C720" s="4" t="s">
        <v>553</v>
      </c>
      <c r="D720" s="4">
        <v>30330</v>
      </c>
      <c r="E720" s="4" t="s">
        <v>80</v>
      </c>
      <c r="F720" s="32">
        <v>0.13800000000000001</v>
      </c>
      <c r="G720" s="4" t="s">
        <v>43</v>
      </c>
      <c r="H720" s="33">
        <v>1083220</v>
      </c>
      <c r="I720" s="7">
        <v>0</v>
      </c>
      <c r="J720" s="7">
        <v>1948</v>
      </c>
      <c r="K720" s="7">
        <v>268.82400000000001</v>
      </c>
      <c r="L720" s="7">
        <v>2216.8240000000001</v>
      </c>
      <c r="M720" s="7">
        <v>2166</v>
      </c>
      <c r="N720" s="34" t="s">
        <v>44</v>
      </c>
      <c r="O720" s="35" t="s">
        <v>45</v>
      </c>
      <c r="P720" s="7" t="s">
        <v>45</v>
      </c>
      <c r="Q720" s="7" t="s">
        <v>45</v>
      </c>
      <c r="R720" s="7" t="s">
        <v>45</v>
      </c>
      <c r="S720" s="35" t="s">
        <v>45</v>
      </c>
      <c r="T720" s="35" t="s">
        <v>45</v>
      </c>
      <c r="U720" s="7" t="s">
        <v>45</v>
      </c>
      <c r="V720" s="4" t="s">
        <v>44</v>
      </c>
      <c r="W720" s="33" t="s">
        <v>45</v>
      </c>
      <c r="X720" s="7" t="s">
        <v>45</v>
      </c>
      <c r="Y720" s="7" t="s">
        <v>45</v>
      </c>
      <c r="Z720" s="7" t="s">
        <v>45</v>
      </c>
      <c r="AA720" s="7" t="s">
        <v>45</v>
      </c>
      <c r="AB720" s="7" t="s">
        <v>45</v>
      </c>
      <c r="AC720" s="4" t="s">
        <v>44</v>
      </c>
      <c r="AD720" s="35" t="s">
        <v>45</v>
      </c>
      <c r="AE720" s="7" t="s">
        <v>45</v>
      </c>
      <c r="AF720" s="7" t="s">
        <v>45</v>
      </c>
      <c r="AG720" s="7" t="s">
        <v>45</v>
      </c>
      <c r="AH720" s="35" t="s">
        <v>45</v>
      </c>
      <c r="AI720" s="35" t="s">
        <v>45</v>
      </c>
      <c r="AJ720" s="7" t="s">
        <v>45</v>
      </c>
      <c r="AK720" s="36" t="s">
        <v>45</v>
      </c>
    </row>
    <row r="721" spans="1:37" hidden="1">
      <c r="A721" s="4">
        <v>2025</v>
      </c>
      <c r="B721" s="4">
        <v>51</v>
      </c>
      <c r="C721" s="4" t="s">
        <v>553</v>
      </c>
      <c r="D721" s="4">
        <v>30410</v>
      </c>
      <c r="E721" s="4" t="s">
        <v>245</v>
      </c>
      <c r="F721" s="32">
        <v>0.13800000000000001</v>
      </c>
      <c r="G721" s="4" t="s">
        <v>43</v>
      </c>
      <c r="H721" s="33">
        <v>1483146190</v>
      </c>
      <c r="I721" s="7">
        <v>0</v>
      </c>
      <c r="J721" s="7">
        <v>2369619</v>
      </c>
      <c r="K721" s="7">
        <v>327007.42200000002</v>
      </c>
      <c r="L721" s="7">
        <v>2696626.4219999998</v>
      </c>
      <c r="M721" s="7">
        <v>2966294</v>
      </c>
      <c r="N721" s="34" t="s">
        <v>43</v>
      </c>
      <c r="O721" s="35">
        <v>9.0910603601665807E-2</v>
      </c>
      <c r="P721" s="7">
        <v>2966294</v>
      </c>
      <c r="Q721" s="7">
        <v>269667.57799999969</v>
      </c>
      <c r="R721" s="7">
        <v>0</v>
      </c>
      <c r="S721" s="35">
        <v>1</v>
      </c>
      <c r="T721" s="35">
        <v>9.0910603601665807E-2</v>
      </c>
      <c r="U721" s="7">
        <v>269667.58</v>
      </c>
      <c r="V721" s="4" t="s">
        <v>44</v>
      </c>
      <c r="W721" s="33" t="s">
        <v>45</v>
      </c>
      <c r="X721" s="7" t="s">
        <v>45</v>
      </c>
      <c r="Y721" s="7" t="s">
        <v>45</v>
      </c>
      <c r="Z721" s="7" t="s">
        <v>45</v>
      </c>
      <c r="AA721" s="7" t="s">
        <v>45</v>
      </c>
      <c r="AB721" s="7" t="s">
        <v>45</v>
      </c>
      <c r="AC721" s="4" t="s">
        <v>44</v>
      </c>
      <c r="AD721" s="35" t="s">
        <v>45</v>
      </c>
      <c r="AE721" s="7" t="s">
        <v>45</v>
      </c>
      <c r="AF721" s="7" t="s">
        <v>45</v>
      </c>
      <c r="AG721" s="7" t="s">
        <v>45</v>
      </c>
      <c r="AH721" s="35" t="s">
        <v>45</v>
      </c>
      <c r="AI721" s="35" t="s">
        <v>45</v>
      </c>
      <c r="AJ721" s="7" t="s">
        <v>45</v>
      </c>
      <c r="AK721" s="36">
        <v>269667.58</v>
      </c>
    </row>
    <row r="722" spans="1:37" hidden="1">
      <c r="A722" s="4">
        <v>2025</v>
      </c>
      <c r="B722" s="4">
        <v>51</v>
      </c>
      <c r="C722" s="4" t="s">
        <v>553</v>
      </c>
      <c r="D722" s="4">
        <v>30450</v>
      </c>
      <c r="E722" s="4" t="s">
        <v>246</v>
      </c>
      <c r="F722" s="32">
        <v>0.13800000000000001</v>
      </c>
      <c r="G722" s="4" t="s">
        <v>43</v>
      </c>
      <c r="H722" s="33">
        <v>8013780</v>
      </c>
      <c r="I722" s="7">
        <v>0</v>
      </c>
      <c r="J722" s="7">
        <v>9213</v>
      </c>
      <c r="K722" s="7">
        <v>1271.394</v>
      </c>
      <c r="L722" s="7">
        <v>10484.394</v>
      </c>
      <c r="M722" s="7">
        <v>12822</v>
      </c>
      <c r="N722" s="34" t="s">
        <v>43</v>
      </c>
      <c r="O722" s="35">
        <v>0.18231211979410389</v>
      </c>
      <c r="P722" s="7">
        <v>12822</v>
      </c>
      <c r="Q722" s="7">
        <v>2337.6060000000002</v>
      </c>
      <c r="R722" s="7">
        <v>0</v>
      </c>
      <c r="S722" s="35">
        <v>1</v>
      </c>
      <c r="T722" s="35">
        <v>0.18231211979410389</v>
      </c>
      <c r="U722" s="7">
        <v>2337.61</v>
      </c>
      <c r="V722" s="4" t="s">
        <v>43</v>
      </c>
      <c r="W722" s="33">
        <v>311400</v>
      </c>
      <c r="X722" s="7">
        <v>0</v>
      </c>
      <c r="Y722" s="7">
        <v>168</v>
      </c>
      <c r="Z722" s="7">
        <v>23.184000000000001</v>
      </c>
      <c r="AA722" s="7">
        <v>191.184</v>
      </c>
      <c r="AB722" s="7">
        <v>498</v>
      </c>
      <c r="AC722" s="4" t="s">
        <v>43</v>
      </c>
      <c r="AD722" s="35">
        <v>0.61609638554216861</v>
      </c>
      <c r="AE722" s="7">
        <v>498</v>
      </c>
      <c r="AF722" s="7">
        <v>306.81599999999997</v>
      </c>
      <c r="AG722" s="7">
        <v>0</v>
      </c>
      <c r="AH722" s="35">
        <v>1</v>
      </c>
      <c r="AI722" s="35">
        <v>0.61609638554216861</v>
      </c>
      <c r="AJ722" s="7">
        <v>306.82</v>
      </c>
      <c r="AK722" s="36">
        <v>2644.43</v>
      </c>
    </row>
    <row r="723" spans="1:37" hidden="1">
      <c r="A723" s="4">
        <v>2025</v>
      </c>
      <c r="B723" s="4">
        <v>52</v>
      </c>
      <c r="C723" s="4" t="s">
        <v>559</v>
      </c>
      <c r="D723" s="4">
        <v>20490</v>
      </c>
      <c r="E723" s="4" t="s">
        <v>68</v>
      </c>
      <c r="F723" s="32">
        <v>0.13800000000000001</v>
      </c>
      <c r="G723" s="4" t="s">
        <v>43</v>
      </c>
      <c r="H723" s="33">
        <v>143949120</v>
      </c>
      <c r="I723" s="7">
        <v>1247146</v>
      </c>
      <c r="J723" s="7">
        <v>1807585</v>
      </c>
      <c r="K723" s="7">
        <v>249446.73</v>
      </c>
      <c r="L723" s="7">
        <v>3304177.73</v>
      </c>
      <c r="M723" s="7">
        <v>3607913</v>
      </c>
      <c r="N723" s="34" t="s">
        <v>43</v>
      </c>
      <c r="O723" s="35">
        <v>8.418586312918297E-2</v>
      </c>
      <c r="P723" s="7">
        <v>3607913</v>
      </c>
      <c r="Q723" s="7">
        <v>303735.2699999999</v>
      </c>
      <c r="R723" s="7">
        <v>0</v>
      </c>
      <c r="S723" s="35">
        <v>1</v>
      </c>
      <c r="T723" s="35">
        <v>8.418586312918297E-2</v>
      </c>
      <c r="U723" s="7">
        <v>303735.27</v>
      </c>
      <c r="V723" s="4" t="s">
        <v>43</v>
      </c>
      <c r="W723" s="33">
        <v>5678326</v>
      </c>
      <c r="X723" s="7">
        <v>50601</v>
      </c>
      <c r="Y723" s="7">
        <v>84060</v>
      </c>
      <c r="Z723" s="7">
        <v>11600.28</v>
      </c>
      <c r="AA723" s="7">
        <v>146261.28</v>
      </c>
      <c r="AB723" s="7">
        <v>143726</v>
      </c>
      <c r="AC723" s="4" t="s">
        <v>44</v>
      </c>
      <c r="AD723" s="35" t="s">
        <v>45</v>
      </c>
      <c r="AE723" s="7" t="s">
        <v>45</v>
      </c>
      <c r="AF723" s="7" t="s">
        <v>45</v>
      </c>
      <c r="AG723" s="7" t="s">
        <v>45</v>
      </c>
      <c r="AH723" s="35" t="s">
        <v>45</v>
      </c>
      <c r="AI723" s="35" t="s">
        <v>45</v>
      </c>
      <c r="AJ723" s="7" t="s">
        <v>45</v>
      </c>
      <c r="AK723" s="36">
        <v>303735.27</v>
      </c>
    </row>
    <row r="724" spans="1:37" hidden="1">
      <c r="A724" s="4">
        <v>2025</v>
      </c>
      <c r="B724" s="4">
        <v>52</v>
      </c>
      <c r="C724" s="4" t="s">
        <v>559</v>
      </c>
      <c r="D724" s="4">
        <v>20670</v>
      </c>
      <c r="E724" s="4" t="s">
        <v>560</v>
      </c>
      <c r="F724" s="32">
        <v>0.13800000000000001</v>
      </c>
      <c r="G724" s="4" t="s">
        <v>43</v>
      </c>
      <c r="H724" s="33">
        <v>1686085500</v>
      </c>
      <c r="I724" s="7">
        <v>35997925</v>
      </c>
      <c r="J724" s="7">
        <v>22571792</v>
      </c>
      <c r="K724" s="7">
        <v>3114907.2960000001</v>
      </c>
      <c r="L724" s="7">
        <v>61684624.295999996</v>
      </c>
      <c r="M724" s="7">
        <v>63565423</v>
      </c>
      <c r="N724" s="34" t="s">
        <v>43</v>
      </c>
      <c r="O724" s="35">
        <v>2.9588392796505051E-2</v>
      </c>
      <c r="P724" s="7">
        <v>63565423</v>
      </c>
      <c r="Q724" s="7">
        <v>1880798.703999996</v>
      </c>
      <c r="R724" s="7">
        <v>0</v>
      </c>
      <c r="S724" s="35">
        <v>1</v>
      </c>
      <c r="T724" s="35">
        <v>2.9588392796505051E-2</v>
      </c>
      <c r="U724" s="7">
        <v>1880798.7</v>
      </c>
      <c r="V724" s="4" t="s">
        <v>43</v>
      </c>
      <c r="W724" s="33">
        <v>273676610</v>
      </c>
      <c r="X724" s="7">
        <v>5842996</v>
      </c>
      <c r="Y724" s="7">
        <v>3950900</v>
      </c>
      <c r="Z724" s="7">
        <v>545224.20000000007</v>
      </c>
      <c r="AA724" s="7">
        <v>10339120.199999999</v>
      </c>
      <c r="AB724" s="7">
        <v>10317612</v>
      </c>
      <c r="AC724" s="4" t="s">
        <v>44</v>
      </c>
      <c r="AD724" s="35" t="s">
        <v>45</v>
      </c>
      <c r="AE724" s="7" t="s">
        <v>45</v>
      </c>
      <c r="AF724" s="7" t="s">
        <v>45</v>
      </c>
      <c r="AG724" s="7" t="s">
        <v>45</v>
      </c>
      <c r="AH724" s="35" t="s">
        <v>45</v>
      </c>
      <c r="AI724" s="35" t="s">
        <v>45</v>
      </c>
      <c r="AJ724" s="7" t="s">
        <v>45</v>
      </c>
      <c r="AK724" s="36">
        <v>1880798.7</v>
      </c>
    </row>
    <row r="725" spans="1:37" hidden="1">
      <c r="A725" s="4">
        <v>2025</v>
      </c>
      <c r="B725" s="4">
        <v>52</v>
      </c>
      <c r="C725" s="4" t="s">
        <v>559</v>
      </c>
      <c r="D725" s="4">
        <v>20710</v>
      </c>
      <c r="E725" s="4" t="s">
        <v>561</v>
      </c>
      <c r="F725" s="32">
        <v>0.13800000000000001</v>
      </c>
      <c r="G725" s="4" t="s">
        <v>43</v>
      </c>
      <c r="H725" s="33">
        <v>767417180</v>
      </c>
      <c r="I725" s="7">
        <v>5870741</v>
      </c>
      <c r="J725" s="7">
        <v>10802099</v>
      </c>
      <c r="K725" s="7">
        <v>1490689.662</v>
      </c>
      <c r="L725" s="7">
        <v>18163529.662</v>
      </c>
      <c r="M725" s="7">
        <v>18686639</v>
      </c>
      <c r="N725" s="34" t="s">
        <v>43</v>
      </c>
      <c r="O725" s="35">
        <v>2.7993762709281219E-2</v>
      </c>
      <c r="P725" s="7">
        <v>18686639</v>
      </c>
      <c r="Q725" s="7">
        <v>523109.33800000022</v>
      </c>
      <c r="R725" s="7">
        <v>0</v>
      </c>
      <c r="S725" s="35">
        <v>1</v>
      </c>
      <c r="T725" s="35">
        <v>2.7993762709281219E-2</v>
      </c>
      <c r="U725" s="7">
        <v>523109.34</v>
      </c>
      <c r="V725" s="4" t="s">
        <v>43</v>
      </c>
      <c r="W725" s="33">
        <v>112425804</v>
      </c>
      <c r="X725" s="7">
        <v>860057</v>
      </c>
      <c r="Y725" s="7">
        <v>1843167</v>
      </c>
      <c r="Z725" s="7">
        <v>254357.046</v>
      </c>
      <c r="AA725" s="7">
        <v>2957581.0460000001</v>
      </c>
      <c r="AB725" s="7">
        <v>2737587</v>
      </c>
      <c r="AC725" s="4" t="s">
        <v>44</v>
      </c>
      <c r="AD725" s="35" t="s">
        <v>45</v>
      </c>
      <c r="AE725" s="7" t="s">
        <v>45</v>
      </c>
      <c r="AF725" s="7" t="s">
        <v>45</v>
      </c>
      <c r="AG725" s="7" t="s">
        <v>45</v>
      </c>
      <c r="AH725" s="35" t="s">
        <v>45</v>
      </c>
      <c r="AI725" s="35" t="s">
        <v>45</v>
      </c>
      <c r="AJ725" s="7" t="s">
        <v>45</v>
      </c>
      <c r="AK725" s="36">
        <v>523109.34</v>
      </c>
    </row>
    <row r="726" spans="1:37" hidden="1">
      <c r="A726" s="4">
        <v>2025</v>
      </c>
      <c r="B726" s="4">
        <v>52</v>
      </c>
      <c r="C726" s="4" t="s">
        <v>559</v>
      </c>
      <c r="D726" s="4">
        <v>21100</v>
      </c>
      <c r="E726" s="4" t="s">
        <v>562</v>
      </c>
      <c r="F726" s="32">
        <v>0.13800000000000001</v>
      </c>
      <c r="G726" s="4" t="s">
        <v>43</v>
      </c>
      <c r="H726" s="33">
        <v>877329470</v>
      </c>
      <c r="I726" s="7">
        <v>6114635</v>
      </c>
      <c r="J726" s="7">
        <v>11124834</v>
      </c>
      <c r="K726" s="7">
        <v>1535227.0919999999</v>
      </c>
      <c r="L726" s="7">
        <v>18774696.092</v>
      </c>
      <c r="M726" s="7">
        <v>19713262</v>
      </c>
      <c r="N726" s="34" t="s">
        <v>43</v>
      </c>
      <c r="O726" s="35">
        <v>4.7610887939296909E-2</v>
      </c>
      <c r="P726" s="7">
        <v>19713262</v>
      </c>
      <c r="Q726" s="7">
        <v>938565.90800000005</v>
      </c>
      <c r="R726" s="7">
        <v>1973991</v>
      </c>
      <c r="S726" s="35">
        <v>0</v>
      </c>
      <c r="T726" s="35">
        <v>0</v>
      </c>
      <c r="U726" s="7">
        <v>0</v>
      </c>
      <c r="V726" s="4" t="s">
        <v>43</v>
      </c>
      <c r="W726" s="33">
        <v>113442740</v>
      </c>
      <c r="X726" s="7">
        <v>843158</v>
      </c>
      <c r="Y726" s="7">
        <v>1675421</v>
      </c>
      <c r="Z726" s="7">
        <v>231208.098</v>
      </c>
      <c r="AA726" s="7">
        <v>2749787.0980000002</v>
      </c>
      <c r="AB726" s="7">
        <v>2601630</v>
      </c>
      <c r="AC726" s="4" t="s">
        <v>44</v>
      </c>
      <c r="AD726" s="35" t="s">
        <v>45</v>
      </c>
      <c r="AE726" s="7" t="s">
        <v>45</v>
      </c>
      <c r="AF726" s="7" t="s">
        <v>45</v>
      </c>
      <c r="AG726" s="7" t="s">
        <v>45</v>
      </c>
      <c r="AH726" s="35" t="s">
        <v>45</v>
      </c>
      <c r="AI726" s="35" t="s">
        <v>45</v>
      </c>
      <c r="AJ726" s="7" t="s">
        <v>45</v>
      </c>
      <c r="AK726" s="36">
        <v>0</v>
      </c>
    </row>
    <row r="727" spans="1:37" hidden="1">
      <c r="A727" s="4">
        <v>2025</v>
      </c>
      <c r="B727" s="4">
        <v>52</v>
      </c>
      <c r="C727" s="4" t="s">
        <v>559</v>
      </c>
      <c r="D727" s="4">
        <v>22300</v>
      </c>
      <c r="E727" s="4" t="s">
        <v>563</v>
      </c>
      <c r="F727" s="32">
        <v>0.13800000000000001</v>
      </c>
      <c r="G727" s="4" t="s">
        <v>43</v>
      </c>
      <c r="H727" s="33">
        <v>1481447420</v>
      </c>
      <c r="I727" s="7">
        <v>16666283</v>
      </c>
      <c r="J727" s="7">
        <v>18480557</v>
      </c>
      <c r="K727" s="7">
        <v>2550316.8659999999</v>
      </c>
      <c r="L727" s="7">
        <v>37697156.865999997</v>
      </c>
      <c r="M727" s="7">
        <v>39036191</v>
      </c>
      <c r="N727" s="34" t="s">
        <v>43</v>
      </c>
      <c r="O727" s="35">
        <v>3.4302376837945132E-2</v>
      </c>
      <c r="P727" s="7">
        <v>39036191</v>
      </c>
      <c r="Q727" s="7">
        <v>1339034.1340000019</v>
      </c>
      <c r="R727" s="7">
        <v>0</v>
      </c>
      <c r="S727" s="35">
        <v>1</v>
      </c>
      <c r="T727" s="35">
        <v>3.4302376837945132E-2</v>
      </c>
      <c r="U727" s="7">
        <v>1339034.1299999999</v>
      </c>
      <c r="V727" s="4" t="s">
        <v>43</v>
      </c>
      <c r="W727" s="33">
        <v>97223478</v>
      </c>
      <c r="X727" s="7">
        <v>1093764</v>
      </c>
      <c r="Y727" s="7">
        <v>1346907</v>
      </c>
      <c r="Z727" s="7">
        <v>185873.166</v>
      </c>
      <c r="AA727" s="7">
        <v>2626544.1660000002</v>
      </c>
      <c r="AB727" s="7">
        <v>2561841</v>
      </c>
      <c r="AC727" s="4" t="s">
        <v>44</v>
      </c>
      <c r="AD727" s="35" t="s">
        <v>45</v>
      </c>
      <c r="AE727" s="7" t="s">
        <v>45</v>
      </c>
      <c r="AF727" s="7" t="s">
        <v>45</v>
      </c>
      <c r="AG727" s="7" t="s">
        <v>45</v>
      </c>
      <c r="AH727" s="35" t="s">
        <v>45</v>
      </c>
      <c r="AI727" s="35" t="s">
        <v>45</v>
      </c>
      <c r="AJ727" s="7" t="s">
        <v>45</v>
      </c>
      <c r="AK727" s="36">
        <v>1339034.1299999999</v>
      </c>
    </row>
    <row r="728" spans="1:37" hidden="1">
      <c r="A728" s="4">
        <v>2025</v>
      </c>
      <c r="B728" s="4">
        <v>52</v>
      </c>
      <c r="C728" s="4" t="s">
        <v>559</v>
      </c>
      <c r="D728" s="4">
        <v>23330</v>
      </c>
      <c r="E728" s="4" t="s">
        <v>564</v>
      </c>
      <c r="F728" s="32">
        <v>0.13800000000000001</v>
      </c>
      <c r="G728" s="4" t="s">
        <v>44</v>
      </c>
      <c r="H728" s="33" t="s">
        <v>45</v>
      </c>
      <c r="I728" s="7" t="s">
        <v>45</v>
      </c>
      <c r="J728" s="7" t="s">
        <v>45</v>
      </c>
      <c r="K728" s="7" t="s">
        <v>45</v>
      </c>
      <c r="L728" s="7" t="s">
        <v>45</v>
      </c>
      <c r="M728" s="7" t="s">
        <v>45</v>
      </c>
      <c r="N728" s="34" t="s">
        <v>44</v>
      </c>
      <c r="O728" s="35" t="s">
        <v>45</v>
      </c>
      <c r="P728" s="7" t="s">
        <v>45</v>
      </c>
      <c r="Q728" s="7" t="s">
        <v>45</v>
      </c>
      <c r="R728" s="7" t="s">
        <v>45</v>
      </c>
      <c r="S728" s="35" t="s">
        <v>45</v>
      </c>
      <c r="T728" s="35" t="s">
        <v>45</v>
      </c>
      <c r="U728" s="7" t="s">
        <v>45</v>
      </c>
      <c r="V728" s="4" t="s">
        <v>44</v>
      </c>
      <c r="W728" s="33" t="s">
        <v>45</v>
      </c>
      <c r="X728" s="7" t="s">
        <v>45</v>
      </c>
      <c r="Y728" s="7" t="s">
        <v>45</v>
      </c>
      <c r="Z728" s="7" t="s">
        <v>45</v>
      </c>
      <c r="AA728" s="7" t="s">
        <v>45</v>
      </c>
      <c r="AB728" s="7" t="s">
        <v>45</v>
      </c>
      <c r="AC728" s="4" t="s">
        <v>44</v>
      </c>
      <c r="AD728" s="35" t="s">
        <v>45</v>
      </c>
      <c r="AE728" s="7" t="s">
        <v>45</v>
      </c>
      <c r="AF728" s="7" t="s">
        <v>45</v>
      </c>
      <c r="AG728" s="7" t="s">
        <v>45</v>
      </c>
      <c r="AH728" s="35" t="s">
        <v>45</v>
      </c>
      <c r="AI728" s="35" t="s">
        <v>45</v>
      </c>
      <c r="AJ728" s="7" t="s">
        <v>45</v>
      </c>
      <c r="AK728" s="36" t="s">
        <v>45</v>
      </c>
    </row>
    <row r="729" spans="1:37" hidden="1">
      <c r="A729" s="4">
        <v>2025</v>
      </c>
      <c r="B729" s="4">
        <v>52</v>
      </c>
      <c r="C729" s="4" t="s">
        <v>559</v>
      </c>
      <c r="D729" s="4">
        <v>23840</v>
      </c>
      <c r="E729" s="4" t="s">
        <v>565</v>
      </c>
      <c r="F729" s="32">
        <v>0.13800000000000001</v>
      </c>
      <c r="G729" s="4" t="s">
        <v>43</v>
      </c>
      <c r="H729" s="33">
        <v>9283060</v>
      </c>
      <c r="I729" s="7">
        <v>78288</v>
      </c>
      <c r="J729" s="7">
        <v>123210</v>
      </c>
      <c r="K729" s="7">
        <v>17002.98</v>
      </c>
      <c r="L729" s="7">
        <v>218500.98</v>
      </c>
      <c r="M729" s="7">
        <v>224032</v>
      </c>
      <c r="N729" s="34" t="s">
        <v>43</v>
      </c>
      <c r="O729" s="35">
        <v>2.4688526639051519E-2</v>
      </c>
      <c r="P729" s="7">
        <v>224032</v>
      </c>
      <c r="Q729" s="7">
        <v>5531.0199999999904</v>
      </c>
      <c r="R729" s="7">
        <v>0</v>
      </c>
      <c r="S729" s="35">
        <v>1</v>
      </c>
      <c r="T729" s="35">
        <v>2.4688526639051519E-2</v>
      </c>
      <c r="U729" s="7">
        <v>5531.02</v>
      </c>
      <c r="V729" s="4" t="s">
        <v>44</v>
      </c>
      <c r="W729" s="33" t="s">
        <v>45</v>
      </c>
      <c r="X729" s="7" t="s">
        <v>45</v>
      </c>
      <c r="Y729" s="7" t="s">
        <v>45</v>
      </c>
      <c r="Z729" s="7" t="s">
        <v>45</v>
      </c>
      <c r="AA729" s="7" t="s">
        <v>45</v>
      </c>
      <c r="AB729" s="7" t="s">
        <v>45</v>
      </c>
      <c r="AC729" s="4" t="s">
        <v>44</v>
      </c>
      <c r="AD729" s="35" t="s">
        <v>45</v>
      </c>
      <c r="AE729" s="7" t="s">
        <v>45</v>
      </c>
      <c r="AF729" s="7" t="s">
        <v>45</v>
      </c>
      <c r="AG729" s="7" t="s">
        <v>45</v>
      </c>
      <c r="AH729" s="35" t="s">
        <v>45</v>
      </c>
      <c r="AI729" s="35" t="s">
        <v>45</v>
      </c>
      <c r="AJ729" s="7" t="s">
        <v>45</v>
      </c>
      <c r="AK729" s="36">
        <v>5531.02</v>
      </c>
    </row>
    <row r="730" spans="1:37" hidden="1">
      <c r="A730" s="4">
        <v>2025</v>
      </c>
      <c r="B730" s="4">
        <v>52</v>
      </c>
      <c r="C730" s="4" t="s">
        <v>559</v>
      </c>
      <c r="D730" s="4">
        <v>24620</v>
      </c>
      <c r="E730" s="4" t="s">
        <v>566</v>
      </c>
      <c r="F730" s="32">
        <v>0.13800000000000001</v>
      </c>
      <c r="G730" s="4" t="s">
        <v>43</v>
      </c>
      <c r="H730" s="33">
        <v>4463930</v>
      </c>
      <c r="I730" s="7">
        <v>62653</v>
      </c>
      <c r="J730" s="7">
        <v>62343</v>
      </c>
      <c r="K730" s="7">
        <v>8603.3340000000007</v>
      </c>
      <c r="L730" s="7">
        <v>133599.334</v>
      </c>
      <c r="M730" s="7">
        <v>135416</v>
      </c>
      <c r="N730" s="34" t="s">
        <v>43</v>
      </c>
      <c r="O730" s="35">
        <v>1.341544573757902E-2</v>
      </c>
      <c r="P730" s="7">
        <v>135416</v>
      </c>
      <c r="Q730" s="7">
        <v>1816.6660000000011</v>
      </c>
      <c r="R730" s="7">
        <v>0</v>
      </c>
      <c r="S730" s="35">
        <v>1</v>
      </c>
      <c r="T730" s="35">
        <v>1.341544573757902E-2</v>
      </c>
      <c r="U730" s="7">
        <v>1816.67</v>
      </c>
      <c r="V730" s="4" t="s">
        <v>44</v>
      </c>
      <c r="W730" s="33" t="s">
        <v>45</v>
      </c>
      <c r="X730" s="7" t="s">
        <v>45</v>
      </c>
      <c r="Y730" s="7" t="s">
        <v>45</v>
      </c>
      <c r="Z730" s="7" t="s">
        <v>45</v>
      </c>
      <c r="AA730" s="7" t="s">
        <v>45</v>
      </c>
      <c r="AB730" s="7" t="s">
        <v>45</v>
      </c>
      <c r="AC730" s="4" t="s">
        <v>44</v>
      </c>
      <c r="AD730" s="35" t="s">
        <v>45</v>
      </c>
      <c r="AE730" s="7" t="s">
        <v>45</v>
      </c>
      <c r="AF730" s="7" t="s">
        <v>45</v>
      </c>
      <c r="AG730" s="7" t="s">
        <v>45</v>
      </c>
      <c r="AH730" s="35" t="s">
        <v>45</v>
      </c>
      <c r="AI730" s="35" t="s">
        <v>45</v>
      </c>
      <c r="AJ730" s="7" t="s">
        <v>45</v>
      </c>
      <c r="AK730" s="36">
        <v>1816.67</v>
      </c>
    </row>
    <row r="731" spans="1:37" hidden="1">
      <c r="A731" s="4">
        <v>2025</v>
      </c>
      <c r="B731" s="4">
        <v>52</v>
      </c>
      <c r="C731" s="4" t="s">
        <v>559</v>
      </c>
      <c r="D731" s="4">
        <v>25630</v>
      </c>
      <c r="E731" s="4" t="s">
        <v>567</v>
      </c>
      <c r="F731" s="32">
        <v>0.13800000000000001</v>
      </c>
      <c r="G731" s="4" t="s">
        <v>44</v>
      </c>
      <c r="H731" s="33" t="s">
        <v>45</v>
      </c>
      <c r="I731" s="7" t="s">
        <v>45</v>
      </c>
      <c r="J731" s="7" t="s">
        <v>45</v>
      </c>
      <c r="K731" s="7" t="s">
        <v>45</v>
      </c>
      <c r="L731" s="7" t="s">
        <v>45</v>
      </c>
      <c r="M731" s="7" t="s">
        <v>45</v>
      </c>
      <c r="N731" s="34" t="s">
        <v>44</v>
      </c>
      <c r="O731" s="35" t="s">
        <v>45</v>
      </c>
      <c r="P731" s="7" t="s">
        <v>45</v>
      </c>
      <c r="Q731" s="7" t="s">
        <v>45</v>
      </c>
      <c r="R731" s="7" t="s">
        <v>45</v>
      </c>
      <c r="S731" s="35" t="s">
        <v>45</v>
      </c>
      <c r="T731" s="35" t="s">
        <v>45</v>
      </c>
      <c r="U731" s="7" t="s">
        <v>45</v>
      </c>
      <c r="V731" s="4" t="s">
        <v>44</v>
      </c>
      <c r="W731" s="33" t="s">
        <v>45</v>
      </c>
      <c r="X731" s="7" t="s">
        <v>45</v>
      </c>
      <c r="Y731" s="7" t="s">
        <v>45</v>
      </c>
      <c r="Z731" s="7" t="s">
        <v>45</v>
      </c>
      <c r="AA731" s="7" t="s">
        <v>45</v>
      </c>
      <c r="AB731" s="7" t="s">
        <v>45</v>
      </c>
      <c r="AC731" s="4" t="s">
        <v>44</v>
      </c>
      <c r="AD731" s="35" t="s">
        <v>45</v>
      </c>
      <c r="AE731" s="7" t="s">
        <v>45</v>
      </c>
      <c r="AF731" s="7" t="s">
        <v>45</v>
      </c>
      <c r="AG731" s="7" t="s">
        <v>45</v>
      </c>
      <c r="AH731" s="35" t="s">
        <v>45</v>
      </c>
      <c r="AI731" s="35" t="s">
        <v>45</v>
      </c>
      <c r="AJ731" s="7" t="s">
        <v>45</v>
      </c>
      <c r="AK731" s="36" t="s">
        <v>45</v>
      </c>
    </row>
    <row r="732" spans="1:37" hidden="1">
      <c r="A732" s="4">
        <v>2025</v>
      </c>
      <c r="B732" s="4">
        <v>52</v>
      </c>
      <c r="C732" s="4" t="s">
        <v>559</v>
      </c>
      <c r="D732" s="4">
        <v>30260</v>
      </c>
      <c r="E732" s="4" t="s">
        <v>79</v>
      </c>
      <c r="F732" s="32">
        <v>0.13800000000000001</v>
      </c>
      <c r="G732" s="4" t="s">
        <v>43</v>
      </c>
      <c r="H732" s="33">
        <v>6834721700</v>
      </c>
      <c r="I732" s="7">
        <v>0</v>
      </c>
      <c r="J732" s="7">
        <v>11223379</v>
      </c>
      <c r="K732" s="7">
        <v>1548826.3019999999</v>
      </c>
      <c r="L732" s="7">
        <v>12772205.301999999</v>
      </c>
      <c r="M732" s="7">
        <v>13669437</v>
      </c>
      <c r="N732" s="34" t="s">
        <v>43</v>
      </c>
      <c r="O732" s="35">
        <v>6.5637794592418031E-2</v>
      </c>
      <c r="P732" s="7">
        <v>13669437</v>
      </c>
      <c r="Q732" s="7">
        <v>897231.69799999893</v>
      </c>
      <c r="R732" s="7">
        <v>0</v>
      </c>
      <c r="S732" s="35">
        <v>1</v>
      </c>
      <c r="T732" s="35">
        <v>6.5637794592418031E-2</v>
      </c>
      <c r="U732" s="7">
        <v>897231.7</v>
      </c>
      <c r="V732" s="4" t="s">
        <v>43</v>
      </c>
      <c r="W732" s="33">
        <v>972819405</v>
      </c>
      <c r="X732" s="7">
        <v>0</v>
      </c>
      <c r="Y732" s="7">
        <v>1766836</v>
      </c>
      <c r="Z732" s="7">
        <v>243823.36799999999</v>
      </c>
      <c r="AA732" s="7">
        <v>2010659.368</v>
      </c>
      <c r="AB732" s="7">
        <v>1945598</v>
      </c>
      <c r="AC732" s="4" t="s">
        <v>44</v>
      </c>
      <c r="AD732" s="35" t="s">
        <v>45</v>
      </c>
      <c r="AE732" s="7" t="s">
        <v>45</v>
      </c>
      <c r="AF732" s="7" t="s">
        <v>45</v>
      </c>
      <c r="AG732" s="7" t="s">
        <v>45</v>
      </c>
      <c r="AH732" s="35" t="s">
        <v>45</v>
      </c>
      <c r="AI732" s="35" t="s">
        <v>45</v>
      </c>
      <c r="AJ732" s="7" t="s">
        <v>45</v>
      </c>
      <c r="AK732" s="36">
        <v>897231.7</v>
      </c>
    </row>
    <row r="733" spans="1:37" hidden="1">
      <c r="A733" s="4">
        <v>2025</v>
      </c>
      <c r="B733" s="4">
        <v>52</v>
      </c>
      <c r="C733" s="4" t="s">
        <v>559</v>
      </c>
      <c r="D733" s="4">
        <v>30490</v>
      </c>
      <c r="E733" s="4" t="s">
        <v>81</v>
      </c>
      <c r="F733" s="32">
        <v>0.13800000000000001</v>
      </c>
      <c r="G733" s="4" t="s">
        <v>43</v>
      </c>
      <c r="H733" s="33">
        <v>13746990</v>
      </c>
      <c r="I733" s="7">
        <v>4419</v>
      </c>
      <c r="J733" s="7">
        <v>23352</v>
      </c>
      <c r="K733" s="7">
        <v>3222.576</v>
      </c>
      <c r="L733" s="7">
        <v>30993.576000000001</v>
      </c>
      <c r="M733" s="7">
        <v>31913</v>
      </c>
      <c r="N733" s="34" t="s">
        <v>43</v>
      </c>
      <c r="O733" s="35">
        <v>2.8810328079466041E-2</v>
      </c>
      <c r="P733" s="7">
        <v>31913</v>
      </c>
      <c r="Q733" s="7">
        <v>919.42399999999975</v>
      </c>
      <c r="R733" s="7">
        <v>0</v>
      </c>
      <c r="S733" s="35">
        <v>1</v>
      </c>
      <c r="T733" s="35">
        <v>2.8810328079466041E-2</v>
      </c>
      <c r="U733" s="7">
        <v>919.42</v>
      </c>
      <c r="V733" s="4" t="s">
        <v>44</v>
      </c>
      <c r="W733" s="33" t="s">
        <v>45</v>
      </c>
      <c r="X733" s="7" t="s">
        <v>45</v>
      </c>
      <c r="Y733" s="7" t="s">
        <v>45</v>
      </c>
      <c r="Z733" s="7" t="s">
        <v>45</v>
      </c>
      <c r="AA733" s="7" t="s">
        <v>45</v>
      </c>
      <c r="AB733" s="7" t="s">
        <v>45</v>
      </c>
      <c r="AC733" s="4" t="s">
        <v>44</v>
      </c>
      <c r="AD733" s="35" t="s">
        <v>45</v>
      </c>
      <c r="AE733" s="7" t="s">
        <v>45</v>
      </c>
      <c r="AF733" s="7" t="s">
        <v>45</v>
      </c>
      <c r="AG733" s="7" t="s">
        <v>45</v>
      </c>
      <c r="AH733" s="35" t="s">
        <v>45</v>
      </c>
      <c r="AI733" s="35" t="s">
        <v>45</v>
      </c>
      <c r="AJ733" s="7" t="s">
        <v>45</v>
      </c>
      <c r="AK733" s="36">
        <v>919.42</v>
      </c>
    </row>
    <row r="734" spans="1:37" hidden="1">
      <c r="A734" s="4">
        <v>2025</v>
      </c>
      <c r="B734" s="4">
        <v>53</v>
      </c>
      <c r="C734" s="4" t="s">
        <v>568</v>
      </c>
      <c r="D734" s="4">
        <v>20040</v>
      </c>
      <c r="E734" s="4" t="s">
        <v>92</v>
      </c>
      <c r="F734" s="32">
        <v>0.13800000000000001</v>
      </c>
      <c r="G734" s="4" t="s">
        <v>43</v>
      </c>
      <c r="H734" s="33">
        <v>34291070</v>
      </c>
      <c r="I734" s="7">
        <v>133735.17000000001</v>
      </c>
      <c r="J734" s="7">
        <v>462918.5</v>
      </c>
      <c r="K734" s="7">
        <v>63882.752999999997</v>
      </c>
      <c r="L734" s="7">
        <v>660536.42300000007</v>
      </c>
      <c r="M734" s="7">
        <v>685821.81</v>
      </c>
      <c r="N734" s="34" t="s">
        <v>43</v>
      </c>
      <c r="O734" s="35">
        <v>3.6868741459242897E-2</v>
      </c>
      <c r="P734" s="7">
        <v>685821.81</v>
      </c>
      <c r="Q734" s="7">
        <v>25285.38700000001</v>
      </c>
      <c r="R734" s="7">
        <v>0</v>
      </c>
      <c r="S734" s="35">
        <v>1</v>
      </c>
      <c r="T734" s="35">
        <v>3.6868741459242897E-2</v>
      </c>
      <c r="U734" s="7">
        <v>25285.39</v>
      </c>
      <c r="V734" s="4" t="s">
        <v>43</v>
      </c>
      <c r="W734" s="33">
        <v>1321202</v>
      </c>
      <c r="X734" s="7">
        <v>5152.6899999999996</v>
      </c>
      <c r="Y734" s="7">
        <v>20641.349999999999</v>
      </c>
      <c r="Z734" s="7">
        <v>2848.5063</v>
      </c>
      <c r="AA734" s="7">
        <v>28642.546300000002</v>
      </c>
      <c r="AB734" s="7">
        <v>26424.06</v>
      </c>
      <c r="AC734" s="4" t="s">
        <v>44</v>
      </c>
      <c r="AD734" s="35" t="s">
        <v>45</v>
      </c>
      <c r="AE734" s="7" t="s">
        <v>45</v>
      </c>
      <c r="AF734" s="7" t="s">
        <v>45</v>
      </c>
      <c r="AG734" s="7" t="s">
        <v>45</v>
      </c>
      <c r="AH734" s="35" t="s">
        <v>45</v>
      </c>
      <c r="AI734" s="35" t="s">
        <v>45</v>
      </c>
      <c r="AJ734" s="7" t="s">
        <v>45</v>
      </c>
      <c r="AK734" s="36">
        <v>25285.39</v>
      </c>
    </row>
    <row r="735" spans="1:37" hidden="1">
      <c r="A735" s="4">
        <v>2025</v>
      </c>
      <c r="B735" s="4">
        <v>53</v>
      </c>
      <c r="C735" s="4" t="s">
        <v>568</v>
      </c>
      <c r="D735" s="4">
        <v>21560</v>
      </c>
      <c r="E735" s="4" t="s">
        <v>569</v>
      </c>
      <c r="F735" s="32">
        <v>0.13800000000000001</v>
      </c>
      <c r="G735" s="4" t="s">
        <v>43</v>
      </c>
      <c r="H735" s="33">
        <v>120246750</v>
      </c>
      <c r="I735" s="7">
        <v>480987</v>
      </c>
      <c r="J735" s="7">
        <v>1572644.32</v>
      </c>
      <c r="K735" s="7">
        <v>217024.91615999999</v>
      </c>
      <c r="L735" s="7">
        <v>2270656.2361599999</v>
      </c>
      <c r="M735" s="7">
        <v>2404935</v>
      </c>
      <c r="N735" s="34" t="s">
        <v>43</v>
      </c>
      <c r="O735" s="35">
        <v>5.5834674883105007E-2</v>
      </c>
      <c r="P735" s="7">
        <v>2404935</v>
      </c>
      <c r="Q735" s="7">
        <v>134278.76384000009</v>
      </c>
      <c r="R735" s="7">
        <v>0</v>
      </c>
      <c r="S735" s="35">
        <v>1</v>
      </c>
      <c r="T735" s="35">
        <v>5.5834674883105007E-2</v>
      </c>
      <c r="U735" s="7">
        <v>134278.76</v>
      </c>
      <c r="V735" s="4" t="s">
        <v>43</v>
      </c>
      <c r="W735" s="33">
        <v>5523250</v>
      </c>
      <c r="X735" s="7">
        <v>22093</v>
      </c>
      <c r="Y735" s="7">
        <v>89020.32</v>
      </c>
      <c r="Z735" s="7">
        <v>12284.80416</v>
      </c>
      <c r="AA735" s="7">
        <v>123398.12416000001</v>
      </c>
      <c r="AB735" s="7">
        <v>110465</v>
      </c>
      <c r="AC735" s="4" t="s">
        <v>44</v>
      </c>
      <c r="AD735" s="35" t="s">
        <v>45</v>
      </c>
      <c r="AE735" s="7" t="s">
        <v>45</v>
      </c>
      <c r="AF735" s="7" t="s">
        <v>45</v>
      </c>
      <c r="AG735" s="7" t="s">
        <v>45</v>
      </c>
      <c r="AH735" s="35" t="s">
        <v>45</v>
      </c>
      <c r="AI735" s="35" t="s">
        <v>45</v>
      </c>
      <c r="AJ735" s="7" t="s">
        <v>45</v>
      </c>
      <c r="AK735" s="36">
        <v>134278.76</v>
      </c>
    </row>
    <row r="736" spans="1:37" hidden="1">
      <c r="A736" s="4">
        <v>2025</v>
      </c>
      <c r="B736" s="4">
        <v>53</v>
      </c>
      <c r="C736" s="4" t="s">
        <v>568</v>
      </c>
      <c r="D736" s="4">
        <v>23340</v>
      </c>
      <c r="E736" s="4" t="s">
        <v>570</v>
      </c>
      <c r="F736" s="32">
        <v>0.13800000000000001</v>
      </c>
      <c r="G736" s="4" t="s">
        <v>43</v>
      </c>
      <c r="H736" s="33">
        <v>189783200</v>
      </c>
      <c r="I736" s="7">
        <v>721176.16</v>
      </c>
      <c r="J736" s="7">
        <v>2571302.56</v>
      </c>
      <c r="K736" s="7">
        <v>354839.75328000012</v>
      </c>
      <c r="L736" s="7">
        <v>3647318.473280001</v>
      </c>
      <c r="M736" s="7">
        <v>3795664</v>
      </c>
      <c r="N736" s="34" t="s">
        <v>43</v>
      </c>
      <c r="O736" s="35">
        <v>3.9082892142191628E-2</v>
      </c>
      <c r="P736" s="7">
        <v>3795664</v>
      </c>
      <c r="Q736" s="7">
        <v>148345.52671999959</v>
      </c>
      <c r="R736" s="7">
        <v>0</v>
      </c>
      <c r="S736" s="35">
        <v>1</v>
      </c>
      <c r="T736" s="35">
        <v>3.9082892142191628E-2</v>
      </c>
      <c r="U736" s="7">
        <v>148345.53</v>
      </c>
      <c r="V736" s="4" t="s">
        <v>44</v>
      </c>
      <c r="W736" s="33" t="s">
        <v>45</v>
      </c>
      <c r="X736" s="7" t="s">
        <v>45</v>
      </c>
      <c r="Y736" s="7" t="s">
        <v>45</v>
      </c>
      <c r="Z736" s="7" t="s">
        <v>45</v>
      </c>
      <c r="AA736" s="7" t="s">
        <v>45</v>
      </c>
      <c r="AB736" s="7" t="s">
        <v>45</v>
      </c>
      <c r="AC736" s="4" t="s">
        <v>44</v>
      </c>
      <c r="AD736" s="35" t="s">
        <v>45</v>
      </c>
      <c r="AE736" s="7" t="s">
        <v>45</v>
      </c>
      <c r="AF736" s="7" t="s">
        <v>45</v>
      </c>
      <c r="AG736" s="7" t="s">
        <v>45</v>
      </c>
      <c r="AH736" s="35" t="s">
        <v>45</v>
      </c>
      <c r="AI736" s="35" t="s">
        <v>45</v>
      </c>
      <c r="AJ736" s="7" t="s">
        <v>45</v>
      </c>
      <c r="AK736" s="36">
        <v>148345.53</v>
      </c>
    </row>
    <row r="737" spans="1:37" hidden="1">
      <c r="A737" s="4">
        <v>2025</v>
      </c>
      <c r="B737" s="4">
        <v>53</v>
      </c>
      <c r="C737" s="4" t="s">
        <v>568</v>
      </c>
      <c r="D737" s="4">
        <v>25030</v>
      </c>
      <c r="E737" s="4" t="s">
        <v>571</v>
      </c>
      <c r="F737" s="32">
        <v>0.13800000000000001</v>
      </c>
      <c r="G737" s="4" t="s">
        <v>43</v>
      </c>
      <c r="H737" s="33">
        <v>100182110</v>
      </c>
      <c r="I737" s="7">
        <v>650235.59</v>
      </c>
      <c r="J737" s="7">
        <v>1371421.51</v>
      </c>
      <c r="K737" s="7">
        <v>189256.16837999999</v>
      </c>
      <c r="L737" s="7">
        <v>2210913.2683799998</v>
      </c>
      <c r="M737" s="7">
        <v>2303240.91</v>
      </c>
      <c r="N737" s="34" t="s">
        <v>43</v>
      </c>
      <c r="O737" s="35">
        <v>4.0085968089199953E-2</v>
      </c>
      <c r="P737" s="7">
        <v>2303240.91</v>
      </c>
      <c r="Q737" s="7">
        <v>92327.641619999864</v>
      </c>
      <c r="R737" s="7">
        <v>0</v>
      </c>
      <c r="S737" s="35">
        <v>1</v>
      </c>
      <c r="T737" s="35">
        <v>4.0085968089199953E-2</v>
      </c>
      <c r="U737" s="7">
        <v>92327.64</v>
      </c>
      <c r="V737" s="4" t="s">
        <v>44</v>
      </c>
      <c r="W737" s="33" t="s">
        <v>45</v>
      </c>
      <c r="X737" s="7" t="s">
        <v>45</v>
      </c>
      <c r="Y737" s="7" t="s">
        <v>45</v>
      </c>
      <c r="Z737" s="7" t="s">
        <v>45</v>
      </c>
      <c r="AA737" s="7" t="s">
        <v>45</v>
      </c>
      <c r="AB737" s="7" t="s">
        <v>45</v>
      </c>
      <c r="AC737" s="4" t="s">
        <v>44</v>
      </c>
      <c r="AD737" s="35" t="s">
        <v>45</v>
      </c>
      <c r="AE737" s="7" t="s">
        <v>45</v>
      </c>
      <c r="AF737" s="7" t="s">
        <v>45</v>
      </c>
      <c r="AG737" s="7" t="s">
        <v>45</v>
      </c>
      <c r="AH737" s="35" t="s">
        <v>45</v>
      </c>
      <c r="AI737" s="35" t="s">
        <v>45</v>
      </c>
      <c r="AJ737" s="7" t="s">
        <v>45</v>
      </c>
      <c r="AK737" s="36">
        <v>92327.64</v>
      </c>
    </row>
    <row r="738" spans="1:37" hidden="1">
      <c r="A738" s="4">
        <v>2025</v>
      </c>
      <c r="B738" s="4">
        <v>53</v>
      </c>
      <c r="C738" s="4" t="s">
        <v>568</v>
      </c>
      <c r="D738" s="4">
        <v>30400</v>
      </c>
      <c r="E738" s="4" t="s">
        <v>98</v>
      </c>
      <c r="F738" s="32">
        <v>0.13800000000000001</v>
      </c>
      <c r="G738" s="4" t="s">
        <v>43</v>
      </c>
      <c r="H738" s="33">
        <v>34291070</v>
      </c>
      <c r="I738" s="7">
        <v>0</v>
      </c>
      <c r="J738" s="7">
        <v>57509.61</v>
      </c>
      <c r="K738" s="7">
        <v>7936.3261800000009</v>
      </c>
      <c r="L738" s="7">
        <v>65445.936179999997</v>
      </c>
      <c r="M738" s="7">
        <v>68582.11</v>
      </c>
      <c r="N738" s="34" t="s">
        <v>43</v>
      </c>
      <c r="O738" s="35">
        <v>4.5728745003616789E-2</v>
      </c>
      <c r="P738" s="7">
        <v>68582.11</v>
      </c>
      <c r="Q738" s="7">
        <v>3136.1738199999968</v>
      </c>
      <c r="R738" s="7">
        <v>0</v>
      </c>
      <c r="S738" s="35">
        <v>1</v>
      </c>
      <c r="T738" s="35">
        <v>4.5728745003616789E-2</v>
      </c>
      <c r="U738" s="7">
        <v>3136.17</v>
      </c>
      <c r="V738" s="4" t="s">
        <v>43</v>
      </c>
      <c r="W738" s="33">
        <v>1321202</v>
      </c>
      <c r="X738" s="7">
        <v>0</v>
      </c>
      <c r="Y738" s="7">
        <v>2570.7399999999998</v>
      </c>
      <c r="Z738" s="7">
        <v>354.76211999999998</v>
      </c>
      <c r="AA738" s="7">
        <v>2925.5021200000001</v>
      </c>
      <c r="AB738" s="7">
        <v>2642.37</v>
      </c>
      <c r="AC738" s="4" t="s">
        <v>44</v>
      </c>
      <c r="AD738" s="35" t="s">
        <v>45</v>
      </c>
      <c r="AE738" s="7" t="s">
        <v>45</v>
      </c>
      <c r="AF738" s="7" t="s">
        <v>45</v>
      </c>
      <c r="AG738" s="7" t="s">
        <v>45</v>
      </c>
      <c r="AH738" s="35" t="s">
        <v>45</v>
      </c>
      <c r="AI738" s="35" t="s">
        <v>45</v>
      </c>
      <c r="AJ738" s="7" t="s">
        <v>45</v>
      </c>
      <c r="AK738" s="36">
        <v>3136.17</v>
      </c>
    </row>
    <row r="739" spans="1:37">
      <c r="A739" s="4">
        <v>2023</v>
      </c>
      <c r="B739" s="4">
        <v>54</v>
      </c>
      <c r="C739" s="4" t="s">
        <v>572</v>
      </c>
      <c r="D739" s="4">
        <v>20890</v>
      </c>
      <c r="E739" s="4" t="s">
        <v>573</v>
      </c>
      <c r="F739" s="32">
        <v>0.13500000000000001</v>
      </c>
      <c r="G739" s="4" t="s">
        <v>43</v>
      </c>
      <c r="H739" s="33">
        <v>581127100</v>
      </c>
      <c r="I739" s="7">
        <v>10808964.060000001</v>
      </c>
      <c r="J739" s="7">
        <v>6347134.2599999998</v>
      </c>
      <c r="K739" s="7">
        <v>856863.12510000006</v>
      </c>
      <c r="L739" s="7">
        <v>18012961.445099998</v>
      </c>
      <c r="M739" s="7">
        <v>19700216.829999998</v>
      </c>
      <c r="N739" s="34" t="s">
        <v>43</v>
      </c>
      <c r="O739" s="35">
        <v>8.564653878989803E-2</v>
      </c>
      <c r="P739" s="7">
        <v>19023534.640000001</v>
      </c>
      <c r="Q739" s="7">
        <v>1629299.8974657289</v>
      </c>
      <c r="R739" s="7">
        <v>0</v>
      </c>
      <c r="S739" s="35">
        <v>1</v>
      </c>
      <c r="T739" s="35">
        <v>8.564653878989803E-2</v>
      </c>
      <c r="U739" s="7">
        <v>1629299.9</v>
      </c>
      <c r="V739" s="4" t="s">
        <v>43</v>
      </c>
      <c r="W739" s="33">
        <v>63130530</v>
      </c>
      <c r="X739" s="7">
        <v>1174227.8600000001</v>
      </c>
      <c r="Y739" s="7">
        <v>859565</v>
      </c>
      <c r="Z739" s="7">
        <v>116041.27499999999</v>
      </c>
      <c r="AA739" s="7">
        <v>2149834.1349999998</v>
      </c>
      <c r="AB739" s="7">
        <v>2140148.83</v>
      </c>
      <c r="AC739" s="4" t="s">
        <v>44</v>
      </c>
      <c r="AD739" s="35" t="s">
        <v>45</v>
      </c>
      <c r="AE739" s="7" t="s">
        <v>45</v>
      </c>
      <c r="AF739" s="7" t="s">
        <v>45</v>
      </c>
      <c r="AG739" s="7" t="s">
        <v>45</v>
      </c>
      <c r="AH739" s="35" t="s">
        <v>45</v>
      </c>
      <c r="AI739" s="35" t="s">
        <v>45</v>
      </c>
      <c r="AJ739" s="7" t="s">
        <v>45</v>
      </c>
      <c r="AK739" s="36">
        <v>1629299.9</v>
      </c>
    </row>
    <row r="740" spans="1:37">
      <c r="A740" s="4">
        <v>2023</v>
      </c>
      <c r="B740" s="4">
        <v>54</v>
      </c>
      <c r="C740" s="4" t="s">
        <v>572</v>
      </c>
      <c r="D740" s="4">
        <v>21120</v>
      </c>
      <c r="E740" s="4" t="s">
        <v>574</v>
      </c>
      <c r="F740" s="32">
        <v>0.13500000000000001</v>
      </c>
      <c r="G740" s="4" t="s">
        <v>43</v>
      </c>
      <c r="H740" s="33">
        <v>235162930</v>
      </c>
      <c r="I740" s="7">
        <v>2595646.11</v>
      </c>
      <c r="J740" s="7">
        <v>2567728</v>
      </c>
      <c r="K740" s="7">
        <v>346643.28</v>
      </c>
      <c r="L740" s="7">
        <v>5510017.3899999997</v>
      </c>
      <c r="M740" s="7">
        <v>6123095.9400000004</v>
      </c>
      <c r="N740" s="34" t="s">
        <v>43</v>
      </c>
      <c r="O740" s="35">
        <v>0.10012558287629909</v>
      </c>
      <c r="P740" s="7">
        <v>5970634.8700000001</v>
      </c>
      <c r="Q740" s="7">
        <v>597813.29650030658</v>
      </c>
      <c r="R740" s="7">
        <v>0</v>
      </c>
      <c r="S740" s="35">
        <v>1</v>
      </c>
      <c r="T740" s="35">
        <v>0.10012558287629909</v>
      </c>
      <c r="U740" s="7">
        <v>597813.30000000005</v>
      </c>
      <c r="V740" s="4" t="s">
        <v>44</v>
      </c>
      <c r="W740" s="33" t="s">
        <v>45</v>
      </c>
      <c r="X740" s="7" t="s">
        <v>45</v>
      </c>
      <c r="Y740" s="7" t="s">
        <v>45</v>
      </c>
      <c r="Z740" s="7" t="s">
        <v>45</v>
      </c>
      <c r="AA740" s="7" t="s">
        <v>45</v>
      </c>
      <c r="AB740" s="7" t="s">
        <v>45</v>
      </c>
      <c r="AC740" s="4" t="s">
        <v>44</v>
      </c>
      <c r="AD740" s="35" t="s">
        <v>45</v>
      </c>
      <c r="AE740" s="7" t="s">
        <v>45</v>
      </c>
      <c r="AF740" s="7" t="s">
        <v>45</v>
      </c>
      <c r="AG740" s="7" t="s">
        <v>45</v>
      </c>
      <c r="AH740" s="35" t="s">
        <v>45</v>
      </c>
      <c r="AI740" s="35" t="s">
        <v>45</v>
      </c>
      <c r="AJ740" s="7" t="s">
        <v>45</v>
      </c>
      <c r="AK740" s="36">
        <v>597813.30000000005</v>
      </c>
    </row>
    <row r="741" spans="1:37">
      <c r="A741" s="4">
        <v>2023</v>
      </c>
      <c r="B741" s="4">
        <v>54</v>
      </c>
      <c r="C741" s="4" t="s">
        <v>572</v>
      </c>
      <c r="D741" s="4">
        <v>23230</v>
      </c>
      <c r="E741" s="4" t="s">
        <v>104</v>
      </c>
      <c r="F741" s="32">
        <v>0.13500000000000001</v>
      </c>
      <c r="G741" s="4" t="s">
        <v>43</v>
      </c>
      <c r="H741" s="33">
        <v>158529310</v>
      </c>
      <c r="I741" s="7">
        <v>2349942.9</v>
      </c>
      <c r="J741" s="7">
        <v>1624054.2</v>
      </c>
      <c r="K741" s="7">
        <v>219247.31700000001</v>
      </c>
      <c r="L741" s="7">
        <v>4193244.416999999</v>
      </c>
      <c r="M741" s="7">
        <v>4807147.2</v>
      </c>
      <c r="N741" s="34" t="s">
        <v>43</v>
      </c>
      <c r="O741" s="35">
        <v>0.12770625850608461</v>
      </c>
      <c r="P741" s="7">
        <v>4723769.71</v>
      </c>
      <c r="Q741" s="7">
        <v>603254.95570847241</v>
      </c>
      <c r="R741" s="7">
        <v>0</v>
      </c>
      <c r="S741" s="35">
        <v>1</v>
      </c>
      <c r="T741" s="35">
        <v>0.12770625850608461</v>
      </c>
      <c r="U741" s="7">
        <v>603254.96</v>
      </c>
      <c r="V741" s="4" t="s">
        <v>43</v>
      </c>
      <c r="W741" s="33">
        <v>4577870</v>
      </c>
      <c r="X741" s="7">
        <v>69657.039999999994</v>
      </c>
      <c r="Y741" s="7">
        <v>59710.65</v>
      </c>
      <c r="Z741" s="7">
        <v>8060.937750000001</v>
      </c>
      <c r="AA741" s="7">
        <v>137428.62775000001</v>
      </c>
      <c r="AB741" s="7">
        <v>140614.01999999999</v>
      </c>
      <c r="AC741" s="4" t="s">
        <v>43</v>
      </c>
      <c r="AD741" s="35">
        <v>2.2653447003364021E-2</v>
      </c>
      <c r="AE741" s="7">
        <v>139895.43</v>
      </c>
      <c r="AF741" s="7">
        <v>3169.113709517821</v>
      </c>
      <c r="AG741" s="7">
        <v>0</v>
      </c>
      <c r="AH741" s="35">
        <v>1</v>
      </c>
      <c r="AI741" s="35">
        <v>2.2653447003364021E-2</v>
      </c>
      <c r="AJ741" s="7">
        <v>3169.11</v>
      </c>
      <c r="AK741" s="36">
        <v>606424.06999999995</v>
      </c>
    </row>
    <row r="742" spans="1:37">
      <c r="A742" s="4">
        <v>2023</v>
      </c>
      <c r="B742" s="4">
        <v>54</v>
      </c>
      <c r="C742" s="4" t="s">
        <v>572</v>
      </c>
      <c r="D742" s="4">
        <v>23490</v>
      </c>
      <c r="E742" s="4" t="s">
        <v>105</v>
      </c>
      <c r="F742" s="32">
        <v>0.13500000000000001</v>
      </c>
      <c r="G742" s="4" t="s">
        <v>43</v>
      </c>
      <c r="H742" s="33">
        <v>859410</v>
      </c>
      <c r="I742" s="7">
        <v>7990.25</v>
      </c>
      <c r="J742" s="7">
        <v>7755.65</v>
      </c>
      <c r="K742" s="7">
        <v>1047.0127500000001</v>
      </c>
      <c r="L742" s="7">
        <v>16792.91275</v>
      </c>
      <c r="M742" s="7">
        <v>21483.01</v>
      </c>
      <c r="N742" s="34" t="s">
        <v>43</v>
      </c>
      <c r="O742" s="35">
        <v>0.21831657900824891</v>
      </c>
      <c r="P742" s="7">
        <v>21267.200000000001</v>
      </c>
      <c r="Q742" s="7">
        <v>4642.98234908423</v>
      </c>
      <c r="R742" s="7">
        <v>0</v>
      </c>
      <c r="S742" s="35">
        <v>1</v>
      </c>
      <c r="T742" s="35">
        <v>0.21831657900824891</v>
      </c>
      <c r="U742" s="7">
        <v>4642.9799999999996</v>
      </c>
      <c r="V742" s="4" t="s">
        <v>44</v>
      </c>
      <c r="W742" s="33" t="s">
        <v>45</v>
      </c>
      <c r="X742" s="7" t="s">
        <v>45</v>
      </c>
      <c r="Y742" s="7" t="s">
        <v>45</v>
      </c>
      <c r="Z742" s="7" t="s">
        <v>45</v>
      </c>
      <c r="AA742" s="7" t="s">
        <v>45</v>
      </c>
      <c r="AB742" s="7" t="s">
        <v>45</v>
      </c>
      <c r="AC742" s="4" t="s">
        <v>44</v>
      </c>
      <c r="AD742" s="35" t="s">
        <v>45</v>
      </c>
      <c r="AE742" s="7" t="s">
        <v>45</v>
      </c>
      <c r="AF742" s="7" t="s">
        <v>45</v>
      </c>
      <c r="AG742" s="7" t="s">
        <v>45</v>
      </c>
      <c r="AH742" s="35" t="s">
        <v>45</v>
      </c>
      <c r="AI742" s="35" t="s">
        <v>45</v>
      </c>
      <c r="AJ742" s="7" t="s">
        <v>45</v>
      </c>
      <c r="AK742" s="36">
        <v>4642.9799999999996</v>
      </c>
    </row>
    <row r="743" spans="1:37">
      <c r="A743" s="4">
        <v>2023</v>
      </c>
      <c r="B743" s="4">
        <v>54</v>
      </c>
      <c r="C743" s="4" t="s">
        <v>572</v>
      </c>
      <c r="D743" s="4">
        <v>23620</v>
      </c>
      <c r="E743" s="4" t="s">
        <v>106</v>
      </c>
      <c r="F743" s="32">
        <v>0.13500000000000001</v>
      </c>
      <c r="G743" s="4" t="s">
        <v>43</v>
      </c>
      <c r="H743" s="33">
        <v>4387680</v>
      </c>
      <c r="I743" s="7">
        <v>43931.29</v>
      </c>
      <c r="J743" s="7">
        <v>44500.68</v>
      </c>
      <c r="K743" s="7">
        <v>6007.5918000000001</v>
      </c>
      <c r="L743" s="7">
        <v>94439.561799999996</v>
      </c>
      <c r="M743" s="7">
        <v>114134.25</v>
      </c>
      <c r="N743" s="34" t="s">
        <v>43</v>
      </c>
      <c r="O743" s="35">
        <v>0.17255721398265639</v>
      </c>
      <c r="P743" s="7">
        <v>114121.97</v>
      </c>
      <c r="Q743" s="7">
        <v>19692.5691974123</v>
      </c>
      <c r="R743" s="7">
        <v>0</v>
      </c>
      <c r="S743" s="35">
        <v>1</v>
      </c>
      <c r="T743" s="35">
        <v>0.17255721398265639</v>
      </c>
      <c r="U743" s="7">
        <v>19692.57</v>
      </c>
      <c r="V743" s="4" t="s">
        <v>44</v>
      </c>
      <c r="W743" s="33" t="s">
        <v>45</v>
      </c>
      <c r="X743" s="7" t="s">
        <v>45</v>
      </c>
      <c r="Y743" s="7" t="s">
        <v>45</v>
      </c>
      <c r="Z743" s="7" t="s">
        <v>45</v>
      </c>
      <c r="AA743" s="7" t="s">
        <v>45</v>
      </c>
      <c r="AB743" s="7" t="s">
        <v>45</v>
      </c>
      <c r="AC743" s="4" t="s">
        <v>44</v>
      </c>
      <c r="AD743" s="35" t="s">
        <v>45</v>
      </c>
      <c r="AE743" s="7" t="s">
        <v>45</v>
      </c>
      <c r="AF743" s="7" t="s">
        <v>45</v>
      </c>
      <c r="AG743" s="7" t="s">
        <v>45</v>
      </c>
      <c r="AH743" s="35" t="s">
        <v>45</v>
      </c>
      <c r="AI743" s="35" t="s">
        <v>45</v>
      </c>
      <c r="AJ743" s="7" t="s">
        <v>45</v>
      </c>
      <c r="AK743" s="36">
        <v>19692.57</v>
      </c>
    </row>
    <row r="744" spans="1:37">
      <c r="A744" s="4">
        <v>2023</v>
      </c>
      <c r="B744" s="4">
        <v>54</v>
      </c>
      <c r="C744" s="4" t="s">
        <v>572</v>
      </c>
      <c r="D744" s="4">
        <v>24290</v>
      </c>
      <c r="E744" s="4" t="s">
        <v>108</v>
      </c>
      <c r="F744" s="32">
        <v>0.13500000000000001</v>
      </c>
      <c r="G744" s="4" t="s">
        <v>43</v>
      </c>
      <c r="H744" s="33">
        <v>205774270</v>
      </c>
      <c r="I744" s="7">
        <v>1956853.84</v>
      </c>
      <c r="J744" s="7">
        <v>2433043.38</v>
      </c>
      <c r="K744" s="7">
        <v>328460.85629999998</v>
      </c>
      <c r="L744" s="7">
        <v>4718358.0762999998</v>
      </c>
      <c r="M744" s="7">
        <v>5002314.8899999997</v>
      </c>
      <c r="N744" s="34" t="s">
        <v>43</v>
      </c>
      <c r="O744" s="35">
        <v>5.6765081755978719E-2</v>
      </c>
      <c r="P744" s="7">
        <v>4846806.6500000004</v>
      </c>
      <c r="Q744" s="7">
        <v>275129.37574267137</v>
      </c>
      <c r="R744" s="7">
        <v>0</v>
      </c>
      <c r="S744" s="35">
        <v>1</v>
      </c>
      <c r="T744" s="35">
        <v>5.6765081755978719E-2</v>
      </c>
      <c r="U744" s="7">
        <v>275129.38</v>
      </c>
      <c r="V744" s="4" t="s">
        <v>44</v>
      </c>
      <c r="W744" s="33" t="s">
        <v>45</v>
      </c>
      <c r="X744" s="7" t="s">
        <v>45</v>
      </c>
      <c r="Y744" s="7" t="s">
        <v>45</v>
      </c>
      <c r="Z744" s="7" t="s">
        <v>45</v>
      </c>
      <c r="AA744" s="7" t="s">
        <v>45</v>
      </c>
      <c r="AB744" s="7" t="s">
        <v>45</v>
      </c>
      <c r="AC744" s="4" t="s">
        <v>44</v>
      </c>
      <c r="AD744" s="35" t="s">
        <v>45</v>
      </c>
      <c r="AE744" s="7" t="s">
        <v>45</v>
      </c>
      <c r="AF744" s="7" t="s">
        <v>45</v>
      </c>
      <c r="AG744" s="7" t="s">
        <v>45</v>
      </c>
      <c r="AH744" s="35" t="s">
        <v>45</v>
      </c>
      <c r="AI744" s="35" t="s">
        <v>45</v>
      </c>
      <c r="AJ744" s="7" t="s">
        <v>45</v>
      </c>
      <c r="AK744" s="36">
        <v>275129.38</v>
      </c>
    </row>
    <row r="745" spans="1:37">
      <c r="A745" s="4">
        <v>2023</v>
      </c>
      <c r="B745" s="4">
        <v>54</v>
      </c>
      <c r="C745" s="4" t="s">
        <v>572</v>
      </c>
      <c r="D745" s="4">
        <v>24760</v>
      </c>
      <c r="E745" s="4" t="s">
        <v>293</v>
      </c>
      <c r="F745" s="32">
        <v>0.13500000000000001</v>
      </c>
      <c r="G745" s="4" t="s">
        <v>43</v>
      </c>
      <c r="H745" s="33">
        <v>189559080</v>
      </c>
      <c r="I745" s="7">
        <v>1955239.55</v>
      </c>
      <c r="J745" s="7">
        <v>2101347.0099999998</v>
      </c>
      <c r="K745" s="7">
        <v>283681.84635000001</v>
      </c>
      <c r="L745" s="7">
        <v>4340268.4063499998</v>
      </c>
      <c r="M745" s="7">
        <v>4798627.6399999997</v>
      </c>
      <c r="N745" s="34" t="s">
        <v>43</v>
      </c>
      <c r="O745" s="35">
        <v>9.5518816636083081E-2</v>
      </c>
      <c r="P745" s="7">
        <v>4757465.9800000004</v>
      </c>
      <c r="Q745" s="7">
        <v>454427.52059602342</v>
      </c>
      <c r="R745" s="7">
        <v>0</v>
      </c>
      <c r="S745" s="35">
        <v>1</v>
      </c>
      <c r="T745" s="35">
        <v>9.5518816636083081E-2</v>
      </c>
      <c r="U745" s="7">
        <v>454427.52</v>
      </c>
      <c r="V745" s="4" t="s">
        <v>43</v>
      </c>
      <c r="W745" s="33">
        <v>15320250</v>
      </c>
      <c r="X745" s="7">
        <v>164465.85999999999</v>
      </c>
      <c r="Y745" s="7">
        <v>217705.48</v>
      </c>
      <c r="Z745" s="7">
        <v>29390.239799999999</v>
      </c>
      <c r="AA745" s="7">
        <v>411561.57979999989</v>
      </c>
      <c r="AB745" s="7">
        <v>394269.87</v>
      </c>
      <c r="AC745" s="4" t="s">
        <v>44</v>
      </c>
      <c r="AD745" s="35" t="s">
        <v>45</v>
      </c>
      <c r="AE745" s="7" t="s">
        <v>45</v>
      </c>
      <c r="AF745" s="7" t="s">
        <v>45</v>
      </c>
      <c r="AG745" s="7" t="s">
        <v>45</v>
      </c>
      <c r="AH745" s="35" t="s">
        <v>45</v>
      </c>
      <c r="AI745" s="35" t="s">
        <v>45</v>
      </c>
      <c r="AJ745" s="7" t="s">
        <v>45</v>
      </c>
      <c r="AK745" s="36">
        <v>454427.52</v>
      </c>
    </row>
    <row r="746" spans="1:37">
      <c r="A746" s="4">
        <v>2023</v>
      </c>
      <c r="B746" s="4">
        <v>54</v>
      </c>
      <c r="C746" s="4" t="s">
        <v>572</v>
      </c>
      <c r="D746" s="4">
        <v>25070</v>
      </c>
      <c r="E746" s="4" t="s">
        <v>294</v>
      </c>
      <c r="F746" s="32">
        <v>0.13500000000000001</v>
      </c>
      <c r="G746" s="4" t="s">
        <v>43</v>
      </c>
      <c r="H746" s="33">
        <v>157076830</v>
      </c>
      <c r="I746" s="7">
        <v>1020999.4</v>
      </c>
      <c r="J746" s="7">
        <v>1645469.67</v>
      </c>
      <c r="K746" s="7">
        <v>222138.40544999999</v>
      </c>
      <c r="L746" s="7">
        <v>2888607.4754499998</v>
      </c>
      <c r="M746" s="7">
        <v>3330030.21</v>
      </c>
      <c r="N746" s="34" t="s">
        <v>43</v>
      </c>
      <c r="O746" s="35">
        <v>0.13255817716740781</v>
      </c>
      <c r="P746" s="7">
        <v>3304332.56</v>
      </c>
      <c r="Q746" s="7">
        <v>438016.30090851418</v>
      </c>
      <c r="R746" s="7">
        <v>0</v>
      </c>
      <c r="S746" s="35">
        <v>1</v>
      </c>
      <c r="T746" s="35">
        <v>0.13255817716740781</v>
      </c>
      <c r="U746" s="7">
        <v>438016.3</v>
      </c>
      <c r="V746" s="4" t="s">
        <v>43</v>
      </c>
      <c r="W746" s="33">
        <v>13725770</v>
      </c>
      <c r="X746" s="7">
        <v>89217.51</v>
      </c>
      <c r="Y746" s="7">
        <v>189067.13</v>
      </c>
      <c r="Z746" s="7">
        <v>25524.062549999999</v>
      </c>
      <c r="AA746" s="7">
        <v>303808.70254999999</v>
      </c>
      <c r="AB746" s="7">
        <v>290986.39</v>
      </c>
      <c r="AC746" s="4" t="s">
        <v>44</v>
      </c>
      <c r="AD746" s="35" t="s">
        <v>45</v>
      </c>
      <c r="AE746" s="7" t="s">
        <v>45</v>
      </c>
      <c r="AF746" s="7" t="s">
        <v>45</v>
      </c>
      <c r="AG746" s="7" t="s">
        <v>45</v>
      </c>
      <c r="AH746" s="35" t="s">
        <v>45</v>
      </c>
      <c r="AI746" s="35" t="s">
        <v>45</v>
      </c>
      <c r="AJ746" s="7" t="s">
        <v>45</v>
      </c>
      <c r="AK746" s="36">
        <v>438016.3</v>
      </c>
    </row>
    <row r="747" spans="1:37">
      <c r="A747" s="4">
        <v>2023</v>
      </c>
      <c r="B747" s="4">
        <v>54</v>
      </c>
      <c r="C747" s="4" t="s">
        <v>572</v>
      </c>
      <c r="D747" s="4">
        <v>30460</v>
      </c>
      <c r="E747" s="4" t="s">
        <v>65</v>
      </c>
      <c r="F747" s="32">
        <v>0.13500000000000001</v>
      </c>
      <c r="G747" s="4" t="s">
        <v>43</v>
      </c>
      <c r="H747" s="33">
        <v>205774270</v>
      </c>
      <c r="I747" s="7">
        <v>153744.85999999999</v>
      </c>
      <c r="J747" s="7">
        <v>274490.40999999997</v>
      </c>
      <c r="K747" s="7">
        <v>37056.205349999997</v>
      </c>
      <c r="L747" s="7">
        <v>465291.47535000002</v>
      </c>
      <c r="M747" s="7">
        <v>565293.4</v>
      </c>
      <c r="N747" s="34" t="s">
        <v>43</v>
      </c>
      <c r="O747" s="35">
        <v>0.17690269274327289</v>
      </c>
      <c r="P747" s="7">
        <v>559134.88</v>
      </c>
      <c r="Q747" s="7">
        <v>98912.465878686737</v>
      </c>
      <c r="R747" s="7">
        <v>0</v>
      </c>
      <c r="S747" s="35">
        <v>1</v>
      </c>
      <c r="T747" s="35">
        <v>0.17690269274327289</v>
      </c>
      <c r="U747" s="7">
        <v>98912.47</v>
      </c>
      <c r="V747" s="4" t="s">
        <v>44</v>
      </c>
      <c r="W747" s="33" t="s">
        <v>45</v>
      </c>
      <c r="X747" s="7" t="s">
        <v>45</v>
      </c>
      <c r="Y747" s="7" t="s">
        <v>45</v>
      </c>
      <c r="Z747" s="7" t="s">
        <v>45</v>
      </c>
      <c r="AA747" s="7" t="s">
        <v>45</v>
      </c>
      <c r="AB747" s="7" t="s">
        <v>45</v>
      </c>
      <c r="AC747" s="4" t="s">
        <v>44</v>
      </c>
      <c r="AD747" s="35" t="s">
        <v>45</v>
      </c>
      <c r="AE747" s="7" t="s">
        <v>45</v>
      </c>
      <c r="AF747" s="7" t="s">
        <v>45</v>
      </c>
      <c r="AG747" s="7" t="s">
        <v>45</v>
      </c>
      <c r="AH747" s="35" t="s">
        <v>45</v>
      </c>
      <c r="AI747" s="35" t="s">
        <v>45</v>
      </c>
      <c r="AJ747" s="7" t="s">
        <v>45</v>
      </c>
      <c r="AK747" s="36">
        <v>98912.47</v>
      </c>
    </row>
    <row r="748" spans="1:37">
      <c r="A748" s="4">
        <v>2023</v>
      </c>
      <c r="B748" s="4">
        <v>54</v>
      </c>
      <c r="C748" s="4" t="s">
        <v>572</v>
      </c>
      <c r="D748" s="4">
        <v>30500</v>
      </c>
      <c r="E748" s="4" t="s">
        <v>113</v>
      </c>
      <c r="F748" s="32">
        <v>0.13500000000000001</v>
      </c>
      <c r="G748" s="4" t="s">
        <v>44</v>
      </c>
      <c r="H748" s="33" t="s">
        <v>45</v>
      </c>
      <c r="I748" s="7" t="s">
        <v>45</v>
      </c>
      <c r="J748" s="7" t="s">
        <v>45</v>
      </c>
      <c r="K748" s="7" t="s">
        <v>45</v>
      </c>
      <c r="L748" s="7" t="s">
        <v>45</v>
      </c>
      <c r="M748" s="7" t="s">
        <v>45</v>
      </c>
      <c r="N748" s="34" t="s">
        <v>44</v>
      </c>
      <c r="O748" s="35" t="s">
        <v>45</v>
      </c>
      <c r="P748" s="7" t="s">
        <v>45</v>
      </c>
      <c r="Q748" s="7" t="s">
        <v>45</v>
      </c>
      <c r="R748" s="7" t="s">
        <v>45</v>
      </c>
      <c r="S748" s="35" t="s">
        <v>45</v>
      </c>
      <c r="T748" s="35" t="s">
        <v>45</v>
      </c>
      <c r="U748" s="7" t="s">
        <v>45</v>
      </c>
      <c r="V748" s="4" t="s">
        <v>44</v>
      </c>
      <c r="W748" s="33" t="s">
        <v>45</v>
      </c>
      <c r="X748" s="7" t="s">
        <v>45</v>
      </c>
      <c r="Y748" s="7" t="s">
        <v>45</v>
      </c>
      <c r="Z748" s="7" t="s">
        <v>45</v>
      </c>
      <c r="AA748" s="7" t="s">
        <v>45</v>
      </c>
      <c r="AB748" s="7" t="s">
        <v>45</v>
      </c>
      <c r="AC748" s="4" t="s">
        <v>44</v>
      </c>
      <c r="AD748" s="35" t="s">
        <v>45</v>
      </c>
      <c r="AE748" s="7" t="s">
        <v>45</v>
      </c>
      <c r="AF748" s="7" t="s">
        <v>45</v>
      </c>
      <c r="AG748" s="7" t="s">
        <v>45</v>
      </c>
      <c r="AH748" s="35" t="s">
        <v>45</v>
      </c>
      <c r="AI748" s="35" t="s">
        <v>45</v>
      </c>
      <c r="AJ748" s="7" t="s">
        <v>45</v>
      </c>
      <c r="AK748" s="36" t="s">
        <v>45</v>
      </c>
    </row>
    <row r="749" spans="1:37" hidden="1">
      <c r="A749" s="4">
        <v>2025</v>
      </c>
      <c r="B749" s="4">
        <v>55</v>
      </c>
      <c r="C749" s="4" t="s">
        <v>575</v>
      </c>
      <c r="D749" s="4">
        <v>20440</v>
      </c>
      <c r="E749" s="4" t="s">
        <v>576</v>
      </c>
      <c r="F749" s="32">
        <v>0.13800000000000001</v>
      </c>
      <c r="G749" s="4" t="s">
        <v>43</v>
      </c>
      <c r="H749" s="33">
        <v>235985640</v>
      </c>
      <c r="I749" s="7">
        <v>2569603</v>
      </c>
      <c r="J749" s="7">
        <v>2875259</v>
      </c>
      <c r="K749" s="7">
        <v>396785.74200000003</v>
      </c>
      <c r="L749" s="7">
        <v>5841647.7419999996</v>
      </c>
      <c r="M749" s="7">
        <v>6227383</v>
      </c>
      <c r="N749" s="34" t="s">
        <v>43</v>
      </c>
      <c r="O749" s="35">
        <v>6.1941791278936953E-2</v>
      </c>
      <c r="P749" s="7">
        <v>6227383</v>
      </c>
      <c r="Q749" s="7">
        <v>385735.25800000032</v>
      </c>
      <c r="R749" s="7">
        <v>0</v>
      </c>
      <c r="S749" s="35">
        <v>1</v>
      </c>
      <c r="T749" s="35">
        <v>6.1941791278936953E-2</v>
      </c>
      <c r="U749" s="7">
        <v>385735.26</v>
      </c>
      <c r="V749" s="4" t="s">
        <v>43</v>
      </c>
      <c r="W749" s="33">
        <v>22098930</v>
      </c>
      <c r="X749" s="7">
        <v>253439</v>
      </c>
      <c r="Y749" s="7">
        <v>321666</v>
      </c>
      <c r="Z749" s="7">
        <v>44389.908000000003</v>
      </c>
      <c r="AA749" s="7">
        <v>619494.90800000005</v>
      </c>
      <c r="AB749" s="7">
        <v>595972</v>
      </c>
      <c r="AC749" s="4" t="s">
        <v>44</v>
      </c>
      <c r="AD749" s="35" t="s">
        <v>45</v>
      </c>
      <c r="AE749" s="7" t="s">
        <v>45</v>
      </c>
      <c r="AF749" s="7" t="s">
        <v>45</v>
      </c>
      <c r="AG749" s="7" t="s">
        <v>45</v>
      </c>
      <c r="AH749" s="35" t="s">
        <v>45</v>
      </c>
      <c r="AI749" s="35" t="s">
        <v>45</v>
      </c>
      <c r="AJ749" s="7" t="s">
        <v>45</v>
      </c>
      <c r="AK749" s="36">
        <v>385735.26</v>
      </c>
    </row>
    <row r="750" spans="1:37" hidden="1">
      <c r="A750" s="4">
        <v>2025</v>
      </c>
      <c r="B750" s="4">
        <v>55</v>
      </c>
      <c r="C750" s="4" t="s">
        <v>575</v>
      </c>
      <c r="D750" s="4">
        <v>20580</v>
      </c>
      <c r="E750" s="4" t="s">
        <v>284</v>
      </c>
      <c r="F750" s="32">
        <v>0.13800000000000001</v>
      </c>
      <c r="G750" s="4" t="s">
        <v>43</v>
      </c>
      <c r="H750" s="33">
        <v>52717260</v>
      </c>
      <c r="I750" s="7">
        <v>347934</v>
      </c>
      <c r="J750" s="7">
        <v>554701</v>
      </c>
      <c r="K750" s="7">
        <v>76548.738000000012</v>
      </c>
      <c r="L750" s="7">
        <v>979183.73800000001</v>
      </c>
      <c r="M750" s="7">
        <v>1112335</v>
      </c>
      <c r="N750" s="34" t="s">
        <v>43</v>
      </c>
      <c r="O750" s="35">
        <v>0.1197042815338905</v>
      </c>
      <c r="P750" s="7">
        <v>1112335</v>
      </c>
      <c r="Q750" s="7">
        <v>133151.26199999999</v>
      </c>
      <c r="R750" s="7">
        <v>0</v>
      </c>
      <c r="S750" s="35">
        <v>1</v>
      </c>
      <c r="T750" s="35">
        <v>0.1197042815338905</v>
      </c>
      <c r="U750" s="7">
        <v>133151.26</v>
      </c>
      <c r="V750" s="4" t="s">
        <v>43</v>
      </c>
      <c r="W750" s="33">
        <v>1354520</v>
      </c>
      <c r="X750" s="7">
        <v>8940</v>
      </c>
      <c r="Y750" s="7">
        <v>16551</v>
      </c>
      <c r="Z750" s="7">
        <v>2284.038</v>
      </c>
      <c r="AA750" s="7">
        <v>27775.038</v>
      </c>
      <c r="AB750" s="7">
        <v>28580</v>
      </c>
      <c r="AC750" s="4" t="s">
        <v>43</v>
      </c>
      <c r="AD750" s="35">
        <v>2.816522043386982E-2</v>
      </c>
      <c r="AE750" s="7">
        <v>28580</v>
      </c>
      <c r="AF750" s="7">
        <v>804.96199999999942</v>
      </c>
      <c r="AG750" s="7">
        <v>0</v>
      </c>
      <c r="AH750" s="35">
        <v>1</v>
      </c>
      <c r="AI750" s="35">
        <v>2.816522043386982E-2</v>
      </c>
      <c r="AJ750" s="7">
        <v>804.96</v>
      </c>
      <c r="AK750" s="36">
        <v>133956.22</v>
      </c>
    </row>
    <row r="751" spans="1:37" hidden="1">
      <c r="A751" s="4">
        <v>2025</v>
      </c>
      <c r="B751" s="4">
        <v>55</v>
      </c>
      <c r="C751" s="4" t="s">
        <v>575</v>
      </c>
      <c r="D751" s="4">
        <v>21260</v>
      </c>
      <c r="E751" s="4" t="s">
        <v>577</v>
      </c>
      <c r="F751" s="32">
        <v>0.13800000000000001</v>
      </c>
      <c r="G751" s="4" t="s">
        <v>43</v>
      </c>
      <c r="H751" s="33">
        <v>171784640</v>
      </c>
      <c r="I751" s="7">
        <v>927637</v>
      </c>
      <c r="J751" s="7">
        <v>2063078</v>
      </c>
      <c r="K751" s="7">
        <v>284704.76400000002</v>
      </c>
      <c r="L751" s="7">
        <v>3275419.764</v>
      </c>
      <c r="M751" s="7">
        <v>3693374</v>
      </c>
      <c r="N751" s="34" t="s">
        <v>43</v>
      </c>
      <c r="O751" s="35">
        <v>0.1131632583106937</v>
      </c>
      <c r="P751" s="7">
        <v>3693374</v>
      </c>
      <c r="Q751" s="7">
        <v>417954.23600000009</v>
      </c>
      <c r="R751" s="7">
        <v>0</v>
      </c>
      <c r="S751" s="35">
        <v>1</v>
      </c>
      <c r="T751" s="35">
        <v>0.1131632583106937</v>
      </c>
      <c r="U751" s="7">
        <v>417954.24</v>
      </c>
      <c r="V751" s="4" t="s">
        <v>44</v>
      </c>
      <c r="W751" s="33" t="s">
        <v>45</v>
      </c>
      <c r="X751" s="7" t="s">
        <v>45</v>
      </c>
      <c r="Y751" s="7" t="s">
        <v>45</v>
      </c>
      <c r="Z751" s="7" t="s">
        <v>45</v>
      </c>
      <c r="AA751" s="7" t="s">
        <v>45</v>
      </c>
      <c r="AB751" s="7" t="s">
        <v>45</v>
      </c>
      <c r="AC751" s="4" t="s">
        <v>44</v>
      </c>
      <c r="AD751" s="35" t="s">
        <v>45</v>
      </c>
      <c r="AE751" s="7" t="s">
        <v>45</v>
      </c>
      <c r="AF751" s="7" t="s">
        <v>45</v>
      </c>
      <c r="AG751" s="7" t="s">
        <v>45</v>
      </c>
      <c r="AH751" s="35" t="s">
        <v>45</v>
      </c>
      <c r="AI751" s="35" t="s">
        <v>45</v>
      </c>
      <c r="AJ751" s="7" t="s">
        <v>45</v>
      </c>
      <c r="AK751" s="36">
        <v>417954.24</v>
      </c>
    </row>
    <row r="752" spans="1:37" hidden="1">
      <c r="A752" s="4">
        <v>2025</v>
      </c>
      <c r="B752" s="4">
        <v>55</v>
      </c>
      <c r="C752" s="4" t="s">
        <v>575</v>
      </c>
      <c r="D752" s="4">
        <v>21950</v>
      </c>
      <c r="E752" s="4" t="s">
        <v>287</v>
      </c>
      <c r="F752" s="32">
        <v>0.13800000000000001</v>
      </c>
      <c r="G752" s="4" t="s">
        <v>43</v>
      </c>
      <c r="H752" s="33">
        <v>1628930</v>
      </c>
      <c r="I752" s="7">
        <v>13666</v>
      </c>
      <c r="J752" s="7">
        <v>17076</v>
      </c>
      <c r="K752" s="7">
        <v>2356.4879999999998</v>
      </c>
      <c r="L752" s="7">
        <v>33098.487999999998</v>
      </c>
      <c r="M752" s="7">
        <v>38263</v>
      </c>
      <c r="N752" s="34" t="s">
        <v>43</v>
      </c>
      <c r="O752" s="35">
        <v>0.13497404803596169</v>
      </c>
      <c r="P752" s="7">
        <v>38263</v>
      </c>
      <c r="Q752" s="7">
        <v>5164.5120000000024</v>
      </c>
      <c r="R752" s="7">
        <v>0</v>
      </c>
      <c r="S752" s="35">
        <v>1</v>
      </c>
      <c r="T752" s="35">
        <v>0.13497404803596169</v>
      </c>
      <c r="U752" s="7">
        <v>5164.51</v>
      </c>
      <c r="V752" s="4" t="s">
        <v>44</v>
      </c>
      <c r="W752" s="33" t="s">
        <v>45</v>
      </c>
      <c r="X752" s="7" t="s">
        <v>45</v>
      </c>
      <c r="Y752" s="7" t="s">
        <v>45</v>
      </c>
      <c r="Z752" s="7" t="s">
        <v>45</v>
      </c>
      <c r="AA752" s="7" t="s">
        <v>45</v>
      </c>
      <c r="AB752" s="7" t="s">
        <v>45</v>
      </c>
      <c r="AC752" s="4" t="s">
        <v>44</v>
      </c>
      <c r="AD752" s="35" t="s">
        <v>45</v>
      </c>
      <c r="AE752" s="7" t="s">
        <v>45</v>
      </c>
      <c r="AF752" s="7" t="s">
        <v>45</v>
      </c>
      <c r="AG752" s="7" t="s">
        <v>45</v>
      </c>
      <c r="AH752" s="35" t="s">
        <v>45</v>
      </c>
      <c r="AI752" s="35" t="s">
        <v>45</v>
      </c>
      <c r="AJ752" s="7" t="s">
        <v>45</v>
      </c>
      <c r="AK752" s="36">
        <v>5164.51</v>
      </c>
    </row>
    <row r="753" spans="1:37" hidden="1">
      <c r="A753" s="4">
        <v>2025</v>
      </c>
      <c r="B753" s="4">
        <v>55</v>
      </c>
      <c r="C753" s="4" t="s">
        <v>575</v>
      </c>
      <c r="D753" s="4">
        <v>23370</v>
      </c>
      <c r="E753" s="4" t="s">
        <v>173</v>
      </c>
      <c r="F753" s="32">
        <v>0.13800000000000001</v>
      </c>
      <c r="G753" s="4" t="s">
        <v>43</v>
      </c>
      <c r="H753" s="33">
        <v>433802850</v>
      </c>
      <c r="I753" s="7">
        <v>3876541</v>
      </c>
      <c r="J753" s="7">
        <v>4427730</v>
      </c>
      <c r="K753" s="7">
        <v>611026.74000000011</v>
      </c>
      <c r="L753" s="7">
        <v>8915297.7400000002</v>
      </c>
      <c r="M753" s="7">
        <v>9732882</v>
      </c>
      <c r="N753" s="34" t="s">
        <v>43</v>
      </c>
      <c r="O753" s="35">
        <v>8.4002278050838375E-2</v>
      </c>
      <c r="P753" s="7">
        <v>9732882</v>
      </c>
      <c r="Q753" s="7">
        <v>817584.25999999989</v>
      </c>
      <c r="R753" s="7">
        <v>0</v>
      </c>
      <c r="S753" s="35">
        <v>1</v>
      </c>
      <c r="T753" s="35">
        <v>8.4002278050838375E-2</v>
      </c>
      <c r="U753" s="7">
        <v>817584.26</v>
      </c>
      <c r="V753" s="4" t="s">
        <v>44</v>
      </c>
      <c r="W753" s="33" t="s">
        <v>45</v>
      </c>
      <c r="X753" s="7" t="s">
        <v>45</v>
      </c>
      <c r="Y753" s="7" t="s">
        <v>45</v>
      </c>
      <c r="Z753" s="7" t="s">
        <v>45</v>
      </c>
      <c r="AA753" s="7" t="s">
        <v>45</v>
      </c>
      <c r="AB753" s="7" t="s">
        <v>45</v>
      </c>
      <c r="AC753" s="4" t="s">
        <v>44</v>
      </c>
      <c r="AD753" s="35" t="s">
        <v>45</v>
      </c>
      <c r="AE753" s="7" t="s">
        <v>45</v>
      </c>
      <c r="AF753" s="7" t="s">
        <v>45</v>
      </c>
      <c r="AG753" s="7" t="s">
        <v>45</v>
      </c>
      <c r="AH753" s="35" t="s">
        <v>45</v>
      </c>
      <c r="AI753" s="35" t="s">
        <v>45</v>
      </c>
      <c r="AJ753" s="7" t="s">
        <v>45</v>
      </c>
      <c r="AK753" s="36">
        <v>817584.26</v>
      </c>
    </row>
    <row r="754" spans="1:37" hidden="1">
      <c r="A754" s="4">
        <v>2025</v>
      </c>
      <c r="B754" s="4">
        <v>55</v>
      </c>
      <c r="C754" s="4" t="s">
        <v>575</v>
      </c>
      <c r="D754" s="4">
        <v>23460</v>
      </c>
      <c r="E754" s="4" t="s">
        <v>578</v>
      </c>
      <c r="F754" s="32">
        <v>0.13800000000000001</v>
      </c>
      <c r="G754" s="4" t="s">
        <v>43</v>
      </c>
      <c r="H754" s="33">
        <v>308924490</v>
      </c>
      <c r="I754" s="7">
        <v>1467283</v>
      </c>
      <c r="J754" s="7">
        <v>4556891</v>
      </c>
      <c r="K754" s="7">
        <v>628850.9580000001</v>
      </c>
      <c r="L754" s="7">
        <v>6653024.9580000006</v>
      </c>
      <c r="M754" s="7">
        <v>6533657</v>
      </c>
      <c r="N754" s="34" t="s">
        <v>44</v>
      </c>
      <c r="O754" s="35" t="s">
        <v>45</v>
      </c>
      <c r="P754" s="7" t="s">
        <v>45</v>
      </c>
      <c r="Q754" s="7" t="s">
        <v>45</v>
      </c>
      <c r="R754" s="7" t="s">
        <v>45</v>
      </c>
      <c r="S754" s="35" t="s">
        <v>45</v>
      </c>
      <c r="T754" s="35" t="s">
        <v>45</v>
      </c>
      <c r="U754" s="7" t="s">
        <v>45</v>
      </c>
      <c r="V754" s="4" t="s">
        <v>44</v>
      </c>
      <c r="W754" s="33" t="s">
        <v>45</v>
      </c>
      <c r="X754" s="7" t="s">
        <v>45</v>
      </c>
      <c r="Y754" s="7" t="s">
        <v>45</v>
      </c>
      <c r="Z754" s="7" t="s">
        <v>45</v>
      </c>
      <c r="AA754" s="7" t="s">
        <v>45</v>
      </c>
      <c r="AB754" s="7" t="s">
        <v>45</v>
      </c>
      <c r="AC754" s="4" t="s">
        <v>44</v>
      </c>
      <c r="AD754" s="35" t="s">
        <v>45</v>
      </c>
      <c r="AE754" s="7" t="s">
        <v>45</v>
      </c>
      <c r="AF754" s="7" t="s">
        <v>45</v>
      </c>
      <c r="AG754" s="7" t="s">
        <v>45</v>
      </c>
      <c r="AH754" s="35" t="s">
        <v>45</v>
      </c>
      <c r="AI754" s="35" t="s">
        <v>45</v>
      </c>
      <c r="AJ754" s="7" t="s">
        <v>45</v>
      </c>
      <c r="AK754" s="36" t="s">
        <v>45</v>
      </c>
    </row>
    <row r="755" spans="1:37" hidden="1">
      <c r="A755" s="4">
        <v>2025</v>
      </c>
      <c r="B755" s="4">
        <v>55</v>
      </c>
      <c r="C755" s="4" t="s">
        <v>575</v>
      </c>
      <c r="D755" s="4">
        <v>23630</v>
      </c>
      <c r="E755" s="4" t="s">
        <v>184</v>
      </c>
      <c r="F755" s="32">
        <v>0.13800000000000001</v>
      </c>
      <c r="G755" s="4" t="s">
        <v>43</v>
      </c>
      <c r="H755" s="33">
        <v>5685080</v>
      </c>
      <c r="I755" s="7">
        <v>84163</v>
      </c>
      <c r="J755" s="7">
        <v>65146</v>
      </c>
      <c r="K755" s="7">
        <v>8990.148000000001</v>
      </c>
      <c r="L755" s="7">
        <v>158299.14799999999</v>
      </c>
      <c r="M755" s="7">
        <v>164891</v>
      </c>
      <c r="N755" s="34" t="s">
        <v>43</v>
      </c>
      <c r="O755" s="35">
        <v>3.9977027248303543E-2</v>
      </c>
      <c r="P755" s="7">
        <v>164891</v>
      </c>
      <c r="Q755" s="7">
        <v>6591.8520000000199</v>
      </c>
      <c r="R755" s="7">
        <v>0</v>
      </c>
      <c r="S755" s="35">
        <v>1</v>
      </c>
      <c r="T755" s="35">
        <v>3.9977027248303543E-2</v>
      </c>
      <c r="U755" s="7">
        <v>6591.85</v>
      </c>
      <c r="V755" s="4" t="s">
        <v>43</v>
      </c>
      <c r="W755" s="33">
        <v>111040</v>
      </c>
      <c r="X755" s="7">
        <v>1812</v>
      </c>
      <c r="Y755" s="7">
        <v>1687</v>
      </c>
      <c r="Z755" s="7">
        <v>232.80600000000001</v>
      </c>
      <c r="AA755" s="7">
        <v>3731.806</v>
      </c>
      <c r="AB755" s="7">
        <v>3389</v>
      </c>
      <c r="AC755" s="4" t="s">
        <v>44</v>
      </c>
      <c r="AD755" s="35" t="s">
        <v>45</v>
      </c>
      <c r="AE755" s="7" t="s">
        <v>45</v>
      </c>
      <c r="AF755" s="7" t="s">
        <v>45</v>
      </c>
      <c r="AG755" s="7" t="s">
        <v>45</v>
      </c>
      <c r="AH755" s="35" t="s">
        <v>45</v>
      </c>
      <c r="AI755" s="35" t="s">
        <v>45</v>
      </c>
      <c r="AJ755" s="7" t="s">
        <v>45</v>
      </c>
      <c r="AK755" s="36">
        <v>6591.85</v>
      </c>
    </row>
    <row r="756" spans="1:37" hidden="1">
      <c r="A756" s="4">
        <v>2025</v>
      </c>
      <c r="B756" s="4">
        <v>55</v>
      </c>
      <c r="C756" s="4" t="s">
        <v>575</v>
      </c>
      <c r="D756" s="4">
        <v>23760</v>
      </c>
      <c r="E756" s="4" t="s">
        <v>290</v>
      </c>
      <c r="F756" s="32">
        <v>0.13800000000000001</v>
      </c>
      <c r="G756" s="4" t="s">
        <v>43</v>
      </c>
      <c r="H756" s="33">
        <v>140025940</v>
      </c>
      <c r="I756" s="7">
        <v>923370</v>
      </c>
      <c r="J756" s="7">
        <v>1459125</v>
      </c>
      <c r="K756" s="7">
        <v>201359.25</v>
      </c>
      <c r="L756" s="7">
        <v>2583854.25</v>
      </c>
      <c r="M756" s="7">
        <v>2925742</v>
      </c>
      <c r="N756" s="34" t="s">
        <v>43</v>
      </c>
      <c r="O756" s="35">
        <v>0.1168550576229893</v>
      </c>
      <c r="P756" s="7">
        <v>2925742</v>
      </c>
      <c r="Q756" s="7">
        <v>341887.75</v>
      </c>
      <c r="R756" s="7">
        <v>0</v>
      </c>
      <c r="S756" s="35">
        <v>1</v>
      </c>
      <c r="T756" s="35">
        <v>0.1168550576229893</v>
      </c>
      <c r="U756" s="7">
        <v>341887.75</v>
      </c>
      <c r="V756" s="4" t="s">
        <v>43</v>
      </c>
      <c r="W756" s="33">
        <v>1991970</v>
      </c>
      <c r="X756" s="7">
        <v>14385</v>
      </c>
      <c r="Y756" s="7">
        <v>23286</v>
      </c>
      <c r="Z756" s="7">
        <v>3213.4679999999998</v>
      </c>
      <c r="AA756" s="7">
        <v>40884.468000000001</v>
      </c>
      <c r="AB756" s="7">
        <v>42871</v>
      </c>
      <c r="AC756" s="4" t="s">
        <v>43</v>
      </c>
      <c r="AD756" s="35">
        <v>4.6337430897343213E-2</v>
      </c>
      <c r="AE756" s="7">
        <v>42871</v>
      </c>
      <c r="AF756" s="7">
        <v>1986.5320000000011</v>
      </c>
      <c r="AG756" s="7">
        <v>0</v>
      </c>
      <c r="AH756" s="35">
        <v>1</v>
      </c>
      <c r="AI756" s="35">
        <v>4.6337430897343213E-2</v>
      </c>
      <c r="AJ756" s="7">
        <v>1986.53</v>
      </c>
      <c r="AK756" s="36">
        <v>343874.28</v>
      </c>
    </row>
    <row r="757" spans="1:37" hidden="1">
      <c r="A757" s="4">
        <v>2025</v>
      </c>
      <c r="B757" s="4">
        <v>55</v>
      </c>
      <c r="C757" s="4" t="s">
        <v>575</v>
      </c>
      <c r="D757" s="4">
        <v>23940</v>
      </c>
      <c r="E757" s="4" t="s">
        <v>291</v>
      </c>
      <c r="F757" s="32">
        <v>0.13800000000000001</v>
      </c>
      <c r="G757" s="4" t="s">
        <v>44</v>
      </c>
      <c r="H757" s="33" t="s">
        <v>45</v>
      </c>
      <c r="I757" s="7" t="s">
        <v>45</v>
      </c>
      <c r="J757" s="7" t="s">
        <v>45</v>
      </c>
      <c r="K757" s="7" t="s">
        <v>45</v>
      </c>
      <c r="L757" s="7" t="s">
        <v>45</v>
      </c>
      <c r="M757" s="7" t="s">
        <v>45</v>
      </c>
      <c r="N757" s="34" t="s">
        <v>44</v>
      </c>
      <c r="O757" s="35" t="s">
        <v>45</v>
      </c>
      <c r="P757" s="7" t="s">
        <v>45</v>
      </c>
      <c r="Q757" s="7" t="s">
        <v>45</v>
      </c>
      <c r="R757" s="7" t="s">
        <v>45</v>
      </c>
      <c r="S757" s="35" t="s">
        <v>45</v>
      </c>
      <c r="T757" s="35" t="s">
        <v>45</v>
      </c>
      <c r="U757" s="7" t="s">
        <v>45</v>
      </c>
      <c r="V757" s="4" t="s">
        <v>44</v>
      </c>
      <c r="W757" s="33" t="s">
        <v>45</v>
      </c>
      <c r="X757" s="7" t="s">
        <v>45</v>
      </c>
      <c r="Y757" s="7" t="s">
        <v>45</v>
      </c>
      <c r="Z757" s="7" t="s">
        <v>45</v>
      </c>
      <c r="AA757" s="7" t="s">
        <v>45</v>
      </c>
      <c r="AB757" s="7" t="s">
        <v>45</v>
      </c>
      <c r="AC757" s="4" t="s">
        <v>44</v>
      </c>
      <c r="AD757" s="35" t="s">
        <v>45</v>
      </c>
      <c r="AE757" s="7" t="s">
        <v>45</v>
      </c>
      <c r="AF757" s="7" t="s">
        <v>45</v>
      </c>
      <c r="AG757" s="7" t="s">
        <v>45</v>
      </c>
      <c r="AH757" s="35" t="s">
        <v>45</v>
      </c>
      <c r="AI757" s="35" t="s">
        <v>45</v>
      </c>
      <c r="AJ757" s="7" t="s">
        <v>45</v>
      </c>
      <c r="AK757" s="36" t="s">
        <v>45</v>
      </c>
    </row>
    <row r="758" spans="1:37" hidden="1">
      <c r="A758" s="4">
        <v>2025</v>
      </c>
      <c r="B758" s="4">
        <v>55</v>
      </c>
      <c r="C758" s="4" t="s">
        <v>575</v>
      </c>
      <c r="D758" s="4">
        <v>24410</v>
      </c>
      <c r="E758" s="4" t="s">
        <v>579</v>
      </c>
      <c r="F758" s="32">
        <v>0.13800000000000001</v>
      </c>
      <c r="G758" s="4" t="s">
        <v>43</v>
      </c>
      <c r="H758" s="33">
        <v>555699190</v>
      </c>
      <c r="I758" s="7">
        <v>5394988</v>
      </c>
      <c r="J758" s="7">
        <v>7243212</v>
      </c>
      <c r="K758" s="7">
        <v>999563.25600000005</v>
      </c>
      <c r="L758" s="7">
        <v>13637763.255999999</v>
      </c>
      <c r="M758" s="7">
        <v>15230878</v>
      </c>
      <c r="N758" s="34" t="s">
        <v>43</v>
      </c>
      <c r="O758" s="35">
        <v>0.1045976958124147</v>
      </c>
      <c r="P758" s="7">
        <v>15230878</v>
      </c>
      <c r="Q758" s="7">
        <v>1593114.7439999999</v>
      </c>
      <c r="R758" s="7">
        <v>0</v>
      </c>
      <c r="S758" s="35">
        <v>1</v>
      </c>
      <c r="T758" s="35">
        <v>0.1045976958124147</v>
      </c>
      <c r="U758" s="7">
        <v>1593114.74</v>
      </c>
      <c r="V758" s="4" t="s">
        <v>44</v>
      </c>
      <c r="W758" s="33" t="s">
        <v>45</v>
      </c>
      <c r="X758" s="7" t="s">
        <v>45</v>
      </c>
      <c r="Y758" s="7" t="s">
        <v>45</v>
      </c>
      <c r="Z758" s="7" t="s">
        <v>45</v>
      </c>
      <c r="AA758" s="7" t="s">
        <v>45</v>
      </c>
      <c r="AB758" s="7" t="s">
        <v>45</v>
      </c>
      <c r="AC758" s="4" t="s">
        <v>44</v>
      </c>
      <c r="AD758" s="35" t="s">
        <v>45</v>
      </c>
      <c r="AE758" s="7" t="s">
        <v>45</v>
      </c>
      <c r="AF758" s="7" t="s">
        <v>45</v>
      </c>
      <c r="AG758" s="7" t="s">
        <v>45</v>
      </c>
      <c r="AH758" s="35" t="s">
        <v>45</v>
      </c>
      <c r="AI758" s="35" t="s">
        <v>45</v>
      </c>
      <c r="AJ758" s="7" t="s">
        <v>45</v>
      </c>
      <c r="AK758" s="36">
        <v>1593114.74</v>
      </c>
    </row>
    <row r="759" spans="1:37" hidden="1">
      <c r="A759" s="4">
        <v>2025</v>
      </c>
      <c r="B759" s="4">
        <v>55</v>
      </c>
      <c r="C759" s="4" t="s">
        <v>575</v>
      </c>
      <c r="D759" s="4">
        <v>25330</v>
      </c>
      <c r="E759" s="4" t="s">
        <v>580</v>
      </c>
      <c r="F759" s="32">
        <v>0.13800000000000001</v>
      </c>
      <c r="G759" s="4" t="s">
        <v>43</v>
      </c>
      <c r="H759" s="33">
        <v>596669880</v>
      </c>
      <c r="I759" s="7">
        <v>12049784</v>
      </c>
      <c r="J759" s="7">
        <v>7236283</v>
      </c>
      <c r="K759" s="7">
        <v>998607.05400000012</v>
      </c>
      <c r="L759" s="7">
        <v>20284674.054000001</v>
      </c>
      <c r="M759" s="7">
        <v>20761170</v>
      </c>
      <c r="N759" s="34" t="s">
        <v>43</v>
      </c>
      <c r="O759" s="35">
        <v>2.2951305056506891E-2</v>
      </c>
      <c r="P759" s="7">
        <v>20761170</v>
      </c>
      <c r="Q759" s="7">
        <v>476495.94599999912</v>
      </c>
      <c r="R759" s="7">
        <v>0</v>
      </c>
      <c r="S759" s="35">
        <v>1</v>
      </c>
      <c r="T759" s="35">
        <v>2.2951305056506891E-2</v>
      </c>
      <c r="U759" s="7">
        <v>476495.95</v>
      </c>
      <c r="V759" s="4" t="s">
        <v>43</v>
      </c>
      <c r="W759" s="33">
        <v>115823920</v>
      </c>
      <c r="X759" s="7">
        <v>2384129</v>
      </c>
      <c r="Y759" s="7">
        <v>1489605</v>
      </c>
      <c r="Z759" s="7">
        <v>205565.49</v>
      </c>
      <c r="AA759" s="7">
        <v>4079299.49</v>
      </c>
      <c r="AB759" s="7">
        <v>4075161</v>
      </c>
      <c r="AC759" s="4" t="s">
        <v>44</v>
      </c>
      <c r="AD759" s="35" t="s">
        <v>45</v>
      </c>
      <c r="AE759" s="7" t="s">
        <v>45</v>
      </c>
      <c r="AF759" s="7" t="s">
        <v>45</v>
      </c>
      <c r="AG759" s="7" t="s">
        <v>45</v>
      </c>
      <c r="AH759" s="35" t="s">
        <v>45</v>
      </c>
      <c r="AI759" s="35" t="s">
        <v>45</v>
      </c>
      <c r="AJ759" s="7" t="s">
        <v>45</v>
      </c>
      <c r="AK759" s="36">
        <v>476495.95</v>
      </c>
    </row>
    <row r="760" spans="1:37" hidden="1">
      <c r="A760" s="4">
        <v>2025</v>
      </c>
      <c r="B760" s="4">
        <v>55</v>
      </c>
      <c r="C760" s="4" t="s">
        <v>575</v>
      </c>
      <c r="D760" s="4">
        <v>25420</v>
      </c>
      <c r="E760" s="4" t="s">
        <v>581</v>
      </c>
      <c r="F760" s="32">
        <v>0.13800000000000001</v>
      </c>
      <c r="G760" s="4" t="s">
        <v>43</v>
      </c>
      <c r="H760" s="33">
        <v>965805370</v>
      </c>
      <c r="I760" s="7">
        <v>10874272</v>
      </c>
      <c r="J760" s="7">
        <v>12077027</v>
      </c>
      <c r="K760" s="7">
        <v>1666629.726</v>
      </c>
      <c r="L760" s="7">
        <v>24617928.726</v>
      </c>
      <c r="M760" s="7">
        <v>25844276</v>
      </c>
      <c r="N760" s="34" t="s">
        <v>43</v>
      </c>
      <c r="O760" s="35">
        <v>4.7451407576671878E-2</v>
      </c>
      <c r="P760" s="7">
        <v>25844276</v>
      </c>
      <c r="Q760" s="7">
        <v>1226347.273999999</v>
      </c>
      <c r="R760" s="7">
        <v>0</v>
      </c>
      <c r="S760" s="35">
        <v>1</v>
      </c>
      <c r="T760" s="35">
        <v>4.7451407576671878E-2</v>
      </c>
      <c r="U760" s="7">
        <v>1226347.27</v>
      </c>
      <c r="V760" s="4" t="s">
        <v>44</v>
      </c>
      <c r="W760" s="33" t="s">
        <v>45</v>
      </c>
      <c r="X760" s="7" t="s">
        <v>45</v>
      </c>
      <c r="Y760" s="7" t="s">
        <v>45</v>
      </c>
      <c r="Z760" s="7" t="s">
        <v>45</v>
      </c>
      <c r="AA760" s="7" t="s">
        <v>45</v>
      </c>
      <c r="AB760" s="7" t="s">
        <v>45</v>
      </c>
      <c r="AC760" s="4" t="s">
        <v>44</v>
      </c>
      <c r="AD760" s="35" t="s">
        <v>45</v>
      </c>
      <c r="AE760" s="7" t="s">
        <v>45</v>
      </c>
      <c r="AF760" s="7" t="s">
        <v>45</v>
      </c>
      <c r="AG760" s="7" t="s">
        <v>45</v>
      </c>
      <c r="AH760" s="35" t="s">
        <v>45</v>
      </c>
      <c r="AI760" s="35" t="s">
        <v>45</v>
      </c>
      <c r="AJ760" s="7" t="s">
        <v>45</v>
      </c>
      <c r="AK760" s="36">
        <v>1226347.27</v>
      </c>
    </row>
    <row r="761" spans="1:37" hidden="1">
      <c r="A761" s="4">
        <v>2025</v>
      </c>
      <c r="B761" s="4">
        <v>55</v>
      </c>
      <c r="C761" s="4" t="s">
        <v>575</v>
      </c>
      <c r="D761" s="4">
        <v>30270</v>
      </c>
      <c r="E761" s="4" t="s">
        <v>157</v>
      </c>
      <c r="F761" s="32">
        <v>0.13800000000000001</v>
      </c>
      <c r="G761" s="4" t="s">
        <v>43</v>
      </c>
      <c r="H761" s="33">
        <v>1583317020</v>
      </c>
      <c r="I761" s="7">
        <v>1482476</v>
      </c>
      <c r="J761" s="7">
        <v>2514053</v>
      </c>
      <c r="K761" s="7">
        <v>346939.31400000001</v>
      </c>
      <c r="L761" s="7">
        <v>4343468.3140000002</v>
      </c>
      <c r="M761" s="7">
        <v>4649110</v>
      </c>
      <c r="N761" s="34" t="s">
        <v>43</v>
      </c>
      <c r="O761" s="35">
        <v>6.5741977711863075E-2</v>
      </c>
      <c r="P761" s="7">
        <v>4649110</v>
      </c>
      <c r="Q761" s="7">
        <v>305641.68599999981</v>
      </c>
      <c r="R761" s="7">
        <v>0</v>
      </c>
      <c r="S761" s="35">
        <v>1</v>
      </c>
      <c r="T761" s="35">
        <v>6.5741977711863075E-2</v>
      </c>
      <c r="U761" s="7">
        <v>305641.69</v>
      </c>
      <c r="V761" s="4" t="s">
        <v>44</v>
      </c>
      <c r="W761" s="33" t="s">
        <v>45</v>
      </c>
      <c r="X761" s="7" t="s">
        <v>45</v>
      </c>
      <c r="Y761" s="7" t="s">
        <v>45</v>
      </c>
      <c r="Z761" s="7" t="s">
        <v>45</v>
      </c>
      <c r="AA761" s="7" t="s">
        <v>45</v>
      </c>
      <c r="AB761" s="7" t="s">
        <v>45</v>
      </c>
      <c r="AC761" s="4" t="s">
        <v>44</v>
      </c>
      <c r="AD761" s="35" t="s">
        <v>45</v>
      </c>
      <c r="AE761" s="7" t="s">
        <v>45</v>
      </c>
      <c r="AF761" s="7" t="s">
        <v>45</v>
      </c>
      <c r="AG761" s="7" t="s">
        <v>45</v>
      </c>
      <c r="AH761" s="35" t="s">
        <v>45</v>
      </c>
      <c r="AI761" s="35" t="s">
        <v>45</v>
      </c>
      <c r="AJ761" s="7" t="s">
        <v>45</v>
      </c>
      <c r="AK761" s="36">
        <v>305641.69</v>
      </c>
    </row>
    <row r="762" spans="1:37" hidden="1">
      <c r="A762" s="4">
        <v>2025</v>
      </c>
      <c r="B762" s="4">
        <v>55</v>
      </c>
      <c r="C762" s="4" t="s">
        <v>575</v>
      </c>
      <c r="D762" s="4">
        <v>30380</v>
      </c>
      <c r="E762" s="4" t="s">
        <v>179</v>
      </c>
      <c r="F762" s="32">
        <v>0.13800000000000001</v>
      </c>
      <c r="G762" s="4" t="s">
        <v>43</v>
      </c>
      <c r="H762" s="33">
        <v>5685080</v>
      </c>
      <c r="I762" s="7">
        <v>6760</v>
      </c>
      <c r="J762" s="7">
        <v>9172</v>
      </c>
      <c r="K762" s="7">
        <v>1265.7360000000001</v>
      </c>
      <c r="L762" s="7">
        <v>17197.736000000001</v>
      </c>
      <c r="M762" s="7">
        <v>16089</v>
      </c>
      <c r="N762" s="34" t="s">
        <v>44</v>
      </c>
      <c r="O762" s="35" t="s">
        <v>45</v>
      </c>
      <c r="P762" s="7" t="s">
        <v>45</v>
      </c>
      <c r="Q762" s="7" t="s">
        <v>45</v>
      </c>
      <c r="R762" s="7" t="s">
        <v>45</v>
      </c>
      <c r="S762" s="35" t="s">
        <v>45</v>
      </c>
      <c r="T762" s="35" t="s">
        <v>45</v>
      </c>
      <c r="U762" s="7" t="s">
        <v>45</v>
      </c>
      <c r="V762" s="4" t="s">
        <v>44</v>
      </c>
      <c r="W762" s="33" t="s">
        <v>45</v>
      </c>
      <c r="X762" s="7" t="s">
        <v>45</v>
      </c>
      <c r="Y762" s="7" t="s">
        <v>45</v>
      </c>
      <c r="Z762" s="7" t="s">
        <v>45</v>
      </c>
      <c r="AA762" s="7" t="s">
        <v>45</v>
      </c>
      <c r="AB762" s="7" t="s">
        <v>45</v>
      </c>
      <c r="AC762" s="4" t="s">
        <v>44</v>
      </c>
      <c r="AD762" s="35" t="s">
        <v>45</v>
      </c>
      <c r="AE762" s="7" t="s">
        <v>45</v>
      </c>
      <c r="AF762" s="7" t="s">
        <v>45</v>
      </c>
      <c r="AG762" s="7" t="s">
        <v>45</v>
      </c>
      <c r="AH762" s="35" t="s">
        <v>45</v>
      </c>
      <c r="AI762" s="35" t="s">
        <v>45</v>
      </c>
      <c r="AJ762" s="7" t="s">
        <v>45</v>
      </c>
      <c r="AK762" s="36" t="s">
        <v>45</v>
      </c>
    </row>
    <row r="763" spans="1:37" hidden="1">
      <c r="A763" s="4">
        <v>2025</v>
      </c>
      <c r="B763" s="4">
        <v>55</v>
      </c>
      <c r="C763" s="4" t="s">
        <v>575</v>
      </c>
      <c r="D763" s="4">
        <v>30440</v>
      </c>
      <c r="E763" s="4" t="s">
        <v>112</v>
      </c>
      <c r="F763" s="32">
        <v>0.13800000000000001</v>
      </c>
      <c r="G763" s="4" t="s">
        <v>44</v>
      </c>
      <c r="H763" s="33" t="s">
        <v>45</v>
      </c>
      <c r="I763" s="7" t="s">
        <v>45</v>
      </c>
      <c r="J763" s="7" t="s">
        <v>45</v>
      </c>
      <c r="K763" s="7" t="s">
        <v>45</v>
      </c>
      <c r="L763" s="7" t="s">
        <v>45</v>
      </c>
      <c r="M763" s="7" t="s">
        <v>45</v>
      </c>
      <c r="N763" s="34" t="s">
        <v>44</v>
      </c>
      <c r="O763" s="35" t="s">
        <v>45</v>
      </c>
      <c r="P763" s="7" t="s">
        <v>45</v>
      </c>
      <c r="Q763" s="7" t="s">
        <v>45</v>
      </c>
      <c r="R763" s="7" t="s">
        <v>45</v>
      </c>
      <c r="S763" s="35" t="s">
        <v>45</v>
      </c>
      <c r="T763" s="35" t="s">
        <v>45</v>
      </c>
      <c r="U763" s="7" t="s">
        <v>45</v>
      </c>
      <c r="V763" s="4" t="s">
        <v>44</v>
      </c>
      <c r="W763" s="33" t="s">
        <v>45</v>
      </c>
      <c r="X763" s="7" t="s">
        <v>45</v>
      </c>
      <c r="Y763" s="7" t="s">
        <v>45</v>
      </c>
      <c r="Z763" s="7" t="s">
        <v>45</v>
      </c>
      <c r="AA763" s="7" t="s">
        <v>45</v>
      </c>
      <c r="AB763" s="7" t="s">
        <v>45</v>
      </c>
      <c r="AC763" s="4" t="s">
        <v>44</v>
      </c>
      <c r="AD763" s="35" t="s">
        <v>45</v>
      </c>
      <c r="AE763" s="7" t="s">
        <v>45</v>
      </c>
      <c r="AF763" s="7" t="s">
        <v>45</v>
      </c>
      <c r="AG763" s="7" t="s">
        <v>45</v>
      </c>
      <c r="AH763" s="35" t="s">
        <v>45</v>
      </c>
      <c r="AI763" s="35" t="s">
        <v>45</v>
      </c>
      <c r="AJ763" s="7" t="s">
        <v>45</v>
      </c>
      <c r="AK763" s="36" t="s">
        <v>45</v>
      </c>
    </row>
    <row r="764" spans="1:37" hidden="1">
      <c r="A764" s="4">
        <v>2025</v>
      </c>
      <c r="B764" s="4">
        <v>56</v>
      </c>
      <c r="C764" s="4" t="s">
        <v>582</v>
      </c>
      <c r="D764" s="4">
        <v>23780</v>
      </c>
      <c r="E764" s="4" t="s">
        <v>410</v>
      </c>
      <c r="F764" s="32">
        <v>0.13800000000000001</v>
      </c>
      <c r="G764" s="4" t="s">
        <v>43</v>
      </c>
      <c r="H764" s="33">
        <v>11897280</v>
      </c>
      <c r="I764" s="7">
        <v>46399</v>
      </c>
      <c r="J764" s="7">
        <v>144822</v>
      </c>
      <c r="K764" s="7">
        <v>19985.436000000002</v>
      </c>
      <c r="L764" s="7">
        <v>211206.43599999999</v>
      </c>
      <c r="M764" s="7">
        <v>228428</v>
      </c>
      <c r="N764" s="34" t="s">
        <v>43</v>
      </c>
      <c r="O764" s="35">
        <v>7.5391650760852524E-2</v>
      </c>
      <c r="P764" s="7">
        <v>228428</v>
      </c>
      <c r="Q764" s="7">
        <v>17221.56400000002</v>
      </c>
      <c r="R764" s="7">
        <v>0</v>
      </c>
      <c r="S764" s="35">
        <v>1</v>
      </c>
      <c r="T764" s="35">
        <v>7.5391650760852524E-2</v>
      </c>
      <c r="U764" s="7">
        <v>17221.560000000001</v>
      </c>
      <c r="V764" s="4" t="s">
        <v>44</v>
      </c>
      <c r="W764" s="33" t="s">
        <v>45</v>
      </c>
      <c r="X764" s="7" t="s">
        <v>45</v>
      </c>
      <c r="Y764" s="7" t="s">
        <v>45</v>
      </c>
      <c r="Z764" s="7" t="s">
        <v>45</v>
      </c>
      <c r="AA764" s="7" t="s">
        <v>45</v>
      </c>
      <c r="AB764" s="7" t="s">
        <v>45</v>
      </c>
      <c r="AC764" s="4" t="s">
        <v>44</v>
      </c>
      <c r="AD764" s="35" t="s">
        <v>45</v>
      </c>
      <c r="AE764" s="7" t="s">
        <v>45</v>
      </c>
      <c r="AF764" s="7" t="s">
        <v>45</v>
      </c>
      <c r="AG764" s="7" t="s">
        <v>45</v>
      </c>
      <c r="AH764" s="35" t="s">
        <v>45</v>
      </c>
      <c r="AI764" s="35" t="s">
        <v>45</v>
      </c>
      <c r="AJ764" s="7" t="s">
        <v>45</v>
      </c>
      <c r="AK764" s="36">
        <v>17221.560000000001</v>
      </c>
    </row>
    <row r="765" spans="1:37" hidden="1">
      <c r="A765" s="4">
        <v>2025</v>
      </c>
      <c r="B765" s="4">
        <v>56</v>
      </c>
      <c r="C765" s="4" t="s">
        <v>582</v>
      </c>
      <c r="D765" s="4">
        <v>25240</v>
      </c>
      <c r="E765" s="4" t="s">
        <v>123</v>
      </c>
      <c r="F765" s="32">
        <v>0.13800000000000001</v>
      </c>
      <c r="G765" s="4" t="s">
        <v>43</v>
      </c>
      <c r="H765" s="33">
        <v>407134590</v>
      </c>
      <c r="I765" s="7">
        <v>2256094</v>
      </c>
      <c r="J765" s="7">
        <v>5183373</v>
      </c>
      <c r="K765" s="7">
        <v>715305.47400000005</v>
      </c>
      <c r="L765" s="7">
        <v>8154772.4740000004</v>
      </c>
      <c r="M765" s="7">
        <v>8810969</v>
      </c>
      <c r="N765" s="34" t="s">
        <v>43</v>
      </c>
      <c r="O765" s="35">
        <v>7.4474955705779888E-2</v>
      </c>
      <c r="P765" s="7">
        <v>8810969</v>
      </c>
      <c r="Q765" s="7">
        <v>656196.52599999972</v>
      </c>
      <c r="R765" s="7">
        <v>0</v>
      </c>
      <c r="S765" s="35">
        <v>1</v>
      </c>
      <c r="T765" s="35">
        <v>7.4474955705779888E-2</v>
      </c>
      <c r="U765" s="7">
        <v>656196.53</v>
      </c>
      <c r="V765" s="4" t="s">
        <v>44</v>
      </c>
      <c r="W765" s="33" t="s">
        <v>45</v>
      </c>
      <c r="X765" s="7" t="s">
        <v>45</v>
      </c>
      <c r="Y765" s="7" t="s">
        <v>45</v>
      </c>
      <c r="Z765" s="7" t="s">
        <v>45</v>
      </c>
      <c r="AA765" s="7" t="s">
        <v>45</v>
      </c>
      <c r="AB765" s="7" t="s">
        <v>45</v>
      </c>
      <c r="AC765" s="4" t="s">
        <v>44</v>
      </c>
      <c r="AD765" s="35" t="s">
        <v>45</v>
      </c>
      <c r="AE765" s="7" t="s">
        <v>45</v>
      </c>
      <c r="AF765" s="7" t="s">
        <v>45</v>
      </c>
      <c r="AG765" s="7" t="s">
        <v>45</v>
      </c>
      <c r="AH765" s="35" t="s">
        <v>45</v>
      </c>
      <c r="AI765" s="35" t="s">
        <v>45</v>
      </c>
      <c r="AJ765" s="7" t="s">
        <v>45</v>
      </c>
      <c r="AK765" s="36">
        <v>656196.53</v>
      </c>
    </row>
    <row r="766" spans="1:37" hidden="1">
      <c r="A766" s="4">
        <v>2025</v>
      </c>
      <c r="B766" s="4">
        <v>56</v>
      </c>
      <c r="C766" s="4" t="s">
        <v>582</v>
      </c>
      <c r="D766" s="4">
        <v>30280</v>
      </c>
      <c r="E766" s="4" t="s">
        <v>232</v>
      </c>
      <c r="F766" s="32">
        <v>0.13800000000000001</v>
      </c>
      <c r="G766" s="4" t="s">
        <v>43</v>
      </c>
      <c r="H766" s="33">
        <v>11897280</v>
      </c>
      <c r="I766" s="7">
        <v>2427</v>
      </c>
      <c r="J766" s="7">
        <v>18931</v>
      </c>
      <c r="K766" s="7">
        <v>2612.4780000000001</v>
      </c>
      <c r="L766" s="7">
        <v>23970.477999999999</v>
      </c>
      <c r="M766" s="7">
        <v>26221</v>
      </c>
      <c r="N766" s="34" t="s">
        <v>43</v>
      </c>
      <c r="O766" s="35">
        <v>8.5828992029289508E-2</v>
      </c>
      <c r="P766" s="7">
        <v>26221</v>
      </c>
      <c r="Q766" s="7">
        <v>2250.5219999999999</v>
      </c>
      <c r="R766" s="7">
        <v>0</v>
      </c>
      <c r="S766" s="35">
        <v>1</v>
      </c>
      <c r="T766" s="35">
        <v>8.5828992029289508E-2</v>
      </c>
      <c r="U766" s="7">
        <v>2250.52</v>
      </c>
      <c r="V766" s="4" t="s">
        <v>44</v>
      </c>
      <c r="W766" s="33" t="s">
        <v>45</v>
      </c>
      <c r="X766" s="7" t="s">
        <v>45</v>
      </c>
      <c r="Y766" s="7" t="s">
        <v>45</v>
      </c>
      <c r="Z766" s="7" t="s">
        <v>45</v>
      </c>
      <c r="AA766" s="7" t="s">
        <v>45</v>
      </c>
      <c r="AB766" s="7" t="s">
        <v>45</v>
      </c>
      <c r="AC766" s="4" t="s">
        <v>44</v>
      </c>
      <c r="AD766" s="35" t="s">
        <v>45</v>
      </c>
      <c r="AE766" s="7" t="s">
        <v>45</v>
      </c>
      <c r="AF766" s="7" t="s">
        <v>45</v>
      </c>
      <c r="AG766" s="7" t="s">
        <v>45</v>
      </c>
      <c r="AH766" s="35" t="s">
        <v>45</v>
      </c>
      <c r="AI766" s="35" t="s">
        <v>45</v>
      </c>
      <c r="AJ766" s="7" t="s">
        <v>45</v>
      </c>
      <c r="AK766" s="36">
        <v>2250.52</v>
      </c>
    </row>
    <row r="767" spans="1:37">
      <c r="A767" s="4">
        <v>2023</v>
      </c>
      <c r="B767" s="4">
        <v>57</v>
      </c>
      <c r="C767" s="4" t="s">
        <v>583</v>
      </c>
      <c r="D767" s="4">
        <v>20320</v>
      </c>
      <c r="E767" s="4" t="s">
        <v>400</v>
      </c>
      <c r="F767" s="32">
        <v>0.13500000000000001</v>
      </c>
      <c r="G767" s="4" t="s">
        <v>43</v>
      </c>
      <c r="H767" s="33">
        <v>35402630</v>
      </c>
      <c r="I767" s="7">
        <v>852712</v>
      </c>
      <c r="J767" s="7">
        <v>384461</v>
      </c>
      <c r="K767" s="7">
        <v>51902.235000000001</v>
      </c>
      <c r="L767" s="7">
        <v>1289075.2350000001</v>
      </c>
      <c r="M767" s="7">
        <v>1397914</v>
      </c>
      <c r="N767" s="34" t="s">
        <v>43</v>
      </c>
      <c r="O767" s="35">
        <v>7.7857983395258845E-2</v>
      </c>
      <c r="P767" s="7">
        <v>1403231</v>
      </c>
      <c r="Q767" s="7">
        <v>109252.7358977125</v>
      </c>
      <c r="R767" s="7">
        <v>0</v>
      </c>
      <c r="S767" s="35">
        <v>1</v>
      </c>
      <c r="T767" s="35">
        <v>7.7857983395258845E-2</v>
      </c>
      <c r="U767" s="7">
        <v>109252.74</v>
      </c>
      <c r="V767" s="4" t="s">
        <v>43</v>
      </c>
      <c r="W767" s="33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4" t="s">
        <v>44</v>
      </c>
      <c r="AD767" s="35" t="s">
        <v>45</v>
      </c>
      <c r="AE767" s="7" t="s">
        <v>45</v>
      </c>
      <c r="AF767" s="7" t="s">
        <v>45</v>
      </c>
      <c r="AG767" s="7" t="s">
        <v>45</v>
      </c>
      <c r="AH767" s="35" t="s">
        <v>45</v>
      </c>
      <c r="AI767" s="35" t="s">
        <v>45</v>
      </c>
      <c r="AJ767" s="7" t="s">
        <v>45</v>
      </c>
      <c r="AK767" s="36">
        <v>109252.74</v>
      </c>
    </row>
    <row r="768" spans="1:37">
      <c r="A768" s="4">
        <v>2023</v>
      </c>
      <c r="B768" s="4">
        <v>57</v>
      </c>
      <c r="C768" s="4" t="s">
        <v>583</v>
      </c>
      <c r="D768" s="4">
        <v>20650</v>
      </c>
      <c r="E768" s="4" t="s">
        <v>584</v>
      </c>
      <c r="F768" s="32">
        <v>0.13500000000000001</v>
      </c>
      <c r="G768" s="4" t="s">
        <v>44</v>
      </c>
      <c r="H768" s="33" t="s">
        <v>45</v>
      </c>
      <c r="I768" s="7" t="s">
        <v>45</v>
      </c>
      <c r="J768" s="7" t="s">
        <v>45</v>
      </c>
      <c r="K768" s="7" t="s">
        <v>45</v>
      </c>
      <c r="L768" s="7" t="s">
        <v>45</v>
      </c>
      <c r="M768" s="7" t="s">
        <v>45</v>
      </c>
      <c r="N768" s="34" t="s">
        <v>44</v>
      </c>
      <c r="O768" s="35" t="s">
        <v>45</v>
      </c>
      <c r="P768" s="7" t="s">
        <v>45</v>
      </c>
      <c r="Q768" s="7" t="s">
        <v>45</v>
      </c>
      <c r="R768" s="7" t="s">
        <v>45</v>
      </c>
      <c r="S768" s="35" t="s">
        <v>45</v>
      </c>
      <c r="T768" s="35" t="s">
        <v>45</v>
      </c>
      <c r="U768" s="7" t="s">
        <v>45</v>
      </c>
      <c r="V768" s="4" t="s">
        <v>44</v>
      </c>
      <c r="W768" s="33" t="s">
        <v>45</v>
      </c>
      <c r="X768" s="7" t="s">
        <v>45</v>
      </c>
      <c r="Y768" s="7" t="s">
        <v>45</v>
      </c>
      <c r="Z768" s="7" t="s">
        <v>45</v>
      </c>
      <c r="AA768" s="7" t="s">
        <v>45</v>
      </c>
      <c r="AB768" s="7" t="s">
        <v>45</v>
      </c>
      <c r="AC768" s="4" t="s">
        <v>44</v>
      </c>
      <c r="AD768" s="35" t="s">
        <v>45</v>
      </c>
      <c r="AE768" s="7" t="s">
        <v>45</v>
      </c>
      <c r="AF768" s="7" t="s">
        <v>45</v>
      </c>
      <c r="AG768" s="7" t="s">
        <v>45</v>
      </c>
      <c r="AH768" s="35" t="s">
        <v>45</v>
      </c>
      <c r="AI768" s="35" t="s">
        <v>45</v>
      </c>
      <c r="AJ768" s="7" t="s">
        <v>45</v>
      </c>
      <c r="AK768" s="36" t="s">
        <v>45</v>
      </c>
    </row>
    <row r="769" spans="1:37">
      <c r="A769" s="4">
        <v>2023</v>
      </c>
      <c r="B769" s="4">
        <v>57</v>
      </c>
      <c r="C769" s="4" t="s">
        <v>583</v>
      </c>
      <c r="D769" s="4">
        <v>20860</v>
      </c>
      <c r="E769" s="4" t="s">
        <v>585</v>
      </c>
      <c r="F769" s="32">
        <v>0.13500000000000001</v>
      </c>
      <c r="G769" s="4" t="s">
        <v>43</v>
      </c>
      <c r="H769" s="33">
        <v>35548830</v>
      </c>
      <c r="I769" s="7">
        <v>584842</v>
      </c>
      <c r="J769" s="7">
        <v>330255</v>
      </c>
      <c r="K769" s="7">
        <v>44584.425000000003</v>
      </c>
      <c r="L769" s="7">
        <v>959681.42500000005</v>
      </c>
      <c r="M769" s="7">
        <v>1089281</v>
      </c>
      <c r="N769" s="34" t="s">
        <v>43</v>
      </c>
      <c r="O769" s="35">
        <v>0.11897717393399861</v>
      </c>
      <c r="P769" s="7">
        <v>1015593</v>
      </c>
      <c r="Q769" s="7">
        <v>120832.3850071515</v>
      </c>
      <c r="R769" s="7">
        <v>0</v>
      </c>
      <c r="S769" s="35">
        <v>1</v>
      </c>
      <c r="T769" s="35">
        <v>0.11897717393399861</v>
      </c>
      <c r="U769" s="7">
        <v>120832.39</v>
      </c>
      <c r="V769" s="4" t="s">
        <v>44</v>
      </c>
      <c r="W769" s="33" t="s">
        <v>45</v>
      </c>
      <c r="X769" s="7" t="s">
        <v>45</v>
      </c>
      <c r="Y769" s="7" t="s">
        <v>45</v>
      </c>
      <c r="Z769" s="7" t="s">
        <v>45</v>
      </c>
      <c r="AA769" s="7" t="s">
        <v>45</v>
      </c>
      <c r="AB769" s="7" t="s">
        <v>45</v>
      </c>
      <c r="AC769" s="4" t="s">
        <v>44</v>
      </c>
      <c r="AD769" s="35" t="s">
        <v>45</v>
      </c>
      <c r="AE769" s="7" t="s">
        <v>45</v>
      </c>
      <c r="AF769" s="7" t="s">
        <v>45</v>
      </c>
      <c r="AG769" s="7" t="s">
        <v>45</v>
      </c>
      <c r="AH769" s="35" t="s">
        <v>45</v>
      </c>
      <c r="AI769" s="35" t="s">
        <v>45</v>
      </c>
      <c r="AJ769" s="7" t="s">
        <v>45</v>
      </c>
      <c r="AK769" s="36">
        <v>120832.39</v>
      </c>
    </row>
    <row r="770" spans="1:37">
      <c r="A770" s="4">
        <v>2023</v>
      </c>
      <c r="B770" s="4">
        <v>57</v>
      </c>
      <c r="C770" s="4" t="s">
        <v>583</v>
      </c>
      <c r="D770" s="4">
        <v>20910</v>
      </c>
      <c r="E770" s="4" t="s">
        <v>586</v>
      </c>
      <c r="F770" s="32">
        <v>0.13500000000000001</v>
      </c>
      <c r="G770" s="4" t="s">
        <v>44</v>
      </c>
      <c r="H770" s="33" t="s">
        <v>45</v>
      </c>
      <c r="I770" s="7" t="s">
        <v>45</v>
      </c>
      <c r="J770" s="7" t="s">
        <v>45</v>
      </c>
      <c r="K770" s="7" t="s">
        <v>45</v>
      </c>
      <c r="L770" s="7" t="s">
        <v>45</v>
      </c>
      <c r="M770" s="7" t="s">
        <v>45</v>
      </c>
      <c r="N770" s="34" t="s">
        <v>44</v>
      </c>
      <c r="O770" s="35" t="s">
        <v>45</v>
      </c>
      <c r="P770" s="7" t="s">
        <v>45</v>
      </c>
      <c r="Q770" s="7" t="s">
        <v>45</v>
      </c>
      <c r="R770" s="7" t="s">
        <v>45</v>
      </c>
      <c r="S770" s="35" t="s">
        <v>45</v>
      </c>
      <c r="T770" s="35" t="s">
        <v>45</v>
      </c>
      <c r="U770" s="7" t="s">
        <v>45</v>
      </c>
      <c r="V770" s="4" t="s">
        <v>44</v>
      </c>
      <c r="W770" s="33" t="s">
        <v>45</v>
      </c>
      <c r="X770" s="7" t="s">
        <v>45</v>
      </c>
      <c r="Y770" s="7" t="s">
        <v>45</v>
      </c>
      <c r="Z770" s="7" t="s">
        <v>45</v>
      </c>
      <c r="AA770" s="7" t="s">
        <v>45</v>
      </c>
      <c r="AB770" s="7" t="s">
        <v>45</v>
      </c>
      <c r="AC770" s="4" t="s">
        <v>44</v>
      </c>
      <c r="AD770" s="35" t="s">
        <v>45</v>
      </c>
      <c r="AE770" s="7" t="s">
        <v>45</v>
      </c>
      <c r="AF770" s="7" t="s">
        <v>45</v>
      </c>
      <c r="AG770" s="7" t="s">
        <v>45</v>
      </c>
      <c r="AH770" s="35" t="s">
        <v>45</v>
      </c>
      <c r="AI770" s="35" t="s">
        <v>45</v>
      </c>
      <c r="AJ770" s="7" t="s">
        <v>45</v>
      </c>
      <c r="AK770" s="36" t="s">
        <v>45</v>
      </c>
    </row>
    <row r="771" spans="1:37">
      <c r="A771" s="4">
        <v>2023</v>
      </c>
      <c r="B771" s="4">
        <v>57</v>
      </c>
      <c r="C771" s="4" t="s">
        <v>583</v>
      </c>
      <c r="D771" s="4">
        <v>21040</v>
      </c>
      <c r="E771" s="4" t="s">
        <v>587</v>
      </c>
      <c r="F771" s="32">
        <v>0.13500000000000001</v>
      </c>
      <c r="G771" s="4" t="s">
        <v>43</v>
      </c>
      <c r="H771" s="33">
        <v>41448190</v>
      </c>
      <c r="I771" s="7">
        <v>636271</v>
      </c>
      <c r="J771" s="7">
        <v>430312</v>
      </c>
      <c r="K771" s="7">
        <v>58092.12</v>
      </c>
      <c r="L771" s="7">
        <v>1124675.1200000001</v>
      </c>
      <c r="M771" s="7">
        <v>1245146</v>
      </c>
      <c r="N771" s="34" t="s">
        <v>43</v>
      </c>
      <c r="O771" s="35">
        <v>9.6752412970045221E-2</v>
      </c>
      <c r="P771" s="7">
        <v>1176264</v>
      </c>
      <c r="Q771" s="7">
        <v>113806.38028979729</v>
      </c>
      <c r="R771" s="7">
        <v>0</v>
      </c>
      <c r="S771" s="35">
        <v>1</v>
      </c>
      <c r="T771" s="35">
        <v>9.6752412970045221E-2</v>
      </c>
      <c r="U771" s="7">
        <v>113806.38</v>
      </c>
      <c r="V771" s="4" t="s">
        <v>43</v>
      </c>
      <c r="W771" s="33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4" t="s">
        <v>44</v>
      </c>
      <c r="AD771" s="35" t="s">
        <v>45</v>
      </c>
      <c r="AE771" s="7" t="s">
        <v>45</v>
      </c>
      <c r="AF771" s="7" t="s">
        <v>45</v>
      </c>
      <c r="AG771" s="7" t="s">
        <v>45</v>
      </c>
      <c r="AH771" s="35" t="s">
        <v>45</v>
      </c>
      <c r="AI771" s="35" t="s">
        <v>45</v>
      </c>
      <c r="AJ771" s="7" t="s">
        <v>45</v>
      </c>
      <c r="AK771" s="36">
        <v>113806.38</v>
      </c>
    </row>
    <row r="772" spans="1:37">
      <c r="A772" s="4">
        <v>2023</v>
      </c>
      <c r="B772" s="4">
        <v>57</v>
      </c>
      <c r="C772" s="4" t="s">
        <v>583</v>
      </c>
      <c r="D772" s="4">
        <v>21390</v>
      </c>
      <c r="E772" s="4" t="s">
        <v>588</v>
      </c>
      <c r="F772" s="32">
        <v>0.13500000000000001</v>
      </c>
      <c r="G772" s="4" t="s">
        <v>44</v>
      </c>
      <c r="H772" s="33" t="s">
        <v>45</v>
      </c>
      <c r="I772" s="7" t="s">
        <v>45</v>
      </c>
      <c r="J772" s="7" t="s">
        <v>45</v>
      </c>
      <c r="K772" s="7" t="s">
        <v>45</v>
      </c>
      <c r="L772" s="7" t="s">
        <v>45</v>
      </c>
      <c r="M772" s="7" t="s">
        <v>45</v>
      </c>
      <c r="N772" s="34" t="s">
        <v>44</v>
      </c>
      <c r="O772" s="35" t="s">
        <v>45</v>
      </c>
      <c r="P772" s="7" t="s">
        <v>45</v>
      </c>
      <c r="Q772" s="7" t="s">
        <v>45</v>
      </c>
      <c r="R772" s="7" t="s">
        <v>45</v>
      </c>
      <c r="S772" s="35" t="s">
        <v>45</v>
      </c>
      <c r="T772" s="35" t="s">
        <v>45</v>
      </c>
      <c r="U772" s="7" t="s">
        <v>45</v>
      </c>
      <c r="V772" s="4" t="s">
        <v>44</v>
      </c>
      <c r="W772" s="33" t="s">
        <v>45</v>
      </c>
      <c r="X772" s="7" t="s">
        <v>45</v>
      </c>
      <c r="Y772" s="7" t="s">
        <v>45</v>
      </c>
      <c r="Z772" s="7" t="s">
        <v>45</v>
      </c>
      <c r="AA772" s="7" t="s">
        <v>45</v>
      </c>
      <c r="AB772" s="7" t="s">
        <v>45</v>
      </c>
      <c r="AC772" s="4" t="s">
        <v>44</v>
      </c>
      <c r="AD772" s="35" t="s">
        <v>45</v>
      </c>
      <c r="AE772" s="7" t="s">
        <v>45</v>
      </c>
      <c r="AF772" s="7" t="s">
        <v>45</v>
      </c>
      <c r="AG772" s="7" t="s">
        <v>45</v>
      </c>
      <c r="AH772" s="35" t="s">
        <v>45</v>
      </c>
      <c r="AI772" s="35" t="s">
        <v>45</v>
      </c>
      <c r="AJ772" s="7" t="s">
        <v>45</v>
      </c>
      <c r="AK772" s="36" t="s">
        <v>45</v>
      </c>
    </row>
    <row r="773" spans="1:37">
      <c r="A773" s="4">
        <v>2023</v>
      </c>
      <c r="B773" s="4">
        <v>57</v>
      </c>
      <c r="C773" s="4" t="s">
        <v>583</v>
      </c>
      <c r="D773" s="4">
        <v>21710</v>
      </c>
      <c r="E773" s="4" t="s">
        <v>182</v>
      </c>
      <c r="F773" s="32">
        <v>0.13500000000000001</v>
      </c>
      <c r="G773" s="4" t="s">
        <v>43</v>
      </c>
      <c r="H773" s="33">
        <v>66908110</v>
      </c>
      <c r="I773" s="7">
        <v>1089349</v>
      </c>
      <c r="J773" s="7">
        <v>748882</v>
      </c>
      <c r="K773" s="7">
        <v>101099.07</v>
      </c>
      <c r="L773" s="7">
        <v>1939330.07</v>
      </c>
      <c r="M773" s="7">
        <v>2119736</v>
      </c>
      <c r="N773" s="34" t="s">
        <v>43</v>
      </c>
      <c r="O773" s="35">
        <v>8.5107735114184013E-2</v>
      </c>
      <c r="P773" s="7">
        <v>2091533</v>
      </c>
      <c r="Q773" s="7">
        <v>178005.63654657459</v>
      </c>
      <c r="R773" s="7">
        <v>0</v>
      </c>
      <c r="S773" s="35">
        <v>1</v>
      </c>
      <c r="T773" s="35">
        <v>8.5107735114184013E-2</v>
      </c>
      <c r="U773" s="7">
        <v>178005.64</v>
      </c>
      <c r="V773" s="4" t="s">
        <v>43</v>
      </c>
      <c r="W773" s="33">
        <v>0</v>
      </c>
      <c r="X773" s="7">
        <v>0</v>
      </c>
      <c r="Y773" s="7">
        <v>0</v>
      </c>
      <c r="Z773" s="7">
        <v>0</v>
      </c>
      <c r="AA773" s="7">
        <v>0</v>
      </c>
      <c r="AB773" s="7">
        <v>0</v>
      </c>
      <c r="AC773" s="4" t="s">
        <v>44</v>
      </c>
      <c r="AD773" s="35" t="s">
        <v>45</v>
      </c>
      <c r="AE773" s="7" t="s">
        <v>45</v>
      </c>
      <c r="AF773" s="7" t="s">
        <v>45</v>
      </c>
      <c r="AG773" s="7" t="s">
        <v>45</v>
      </c>
      <c r="AH773" s="35" t="s">
        <v>45</v>
      </c>
      <c r="AI773" s="35" t="s">
        <v>45</v>
      </c>
      <c r="AJ773" s="7" t="s">
        <v>45</v>
      </c>
      <c r="AK773" s="36">
        <v>178005.64</v>
      </c>
    </row>
    <row r="774" spans="1:37">
      <c r="A774" s="4">
        <v>2023</v>
      </c>
      <c r="B774" s="4">
        <v>57</v>
      </c>
      <c r="C774" s="4" t="s">
        <v>583</v>
      </c>
      <c r="D774" s="4">
        <v>22380</v>
      </c>
      <c r="E774" s="4" t="s">
        <v>401</v>
      </c>
      <c r="F774" s="32">
        <v>0.13500000000000001</v>
      </c>
      <c r="G774" s="4" t="s">
        <v>44</v>
      </c>
      <c r="H774" s="33" t="s">
        <v>45</v>
      </c>
      <c r="I774" s="7" t="s">
        <v>45</v>
      </c>
      <c r="J774" s="7" t="s">
        <v>45</v>
      </c>
      <c r="K774" s="7" t="s">
        <v>45</v>
      </c>
      <c r="L774" s="7" t="s">
        <v>45</v>
      </c>
      <c r="M774" s="7" t="s">
        <v>45</v>
      </c>
      <c r="N774" s="34" t="s">
        <v>44</v>
      </c>
      <c r="O774" s="35" t="s">
        <v>45</v>
      </c>
      <c r="P774" s="7" t="s">
        <v>45</v>
      </c>
      <c r="Q774" s="7" t="s">
        <v>45</v>
      </c>
      <c r="R774" s="7" t="s">
        <v>45</v>
      </c>
      <c r="S774" s="35" t="s">
        <v>45</v>
      </c>
      <c r="T774" s="35" t="s">
        <v>45</v>
      </c>
      <c r="U774" s="7" t="s">
        <v>45</v>
      </c>
      <c r="V774" s="4" t="s">
        <v>44</v>
      </c>
      <c r="W774" s="33" t="s">
        <v>45</v>
      </c>
      <c r="X774" s="7" t="s">
        <v>45</v>
      </c>
      <c r="Y774" s="7" t="s">
        <v>45</v>
      </c>
      <c r="Z774" s="7" t="s">
        <v>45</v>
      </c>
      <c r="AA774" s="7" t="s">
        <v>45</v>
      </c>
      <c r="AB774" s="7" t="s">
        <v>45</v>
      </c>
      <c r="AC774" s="4" t="s">
        <v>44</v>
      </c>
      <c r="AD774" s="35" t="s">
        <v>45</v>
      </c>
      <c r="AE774" s="7" t="s">
        <v>45</v>
      </c>
      <c r="AF774" s="7" t="s">
        <v>45</v>
      </c>
      <c r="AG774" s="7" t="s">
        <v>45</v>
      </c>
      <c r="AH774" s="35" t="s">
        <v>45</v>
      </c>
      <c r="AI774" s="35" t="s">
        <v>45</v>
      </c>
      <c r="AJ774" s="7" t="s">
        <v>45</v>
      </c>
      <c r="AK774" s="36" t="s">
        <v>45</v>
      </c>
    </row>
    <row r="775" spans="1:37">
      <c r="A775" s="4">
        <v>2023</v>
      </c>
      <c r="B775" s="4">
        <v>57</v>
      </c>
      <c r="C775" s="4" t="s">
        <v>583</v>
      </c>
      <c r="D775" s="4">
        <v>22550</v>
      </c>
      <c r="E775" s="4" t="s">
        <v>589</v>
      </c>
      <c r="F775" s="32">
        <v>0.13500000000000001</v>
      </c>
      <c r="G775" s="4" t="s">
        <v>44</v>
      </c>
      <c r="H775" s="33" t="s">
        <v>45</v>
      </c>
      <c r="I775" s="7" t="s">
        <v>45</v>
      </c>
      <c r="J775" s="7" t="s">
        <v>45</v>
      </c>
      <c r="K775" s="7" t="s">
        <v>45</v>
      </c>
      <c r="L775" s="7" t="s">
        <v>45</v>
      </c>
      <c r="M775" s="7" t="s">
        <v>45</v>
      </c>
      <c r="N775" s="34" t="s">
        <v>44</v>
      </c>
      <c r="O775" s="35" t="s">
        <v>45</v>
      </c>
      <c r="P775" s="7" t="s">
        <v>45</v>
      </c>
      <c r="Q775" s="7" t="s">
        <v>45</v>
      </c>
      <c r="R775" s="7" t="s">
        <v>45</v>
      </c>
      <c r="S775" s="35" t="s">
        <v>45</v>
      </c>
      <c r="T775" s="35" t="s">
        <v>45</v>
      </c>
      <c r="U775" s="7" t="s">
        <v>45</v>
      </c>
      <c r="V775" s="4" t="s">
        <v>44</v>
      </c>
      <c r="W775" s="33" t="s">
        <v>45</v>
      </c>
      <c r="X775" s="7" t="s">
        <v>45</v>
      </c>
      <c r="Y775" s="7" t="s">
        <v>45</v>
      </c>
      <c r="Z775" s="7" t="s">
        <v>45</v>
      </c>
      <c r="AA775" s="7" t="s">
        <v>45</v>
      </c>
      <c r="AB775" s="7" t="s">
        <v>45</v>
      </c>
      <c r="AC775" s="4" t="s">
        <v>44</v>
      </c>
      <c r="AD775" s="35" t="s">
        <v>45</v>
      </c>
      <c r="AE775" s="7" t="s">
        <v>45</v>
      </c>
      <c r="AF775" s="7" t="s">
        <v>45</v>
      </c>
      <c r="AG775" s="7" t="s">
        <v>45</v>
      </c>
      <c r="AH775" s="35" t="s">
        <v>45</v>
      </c>
      <c r="AI775" s="35" t="s">
        <v>45</v>
      </c>
      <c r="AJ775" s="7" t="s">
        <v>45</v>
      </c>
      <c r="AK775" s="36" t="s">
        <v>45</v>
      </c>
    </row>
    <row r="776" spans="1:37">
      <c r="A776" s="4">
        <v>2023</v>
      </c>
      <c r="B776" s="4">
        <v>57</v>
      </c>
      <c r="C776" s="4" t="s">
        <v>583</v>
      </c>
      <c r="D776" s="4">
        <v>22660</v>
      </c>
      <c r="E776" s="4" t="s">
        <v>402</v>
      </c>
      <c r="F776" s="32">
        <v>0.13500000000000001</v>
      </c>
      <c r="G776" s="4" t="s">
        <v>44</v>
      </c>
      <c r="H776" s="33" t="s">
        <v>45</v>
      </c>
      <c r="I776" s="7" t="s">
        <v>45</v>
      </c>
      <c r="J776" s="7" t="s">
        <v>45</v>
      </c>
      <c r="K776" s="7" t="s">
        <v>45</v>
      </c>
      <c r="L776" s="7" t="s">
        <v>45</v>
      </c>
      <c r="M776" s="7" t="s">
        <v>45</v>
      </c>
      <c r="N776" s="34" t="s">
        <v>44</v>
      </c>
      <c r="O776" s="35" t="s">
        <v>45</v>
      </c>
      <c r="P776" s="7" t="s">
        <v>45</v>
      </c>
      <c r="Q776" s="7" t="s">
        <v>45</v>
      </c>
      <c r="R776" s="7" t="s">
        <v>45</v>
      </c>
      <c r="S776" s="35" t="s">
        <v>45</v>
      </c>
      <c r="T776" s="35" t="s">
        <v>45</v>
      </c>
      <c r="U776" s="7" t="s">
        <v>45</v>
      </c>
      <c r="V776" s="4" t="s">
        <v>44</v>
      </c>
      <c r="W776" s="33" t="s">
        <v>45</v>
      </c>
      <c r="X776" s="7" t="s">
        <v>45</v>
      </c>
      <c r="Y776" s="7" t="s">
        <v>45</v>
      </c>
      <c r="Z776" s="7" t="s">
        <v>45</v>
      </c>
      <c r="AA776" s="7" t="s">
        <v>45</v>
      </c>
      <c r="AB776" s="7" t="s">
        <v>45</v>
      </c>
      <c r="AC776" s="4" t="s">
        <v>44</v>
      </c>
      <c r="AD776" s="35" t="s">
        <v>45</v>
      </c>
      <c r="AE776" s="7" t="s">
        <v>45</v>
      </c>
      <c r="AF776" s="7" t="s">
        <v>45</v>
      </c>
      <c r="AG776" s="7" t="s">
        <v>45</v>
      </c>
      <c r="AH776" s="35" t="s">
        <v>45</v>
      </c>
      <c r="AI776" s="35" t="s">
        <v>45</v>
      </c>
      <c r="AJ776" s="7" t="s">
        <v>45</v>
      </c>
      <c r="AK776" s="36" t="s">
        <v>45</v>
      </c>
    </row>
    <row r="777" spans="1:37">
      <c r="A777" s="4">
        <v>2023</v>
      </c>
      <c r="B777" s="4">
        <v>57</v>
      </c>
      <c r="C777" s="4" t="s">
        <v>583</v>
      </c>
      <c r="D777" s="4">
        <v>23070</v>
      </c>
      <c r="E777" s="4" t="s">
        <v>590</v>
      </c>
      <c r="F777" s="32">
        <v>0.13500000000000001</v>
      </c>
      <c r="G777" s="4" t="s">
        <v>44</v>
      </c>
      <c r="H777" s="33" t="s">
        <v>45</v>
      </c>
      <c r="I777" s="7" t="s">
        <v>45</v>
      </c>
      <c r="J777" s="7" t="s">
        <v>45</v>
      </c>
      <c r="K777" s="7" t="s">
        <v>45</v>
      </c>
      <c r="L777" s="7" t="s">
        <v>45</v>
      </c>
      <c r="M777" s="7" t="s">
        <v>45</v>
      </c>
      <c r="N777" s="34" t="s">
        <v>44</v>
      </c>
      <c r="O777" s="35" t="s">
        <v>45</v>
      </c>
      <c r="P777" s="7" t="s">
        <v>45</v>
      </c>
      <c r="Q777" s="7" t="s">
        <v>45</v>
      </c>
      <c r="R777" s="7" t="s">
        <v>45</v>
      </c>
      <c r="S777" s="35" t="s">
        <v>45</v>
      </c>
      <c r="T777" s="35" t="s">
        <v>45</v>
      </c>
      <c r="U777" s="7" t="s">
        <v>45</v>
      </c>
      <c r="V777" s="4" t="s">
        <v>44</v>
      </c>
      <c r="W777" s="33" t="s">
        <v>45</v>
      </c>
      <c r="X777" s="7" t="s">
        <v>45</v>
      </c>
      <c r="Y777" s="7" t="s">
        <v>45</v>
      </c>
      <c r="Z777" s="7" t="s">
        <v>45</v>
      </c>
      <c r="AA777" s="7" t="s">
        <v>45</v>
      </c>
      <c r="AB777" s="7" t="s">
        <v>45</v>
      </c>
      <c r="AC777" s="4" t="s">
        <v>44</v>
      </c>
      <c r="AD777" s="35" t="s">
        <v>45</v>
      </c>
      <c r="AE777" s="7" t="s">
        <v>45</v>
      </c>
      <c r="AF777" s="7" t="s">
        <v>45</v>
      </c>
      <c r="AG777" s="7" t="s">
        <v>45</v>
      </c>
      <c r="AH777" s="35" t="s">
        <v>45</v>
      </c>
      <c r="AI777" s="35" t="s">
        <v>45</v>
      </c>
      <c r="AJ777" s="7" t="s">
        <v>45</v>
      </c>
      <c r="AK777" s="36" t="s">
        <v>45</v>
      </c>
    </row>
    <row r="778" spans="1:37">
      <c r="A778" s="4">
        <v>2023</v>
      </c>
      <c r="B778" s="4">
        <v>57</v>
      </c>
      <c r="C778" s="4" t="s">
        <v>583</v>
      </c>
      <c r="D778" s="4">
        <v>23390</v>
      </c>
      <c r="E778" s="4" t="s">
        <v>591</v>
      </c>
      <c r="F778" s="32">
        <v>0.13500000000000001</v>
      </c>
      <c r="G778" s="4" t="s">
        <v>43</v>
      </c>
      <c r="H778" s="33">
        <v>899888940</v>
      </c>
      <c r="I778" s="7">
        <v>20332371</v>
      </c>
      <c r="J778" s="7">
        <v>10714711</v>
      </c>
      <c r="K778" s="7">
        <v>1446485.9850000001</v>
      </c>
      <c r="L778" s="7">
        <v>32493567.984999999</v>
      </c>
      <c r="M778" s="7">
        <v>34532622</v>
      </c>
      <c r="N778" s="34" t="s">
        <v>43</v>
      </c>
      <c r="O778" s="35">
        <v>5.9047181966084161E-2</v>
      </c>
      <c r="P778" s="7">
        <v>34562868</v>
      </c>
      <c r="Q778" s="7">
        <v>2040839.956065747</v>
      </c>
      <c r="R778" s="7">
        <v>0</v>
      </c>
      <c r="S778" s="35">
        <v>1</v>
      </c>
      <c r="T778" s="35">
        <v>5.9047181966084161E-2</v>
      </c>
      <c r="U778" s="7">
        <v>2040839.96</v>
      </c>
      <c r="V778" s="4" t="s">
        <v>44</v>
      </c>
      <c r="W778" s="33" t="s">
        <v>45</v>
      </c>
      <c r="X778" s="7" t="s">
        <v>45</v>
      </c>
      <c r="Y778" s="7" t="s">
        <v>45</v>
      </c>
      <c r="Z778" s="7" t="s">
        <v>45</v>
      </c>
      <c r="AA778" s="7" t="s">
        <v>45</v>
      </c>
      <c r="AB778" s="7" t="s">
        <v>45</v>
      </c>
      <c r="AC778" s="4" t="s">
        <v>44</v>
      </c>
      <c r="AD778" s="35" t="s">
        <v>45</v>
      </c>
      <c r="AE778" s="7" t="s">
        <v>45</v>
      </c>
      <c r="AF778" s="7" t="s">
        <v>45</v>
      </c>
      <c r="AG778" s="7" t="s">
        <v>45</v>
      </c>
      <c r="AH778" s="35" t="s">
        <v>45</v>
      </c>
      <c r="AI778" s="35" t="s">
        <v>45</v>
      </c>
      <c r="AJ778" s="7" t="s">
        <v>45</v>
      </c>
      <c r="AK778" s="36">
        <v>2040839.96</v>
      </c>
    </row>
    <row r="779" spans="1:37">
      <c r="A779" s="4">
        <v>2023</v>
      </c>
      <c r="B779" s="4">
        <v>57</v>
      </c>
      <c r="C779" s="4" t="s">
        <v>583</v>
      </c>
      <c r="D779" s="4">
        <v>23660</v>
      </c>
      <c r="E779" s="4" t="s">
        <v>592</v>
      </c>
      <c r="F779" s="32">
        <v>0.13500000000000001</v>
      </c>
      <c r="G779" s="4" t="s">
        <v>43</v>
      </c>
      <c r="H779" s="33">
        <v>145268720</v>
      </c>
      <c r="I779" s="7">
        <v>1186933</v>
      </c>
      <c r="J779" s="7">
        <v>1575173</v>
      </c>
      <c r="K779" s="7">
        <v>212648.35500000001</v>
      </c>
      <c r="L779" s="7">
        <v>2974754.355</v>
      </c>
      <c r="M779" s="7">
        <v>3148063</v>
      </c>
      <c r="N779" s="34" t="s">
        <v>43</v>
      </c>
      <c r="O779" s="35">
        <v>5.505247036034544E-2</v>
      </c>
      <c r="P779" s="7">
        <v>3156782</v>
      </c>
      <c r="Q779" s="7">
        <v>173788.647489072</v>
      </c>
      <c r="R779" s="7">
        <v>0</v>
      </c>
      <c r="S779" s="35">
        <v>1</v>
      </c>
      <c r="T779" s="35">
        <v>5.505247036034544E-2</v>
      </c>
      <c r="U779" s="7">
        <v>173788.65</v>
      </c>
      <c r="V779" s="4" t="s">
        <v>44</v>
      </c>
      <c r="W779" s="33" t="s">
        <v>45</v>
      </c>
      <c r="X779" s="7" t="s">
        <v>45</v>
      </c>
      <c r="Y779" s="7" t="s">
        <v>45</v>
      </c>
      <c r="Z779" s="7" t="s">
        <v>45</v>
      </c>
      <c r="AA779" s="7" t="s">
        <v>45</v>
      </c>
      <c r="AB779" s="7" t="s">
        <v>45</v>
      </c>
      <c r="AC779" s="4" t="s">
        <v>44</v>
      </c>
      <c r="AD779" s="35" t="s">
        <v>45</v>
      </c>
      <c r="AE779" s="7" t="s">
        <v>45</v>
      </c>
      <c r="AF779" s="7" t="s">
        <v>45</v>
      </c>
      <c r="AG779" s="7" t="s">
        <v>45</v>
      </c>
      <c r="AH779" s="35" t="s">
        <v>45</v>
      </c>
      <c r="AI779" s="35" t="s">
        <v>45</v>
      </c>
      <c r="AJ779" s="7" t="s">
        <v>45</v>
      </c>
      <c r="AK779" s="36">
        <v>173788.65</v>
      </c>
    </row>
    <row r="780" spans="1:37">
      <c r="A780" s="4">
        <v>2023</v>
      </c>
      <c r="B780" s="4">
        <v>57</v>
      </c>
      <c r="C780" s="4" t="s">
        <v>583</v>
      </c>
      <c r="D780" s="4">
        <v>23940</v>
      </c>
      <c r="E780" s="4" t="s">
        <v>291</v>
      </c>
      <c r="F780" s="32">
        <v>0.13500000000000001</v>
      </c>
      <c r="G780" s="4" t="s">
        <v>44</v>
      </c>
      <c r="H780" s="33" t="s">
        <v>45</v>
      </c>
      <c r="I780" s="7" t="s">
        <v>45</v>
      </c>
      <c r="J780" s="7" t="s">
        <v>45</v>
      </c>
      <c r="K780" s="7" t="s">
        <v>45</v>
      </c>
      <c r="L780" s="7" t="s">
        <v>45</v>
      </c>
      <c r="M780" s="7" t="s">
        <v>45</v>
      </c>
      <c r="N780" s="34" t="s">
        <v>44</v>
      </c>
      <c r="O780" s="35" t="s">
        <v>45</v>
      </c>
      <c r="P780" s="7" t="s">
        <v>45</v>
      </c>
      <c r="Q780" s="7" t="s">
        <v>45</v>
      </c>
      <c r="R780" s="7" t="s">
        <v>45</v>
      </c>
      <c r="S780" s="35" t="s">
        <v>45</v>
      </c>
      <c r="T780" s="35" t="s">
        <v>45</v>
      </c>
      <c r="U780" s="7" t="s">
        <v>45</v>
      </c>
      <c r="V780" s="4" t="s">
        <v>44</v>
      </c>
      <c r="W780" s="33" t="s">
        <v>45</v>
      </c>
      <c r="X780" s="7" t="s">
        <v>45</v>
      </c>
      <c r="Y780" s="7" t="s">
        <v>45</v>
      </c>
      <c r="Z780" s="7" t="s">
        <v>45</v>
      </c>
      <c r="AA780" s="7" t="s">
        <v>45</v>
      </c>
      <c r="AB780" s="7" t="s">
        <v>45</v>
      </c>
      <c r="AC780" s="4" t="s">
        <v>44</v>
      </c>
      <c r="AD780" s="35" t="s">
        <v>45</v>
      </c>
      <c r="AE780" s="7" t="s">
        <v>45</v>
      </c>
      <c r="AF780" s="7" t="s">
        <v>45</v>
      </c>
      <c r="AG780" s="7" t="s">
        <v>45</v>
      </c>
      <c r="AH780" s="35" t="s">
        <v>45</v>
      </c>
      <c r="AI780" s="35" t="s">
        <v>45</v>
      </c>
      <c r="AJ780" s="7" t="s">
        <v>45</v>
      </c>
      <c r="AK780" s="36" t="s">
        <v>45</v>
      </c>
    </row>
    <row r="781" spans="1:37">
      <c r="A781" s="4">
        <v>2023</v>
      </c>
      <c r="B781" s="4">
        <v>57</v>
      </c>
      <c r="C781" s="4" t="s">
        <v>583</v>
      </c>
      <c r="D781" s="4">
        <v>23970</v>
      </c>
      <c r="E781" s="4" t="s">
        <v>593</v>
      </c>
      <c r="F781" s="32">
        <v>0.13500000000000001</v>
      </c>
      <c r="G781" s="4" t="s">
        <v>44</v>
      </c>
      <c r="H781" s="33" t="s">
        <v>45</v>
      </c>
      <c r="I781" s="7" t="s">
        <v>45</v>
      </c>
      <c r="J781" s="7" t="s">
        <v>45</v>
      </c>
      <c r="K781" s="7" t="s">
        <v>45</v>
      </c>
      <c r="L781" s="7" t="s">
        <v>45</v>
      </c>
      <c r="M781" s="7" t="s">
        <v>45</v>
      </c>
      <c r="N781" s="34" t="s">
        <v>44</v>
      </c>
      <c r="O781" s="35" t="s">
        <v>45</v>
      </c>
      <c r="P781" s="7" t="s">
        <v>45</v>
      </c>
      <c r="Q781" s="7" t="s">
        <v>45</v>
      </c>
      <c r="R781" s="7" t="s">
        <v>45</v>
      </c>
      <c r="S781" s="35" t="s">
        <v>45</v>
      </c>
      <c r="T781" s="35" t="s">
        <v>45</v>
      </c>
      <c r="U781" s="7" t="s">
        <v>45</v>
      </c>
      <c r="V781" s="4" t="s">
        <v>44</v>
      </c>
      <c r="W781" s="33" t="s">
        <v>45</v>
      </c>
      <c r="X781" s="7" t="s">
        <v>45</v>
      </c>
      <c r="Y781" s="7" t="s">
        <v>45</v>
      </c>
      <c r="Z781" s="7" t="s">
        <v>45</v>
      </c>
      <c r="AA781" s="7" t="s">
        <v>45</v>
      </c>
      <c r="AB781" s="7" t="s">
        <v>45</v>
      </c>
      <c r="AC781" s="4" t="s">
        <v>44</v>
      </c>
      <c r="AD781" s="35" t="s">
        <v>45</v>
      </c>
      <c r="AE781" s="7" t="s">
        <v>45</v>
      </c>
      <c r="AF781" s="7" t="s">
        <v>45</v>
      </c>
      <c r="AG781" s="7" t="s">
        <v>45</v>
      </c>
      <c r="AH781" s="35" t="s">
        <v>45</v>
      </c>
      <c r="AI781" s="35" t="s">
        <v>45</v>
      </c>
      <c r="AJ781" s="7" t="s">
        <v>45</v>
      </c>
      <c r="AK781" s="36" t="s">
        <v>45</v>
      </c>
    </row>
    <row r="782" spans="1:37">
      <c r="A782" s="4">
        <v>2023</v>
      </c>
      <c r="B782" s="4">
        <v>57</v>
      </c>
      <c r="C782" s="4" t="s">
        <v>583</v>
      </c>
      <c r="D782" s="4">
        <v>24090</v>
      </c>
      <c r="E782" s="4" t="s">
        <v>594</v>
      </c>
      <c r="F782" s="32">
        <v>0.13500000000000001</v>
      </c>
      <c r="G782" s="4" t="s">
        <v>44</v>
      </c>
      <c r="H782" s="33" t="s">
        <v>45</v>
      </c>
      <c r="I782" s="7" t="s">
        <v>45</v>
      </c>
      <c r="J782" s="7" t="s">
        <v>45</v>
      </c>
      <c r="K782" s="7" t="s">
        <v>45</v>
      </c>
      <c r="L782" s="7" t="s">
        <v>45</v>
      </c>
      <c r="M782" s="7" t="s">
        <v>45</v>
      </c>
      <c r="N782" s="34" t="s">
        <v>44</v>
      </c>
      <c r="O782" s="35" t="s">
        <v>45</v>
      </c>
      <c r="P782" s="7" t="s">
        <v>45</v>
      </c>
      <c r="Q782" s="7" t="s">
        <v>45</v>
      </c>
      <c r="R782" s="7" t="s">
        <v>45</v>
      </c>
      <c r="S782" s="35" t="s">
        <v>45</v>
      </c>
      <c r="T782" s="35" t="s">
        <v>45</v>
      </c>
      <c r="U782" s="7" t="s">
        <v>45</v>
      </c>
      <c r="V782" s="4" t="s">
        <v>44</v>
      </c>
      <c r="W782" s="33" t="s">
        <v>45</v>
      </c>
      <c r="X782" s="7" t="s">
        <v>45</v>
      </c>
      <c r="Y782" s="7" t="s">
        <v>45</v>
      </c>
      <c r="Z782" s="7" t="s">
        <v>45</v>
      </c>
      <c r="AA782" s="7" t="s">
        <v>45</v>
      </c>
      <c r="AB782" s="7" t="s">
        <v>45</v>
      </c>
      <c r="AC782" s="4" t="s">
        <v>44</v>
      </c>
      <c r="AD782" s="35" t="s">
        <v>45</v>
      </c>
      <c r="AE782" s="7" t="s">
        <v>45</v>
      </c>
      <c r="AF782" s="7" t="s">
        <v>45</v>
      </c>
      <c r="AG782" s="7" t="s">
        <v>45</v>
      </c>
      <c r="AH782" s="35" t="s">
        <v>45</v>
      </c>
      <c r="AI782" s="35" t="s">
        <v>45</v>
      </c>
      <c r="AJ782" s="7" t="s">
        <v>45</v>
      </c>
      <c r="AK782" s="36" t="s">
        <v>45</v>
      </c>
    </row>
    <row r="783" spans="1:37">
      <c r="A783" s="4">
        <v>2023</v>
      </c>
      <c r="B783" s="4">
        <v>57</v>
      </c>
      <c r="C783" s="4" t="s">
        <v>583</v>
      </c>
      <c r="D783" s="4">
        <v>24490</v>
      </c>
      <c r="E783" s="4" t="s">
        <v>151</v>
      </c>
      <c r="F783" s="32">
        <v>0.13500000000000001</v>
      </c>
      <c r="G783" s="4" t="s">
        <v>43</v>
      </c>
      <c r="H783" s="33">
        <v>8337420</v>
      </c>
      <c r="I783" s="7">
        <v>45856</v>
      </c>
      <c r="J783" s="7">
        <v>90282</v>
      </c>
      <c r="K783" s="7">
        <v>12188.07</v>
      </c>
      <c r="L783" s="7">
        <v>148326.07</v>
      </c>
      <c r="M783" s="7">
        <v>166748</v>
      </c>
      <c r="N783" s="34" t="s">
        <v>43</v>
      </c>
      <c r="O783" s="35">
        <v>0.1104776668985534</v>
      </c>
      <c r="P783" s="7">
        <v>168188</v>
      </c>
      <c r="Q783" s="7">
        <v>18581.017840333909</v>
      </c>
      <c r="R783" s="7">
        <v>0</v>
      </c>
      <c r="S783" s="35">
        <v>1</v>
      </c>
      <c r="T783" s="35">
        <v>0.1104776668985534</v>
      </c>
      <c r="U783" s="7">
        <v>18581.02</v>
      </c>
      <c r="V783" s="4" t="s">
        <v>43</v>
      </c>
      <c r="W783" s="33">
        <v>0</v>
      </c>
      <c r="X783" s="7">
        <v>0</v>
      </c>
      <c r="Y783" s="7">
        <v>0</v>
      </c>
      <c r="Z783" s="7">
        <v>0</v>
      </c>
      <c r="AA783" s="7">
        <v>0</v>
      </c>
      <c r="AB783" s="7">
        <v>0</v>
      </c>
      <c r="AC783" s="4" t="s">
        <v>44</v>
      </c>
      <c r="AD783" s="35" t="s">
        <v>45</v>
      </c>
      <c r="AE783" s="7" t="s">
        <v>45</v>
      </c>
      <c r="AF783" s="7" t="s">
        <v>45</v>
      </c>
      <c r="AG783" s="7" t="s">
        <v>45</v>
      </c>
      <c r="AH783" s="35" t="s">
        <v>45</v>
      </c>
      <c r="AI783" s="35" t="s">
        <v>45</v>
      </c>
      <c r="AJ783" s="7" t="s">
        <v>45</v>
      </c>
      <c r="AK783" s="36">
        <v>18581.02</v>
      </c>
    </row>
    <row r="784" spans="1:37">
      <c r="A784" s="4">
        <v>2023</v>
      </c>
      <c r="B784" s="4">
        <v>57</v>
      </c>
      <c r="C784" s="4" t="s">
        <v>583</v>
      </c>
      <c r="D784" s="4">
        <v>25355</v>
      </c>
      <c r="E784" s="4" t="s">
        <v>295</v>
      </c>
      <c r="F784" s="32">
        <v>0.13500000000000001</v>
      </c>
      <c r="G784" s="4" t="s">
        <v>43</v>
      </c>
      <c r="H784" s="33">
        <v>17318370</v>
      </c>
      <c r="I784" s="7">
        <v>278544</v>
      </c>
      <c r="J784" s="7">
        <v>183134</v>
      </c>
      <c r="K784" s="7">
        <v>24723.09</v>
      </c>
      <c r="L784" s="7">
        <v>486401.09</v>
      </c>
      <c r="M784" s="7">
        <v>548711</v>
      </c>
      <c r="N784" s="34" t="s">
        <v>43</v>
      </c>
      <c r="O784" s="35">
        <v>0.1135568814913497</v>
      </c>
      <c r="P784" s="7">
        <v>494796</v>
      </c>
      <c r="Q784" s="7">
        <v>56187.490734393847</v>
      </c>
      <c r="R784" s="7">
        <v>0</v>
      </c>
      <c r="S784" s="35">
        <v>1</v>
      </c>
      <c r="T784" s="35">
        <v>0.1135568814913497</v>
      </c>
      <c r="U784" s="7">
        <v>56187.49</v>
      </c>
      <c r="V784" s="4" t="s">
        <v>44</v>
      </c>
      <c r="W784" s="33" t="s">
        <v>45</v>
      </c>
      <c r="X784" s="7" t="s">
        <v>45</v>
      </c>
      <c r="Y784" s="7" t="s">
        <v>45</v>
      </c>
      <c r="Z784" s="7" t="s">
        <v>45</v>
      </c>
      <c r="AA784" s="7" t="s">
        <v>45</v>
      </c>
      <c r="AB784" s="7" t="s">
        <v>45</v>
      </c>
      <c r="AC784" s="4" t="s">
        <v>44</v>
      </c>
      <c r="AD784" s="35" t="s">
        <v>45</v>
      </c>
      <c r="AE784" s="7" t="s">
        <v>45</v>
      </c>
      <c r="AF784" s="7" t="s">
        <v>45</v>
      </c>
      <c r="AG784" s="7" t="s">
        <v>45</v>
      </c>
      <c r="AH784" s="35" t="s">
        <v>45</v>
      </c>
      <c r="AI784" s="35" t="s">
        <v>45</v>
      </c>
      <c r="AJ784" s="7" t="s">
        <v>45</v>
      </c>
      <c r="AK784" s="36">
        <v>56187.49</v>
      </c>
    </row>
    <row r="785" spans="1:37">
      <c r="A785" s="4">
        <v>2023</v>
      </c>
      <c r="B785" s="4">
        <v>57</v>
      </c>
      <c r="C785" s="4" t="s">
        <v>583</v>
      </c>
      <c r="D785" s="4">
        <v>25410</v>
      </c>
      <c r="E785" s="4" t="s">
        <v>595</v>
      </c>
      <c r="F785" s="32">
        <v>0.13500000000000001</v>
      </c>
      <c r="G785" s="4" t="s">
        <v>44</v>
      </c>
      <c r="H785" s="33" t="s">
        <v>45</v>
      </c>
      <c r="I785" s="7" t="s">
        <v>45</v>
      </c>
      <c r="J785" s="7" t="s">
        <v>45</v>
      </c>
      <c r="K785" s="7" t="s">
        <v>45</v>
      </c>
      <c r="L785" s="7" t="s">
        <v>45</v>
      </c>
      <c r="M785" s="7" t="s">
        <v>45</v>
      </c>
      <c r="N785" s="34" t="s">
        <v>44</v>
      </c>
      <c r="O785" s="35" t="s">
        <v>45</v>
      </c>
      <c r="P785" s="7" t="s">
        <v>45</v>
      </c>
      <c r="Q785" s="7" t="s">
        <v>45</v>
      </c>
      <c r="R785" s="7" t="s">
        <v>45</v>
      </c>
      <c r="S785" s="35" t="s">
        <v>45</v>
      </c>
      <c r="T785" s="35" t="s">
        <v>45</v>
      </c>
      <c r="U785" s="7" t="s">
        <v>45</v>
      </c>
      <c r="V785" s="4" t="s">
        <v>44</v>
      </c>
      <c r="W785" s="33" t="s">
        <v>45</v>
      </c>
      <c r="X785" s="7" t="s">
        <v>45</v>
      </c>
      <c r="Y785" s="7" t="s">
        <v>45</v>
      </c>
      <c r="Z785" s="7" t="s">
        <v>45</v>
      </c>
      <c r="AA785" s="7" t="s">
        <v>45</v>
      </c>
      <c r="AB785" s="7" t="s">
        <v>45</v>
      </c>
      <c r="AC785" s="4" t="s">
        <v>44</v>
      </c>
      <c r="AD785" s="35" t="s">
        <v>45</v>
      </c>
      <c r="AE785" s="7" t="s">
        <v>45</v>
      </c>
      <c r="AF785" s="7" t="s">
        <v>45</v>
      </c>
      <c r="AG785" s="7" t="s">
        <v>45</v>
      </c>
      <c r="AH785" s="35" t="s">
        <v>45</v>
      </c>
      <c r="AI785" s="35" t="s">
        <v>45</v>
      </c>
      <c r="AJ785" s="7" t="s">
        <v>45</v>
      </c>
      <c r="AK785" s="36" t="s">
        <v>45</v>
      </c>
    </row>
    <row r="786" spans="1:37">
      <c r="A786" s="4">
        <v>2023</v>
      </c>
      <c r="B786" s="4">
        <v>57</v>
      </c>
      <c r="C786" s="4" t="s">
        <v>583</v>
      </c>
      <c r="D786" s="4">
        <v>25550</v>
      </c>
      <c r="E786" s="4" t="s">
        <v>596</v>
      </c>
      <c r="F786" s="32">
        <v>0.13500000000000001</v>
      </c>
      <c r="G786" s="4" t="s">
        <v>43</v>
      </c>
      <c r="H786" s="33">
        <v>325528260</v>
      </c>
      <c r="I786" s="7">
        <v>2649800</v>
      </c>
      <c r="J786" s="7">
        <v>5451345</v>
      </c>
      <c r="K786" s="7">
        <v>735931.57500000007</v>
      </c>
      <c r="L786" s="7">
        <v>8837076.5749999993</v>
      </c>
      <c r="M786" s="7">
        <v>8945522</v>
      </c>
      <c r="N786" s="34" t="s">
        <v>43</v>
      </c>
      <c r="O786" s="35">
        <v>1.212287276248392E-2</v>
      </c>
      <c r="P786" s="7">
        <v>8940523</v>
      </c>
      <c r="Q786" s="7">
        <v>108384.822759061</v>
      </c>
      <c r="R786" s="7">
        <v>0</v>
      </c>
      <c r="S786" s="35">
        <v>1</v>
      </c>
      <c r="T786" s="35">
        <v>1.212287276248392E-2</v>
      </c>
      <c r="U786" s="7">
        <v>108384.82</v>
      </c>
      <c r="V786" s="4" t="s">
        <v>44</v>
      </c>
      <c r="W786" s="33" t="s">
        <v>45</v>
      </c>
      <c r="X786" s="7" t="s">
        <v>45</v>
      </c>
      <c r="Y786" s="7" t="s">
        <v>45</v>
      </c>
      <c r="Z786" s="7" t="s">
        <v>45</v>
      </c>
      <c r="AA786" s="7" t="s">
        <v>45</v>
      </c>
      <c r="AB786" s="7" t="s">
        <v>45</v>
      </c>
      <c r="AC786" s="4" t="s">
        <v>44</v>
      </c>
      <c r="AD786" s="35" t="s">
        <v>45</v>
      </c>
      <c r="AE786" s="7" t="s">
        <v>45</v>
      </c>
      <c r="AF786" s="7" t="s">
        <v>45</v>
      </c>
      <c r="AG786" s="7" t="s">
        <v>45</v>
      </c>
      <c r="AH786" s="35" t="s">
        <v>45</v>
      </c>
      <c r="AI786" s="35" t="s">
        <v>45</v>
      </c>
      <c r="AJ786" s="7" t="s">
        <v>45</v>
      </c>
      <c r="AK786" s="36">
        <v>108384.82</v>
      </c>
    </row>
    <row r="787" spans="1:37">
      <c r="A787" s="4">
        <v>2023</v>
      </c>
      <c r="B787" s="4">
        <v>57</v>
      </c>
      <c r="C787" s="4" t="s">
        <v>583</v>
      </c>
      <c r="D787" s="4">
        <v>25580</v>
      </c>
      <c r="E787" s="4" t="s">
        <v>597</v>
      </c>
      <c r="F787" s="32">
        <v>0.13500000000000001</v>
      </c>
      <c r="G787" s="4" t="s">
        <v>44</v>
      </c>
      <c r="H787" s="33" t="s">
        <v>45</v>
      </c>
      <c r="I787" s="7" t="s">
        <v>45</v>
      </c>
      <c r="J787" s="7" t="s">
        <v>45</v>
      </c>
      <c r="K787" s="7" t="s">
        <v>45</v>
      </c>
      <c r="L787" s="7" t="s">
        <v>45</v>
      </c>
      <c r="M787" s="7" t="s">
        <v>45</v>
      </c>
      <c r="N787" s="34" t="s">
        <v>44</v>
      </c>
      <c r="O787" s="35" t="s">
        <v>45</v>
      </c>
      <c r="P787" s="7" t="s">
        <v>45</v>
      </c>
      <c r="Q787" s="7" t="s">
        <v>45</v>
      </c>
      <c r="R787" s="7" t="s">
        <v>45</v>
      </c>
      <c r="S787" s="35" t="s">
        <v>45</v>
      </c>
      <c r="T787" s="35" t="s">
        <v>45</v>
      </c>
      <c r="U787" s="7" t="s">
        <v>45</v>
      </c>
      <c r="V787" s="4" t="s">
        <v>44</v>
      </c>
      <c r="W787" s="33" t="s">
        <v>45</v>
      </c>
      <c r="X787" s="7" t="s">
        <v>45</v>
      </c>
      <c r="Y787" s="7" t="s">
        <v>45</v>
      </c>
      <c r="Z787" s="7" t="s">
        <v>45</v>
      </c>
      <c r="AA787" s="7" t="s">
        <v>45</v>
      </c>
      <c r="AB787" s="7" t="s">
        <v>45</v>
      </c>
      <c r="AC787" s="4" t="s">
        <v>44</v>
      </c>
      <c r="AD787" s="35" t="s">
        <v>45</v>
      </c>
      <c r="AE787" s="7" t="s">
        <v>45</v>
      </c>
      <c r="AF787" s="7" t="s">
        <v>45</v>
      </c>
      <c r="AG787" s="7" t="s">
        <v>45</v>
      </c>
      <c r="AH787" s="35" t="s">
        <v>45</v>
      </c>
      <c r="AI787" s="35" t="s">
        <v>45</v>
      </c>
      <c r="AJ787" s="7" t="s">
        <v>45</v>
      </c>
      <c r="AK787" s="36" t="s">
        <v>45</v>
      </c>
    </row>
    <row r="788" spans="1:37">
      <c r="A788" s="4">
        <v>2023</v>
      </c>
      <c r="B788" s="4">
        <v>57</v>
      </c>
      <c r="C788" s="4" t="s">
        <v>583</v>
      </c>
      <c r="D788" s="4">
        <v>25830</v>
      </c>
      <c r="E788" s="4" t="s">
        <v>598</v>
      </c>
      <c r="F788" s="32">
        <v>0.13500000000000001</v>
      </c>
      <c r="G788" s="4" t="s">
        <v>44</v>
      </c>
      <c r="H788" s="33" t="s">
        <v>45</v>
      </c>
      <c r="I788" s="7" t="s">
        <v>45</v>
      </c>
      <c r="J788" s="7" t="s">
        <v>45</v>
      </c>
      <c r="K788" s="7" t="s">
        <v>45</v>
      </c>
      <c r="L788" s="7" t="s">
        <v>45</v>
      </c>
      <c r="M788" s="7" t="s">
        <v>45</v>
      </c>
      <c r="N788" s="34" t="s">
        <v>44</v>
      </c>
      <c r="O788" s="35" t="s">
        <v>45</v>
      </c>
      <c r="P788" s="7" t="s">
        <v>45</v>
      </c>
      <c r="Q788" s="7" t="s">
        <v>45</v>
      </c>
      <c r="R788" s="7" t="s">
        <v>45</v>
      </c>
      <c r="S788" s="35" t="s">
        <v>45</v>
      </c>
      <c r="T788" s="35" t="s">
        <v>45</v>
      </c>
      <c r="U788" s="7" t="s">
        <v>45</v>
      </c>
      <c r="V788" s="4" t="s">
        <v>44</v>
      </c>
      <c r="W788" s="33" t="s">
        <v>45</v>
      </c>
      <c r="X788" s="7" t="s">
        <v>45</v>
      </c>
      <c r="Y788" s="7" t="s">
        <v>45</v>
      </c>
      <c r="Z788" s="7" t="s">
        <v>45</v>
      </c>
      <c r="AA788" s="7" t="s">
        <v>45</v>
      </c>
      <c r="AB788" s="7" t="s">
        <v>45</v>
      </c>
      <c r="AC788" s="4" t="s">
        <v>44</v>
      </c>
      <c r="AD788" s="35" t="s">
        <v>45</v>
      </c>
      <c r="AE788" s="7" t="s">
        <v>45</v>
      </c>
      <c r="AF788" s="7" t="s">
        <v>45</v>
      </c>
      <c r="AG788" s="7" t="s">
        <v>45</v>
      </c>
      <c r="AH788" s="35" t="s">
        <v>45</v>
      </c>
      <c r="AI788" s="35" t="s">
        <v>45</v>
      </c>
      <c r="AJ788" s="7" t="s">
        <v>45</v>
      </c>
      <c r="AK788" s="36" t="s">
        <v>45</v>
      </c>
    </row>
    <row r="789" spans="1:37">
      <c r="A789" s="4">
        <v>2023</v>
      </c>
      <c r="B789" s="4">
        <v>57</v>
      </c>
      <c r="C789" s="4" t="s">
        <v>583</v>
      </c>
      <c r="D789" s="4">
        <v>30170</v>
      </c>
      <c r="E789" s="4" t="s">
        <v>189</v>
      </c>
      <c r="F789" s="32">
        <v>0.13500000000000001</v>
      </c>
      <c r="G789" s="4" t="s">
        <v>43</v>
      </c>
      <c r="H789" s="33">
        <v>102310740</v>
      </c>
      <c r="I789" s="7">
        <v>105544</v>
      </c>
      <c r="J789" s="7">
        <v>147187</v>
      </c>
      <c r="K789" s="7">
        <v>19870.244999999999</v>
      </c>
      <c r="L789" s="7">
        <v>272601.245</v>
      </c>
      <c r="M789" s="7">
        <v>310166</v>
      </c>
      <c r="N789" s="34" t="s">
        <v>43</v>
      </c>
      <c r="O789" s="35">
        <v>0.121111775629824</v>
      </c>
      <c r="P789" s="7">
        <v>308068</v>
      </c>
      <c r="Q789" s="7">
        <v>37310.662494728618</v>
      </c>
      <c r="R789" s="7">
        <v>0</v>
      </c>
      <c r="S789" s="35">
        <v>1</v>
      </c>
      <c r="T789" s="35">
        <v>0.121111775629824</v>
      </c>
      <c r="U789" s="7">
        <v>37310.660000000003</v>
      </c>
      <c r="V789" s="4" t="s">
        <v>43</v>
      </c>
      <c r="W789" s="33">
        <v>0</v>
      </c>
      <c r="X789" s="7">
        <v>0</v>
      </c>
      <c r="Y789" s="7">
        <v>0</v>
      </c>
      <c r="Z789" s="7">
        <v>0</v>
      </c>
      <c r="AA789" s="7">
        <v>0</v>
      </c>
      <c r="AB789" s="7">
        <v>0</v>
      </c>
      <c r="AC789" s="4" t="s">
        <v>44</v>
      </c>
      <c r="AD789" s="35" t="s">
        <v>45</v>
      </c>
      <c r="AE789" s="7" t="s">
        <v>45</v>
      </c>
      <c r="AF789" s="7" t="s">
        <v>45</v>
      </c>
      <c r="AG789" s="7" t="s">
        <v>45</v>
      </c>
      <c r="AH789" s="35" t="s">
        <v>45</v>
      </c>
      <c r="AI789" s="35" t="s">
        <v>45</v>
      </c>
      <c r="AJ789" s="7" t="s">
        <v>45</v>
      </c>
      <c r="AK789" s="36">
        <v>37310.660000000003</v>
      </c>
    </row>
    <row r="790" spans="1:37">
      <c r="A790" s="4">
        <v>2023</v>
      </c>
      <c r="B790" s="4">
        <v>57</v>
      </c>
      <c r="C790" s="4" t="s">
        <v>583</v>
      </c>
      <c r="D790" s="4">
        <v>30270</v>
      </c>
      <c r="E790" s="4" t="s">
        <v>157</v>
      </c>
      <c r="F790" s="32">
        <v>0.13500000000000001</v>
      </c>
      <c r="G790" s="4" t="s">
        <v>43</v>
      </c>
      <c r="H790" s="33">
        <v>5034378090</v>
      </c>
      <c r="I790" s="7">
        <v>4966313</v>
      </c>
      <c r="J790" s="7">
        <v>7476763</v>
      </c>
      <c r="K790" s="7">
        <v>1009363.005</v>
      </c>
      <c r="L790" s="7">
        <v>13452439.005000001</v>
      </c>
      <c r="M790" s="7">
        <v>15035069</v>
      </c>
      <c r="N790" s="34" t="s">
        <v>43</v>
      </c>
      <c r="O790" s="35">
        <v>0.1052625694634324</v>
      </c>
      <c r="P790" s="7">
        <v>14888994</v>
      </c>
      <c r="Q790" s="7">
        <v>1567253.7651656279</v>
      </c>
      <c r="R790" s="7">
        <v>0</v>
      </c>
      <c r="S790" s="35">
        <v>1</v>
      </c>
      <c r="T790" s="35">
        <v>0.1052625694634324</v>
      </c>
      <c r="U790" s="7">
        <v>1567253.77</v>
      </c>
      <c r="V790" s="4" t="s">
        <v>44</v>
      </c>
      <c r="W790" s="33" t="s">
        <v>45</v>
      </c>
      <c r="X790" s="7" t="s">
        <v>45</v>
      </c>
      <c r="Y790" s="7" t="s">
        <v>45</v>
      </c>
      <c r="Z790" s="7" t="s">
        <v>45</v>
      </c>
      <c r="AA790" s="7" t="s">
        <v>45</v>
      </c>
      <c r="AB790" s="7" t="s">
        <v>45</v>
      </c>
      <c r="AC790" s="4" t="s">
        <v>44</v>
      </c>
      <c r="AD790" s="35" t="s">
        <v>45</v>
      </c>
      <c r="AE790" s="7" t="s">
        <v>45</v>
      </c>
      <c r="AF790" s="7" t="s">
        <v>45</v>
      </c>
      <c r="AG790" s="7" t="s">
        <v>45</v>
      </c>
      <c r="AH790" s="35" t="s">
        <v>45</v>
      </c>
      <c r="AI790" s="35" t="s">
        <v>45</v>
      </c>
      <c r="AJ790" s="7" t="s">
        <v>45</v>
      </c>
      <c r="AK790" s="36">
        <v>1567253.77</v>
      </c>
    </row>
    <row r="791" spans="1:37">
      <c r="A791" s="4">
        <v>2023</v>
      </c>
      <c r="B791" s="4">
        <v>57</v>
      </c>
      <c r="C791" s="4" t="s">
        <v>583</v>
      </c>
      <c r="D791" s="4">
        <v>30470</v>
      </c>
      <c r="E791" s="4" t="s">
        <v>200</v>
      </c>
      <c r="F791" s="32">
        <v>0.13500000000000001</v>
      </c>
      <c r="G791" s="4" t="s">
        <v>43</v>
      </c>
      <c r="H791" s="33">
        <v>41448190</v>
      </c>
      <c r="I791" s="7">
        <v>0</v>
      </c>
      <c r="J791" s="7">
        <v>58586</v>
      </c>
      <c r="K791" s="7">
        <v>7909.1100000000006</v>
      </c>
      <c r="L791" s="7">
        <v>66495.11</v>
      </c>
      <c r="M791" s="7">
        <v>82896</v>
      </c>
      <c r="N791" s="34" t="s">
        <v>43</v>
      </c>
      <c r="O791" s="35">
        <v>0.19784899150743099</v>
      </c>
      <c r="P791" s="7">
        <v>82703</v>
      </c>
      <c r="Q791" s="7">
        <v>16362.70514463906</v>
      </c>
      <c r="R791" s="7">
        <v>0</v>
      </c>
      <c r="S791" s="35">
        <v>1</v>
      </c>
      <c r="T791" s="35">
        <v>0.19784899150743099</v>
      </c>
      <c r="U791" s="7">
        <v>16362.71</v>
      </c>
      <c r="V791" s="4" t="s">
        <v>44</v>
      </c>
      <c r="W791" s="33" t="s">
        <v>45</v>
      </c>
      <c r="X791" s="7" t="s">
        <v>45</v>
      </c>
      <c r="Y791" s="7" t="s">
        <v>45</v>
      </c>
      <c r="Z791" s="7" t="s">
        <v>45</v>
      </c>
      <c r="AA791" s="7" t="s">
        <v>45</v>
      </c>
      <c r="AB791" s="7" t="s">
        <v>45</v>
      </c>
      <c r="AC791" s="4" t="s">
        <v>44</v>
      </c>
      <c r="AD791" s="35" t="s">
        <v>45</v>
      </c>
      <c r="AE791" s="7" t="s">
        <v>45</v>
      </c>
      <c r="AF791" s="7" t="s">
        <v>45</v>
      </c>
      <c r="AG791" s="7" t="s">
        <v>45</v>
      </c>
      <c r="AH791" s="35" t="s">
        <v>45</v>
      </c>
      <c r="AI791" s="35" t="s">
        <v>45</v>
      </c>
      <c r="AJ791" s="7" t="s">
        <v>45</v>
      </c>
      <c r="AK791" s="36">
        <v>16362.71</v>
      </c>
    </row>
    <row r="792" spans="1:37">
      <c r="A792" s="4">
        <v>2024</v>
      </c>
      <c r="B792" s="4">
        <v>58</v>
      </c>
      <c r="C792" s="4" t="s">
        <v>599</v>
      </c>
      <c r="D792" s="4">
        <v>21820</v>
      </c>
      <c r="E792" s="4" t="s">
        <v>94</v>
      </c>
      <c r="F792" s="32">
        <v>0.161</v>
      </c>
      <c r="G792" s="4" t="s">
        <v>43</v>
      </c>
      <c r="H792" s="33">
        <v>1220870</v>
      </c>
      <c r="I792" s="7">
        <v>4273</v>
      </c>
      <c r="J792" s="7">
        <v>18411</v>
      </c>
      <c r="K792" s="7">
        <v>2964.1709999999998</v>
      </c>
      <c r="L792" s="7">
        <v>25648.170999999998</v>
      </c>
      <c r="M792" s="7">
        <v>28690</v>
      </c>
      <c r="N792" s="34" t="s">
        <v>43</v>
      </c>
      <c r="O792" s="35">
        <v>0.1060240153363541</v>
      </c>
      <c r="P792" s="7">
        <v>28690</v>
      </c>
      <c r="Q792" s="7">
        <v>3041.8289999999988</v>
      </c>
      <c r="R792" s="7">
        <v>0</v>
      </c>
      <c r="S792" s="35">
        <v>1</v>
      </c>
      <c r="T792" s="35">
        <v>0.1060240153363541</v>
      </c>
      <c r="U792" s="7">
        <v>3041.83</v>
      </c>
      <c r="V792" s="4" t="s">
        <v>44</v>
      </c>
      <c r="W792" s="33" t="s">
        <v>45</v>
      </c>
      <c r="X792" s="7" t="s">
        <v>45</v>
      </c>
      <c r="Y792" s="7" t="s">
        <v>45</v>
      </c>
      <c r="Z792" s="7" t="s">
        <v>45</v>
      </c>
      <c r="AA792" s="7" t="s">
        <v>45</v>
      </c>
      <c r="AB792" s="7" t="s">
        <v>45</v>
      </c>
      <c r="AC792" s="4" t="s">
        <v>44</v>
      </c>
      <c r="AD792" s="35" t="s">
        <v>45</v>
      </c>
      <c r="AE792" s="7" t="s">
        <v>45</v>
      </c>
      <c r="AF792" s="7" t="s">
        <v>45</v>
      </c>
      <c r="AG792" s="7" t="s">
        <v>45</v>
      </c>
      <c r="AH792" s="35" t="s">
        <v>45</v>
      </c>
      <c r="AI792" s="35" t="s">
        <v>45</v>
      </c>
      <c r="AJ792" s="7" t="s">
        <v>45</v>
      </c>
      <c r="AK792" s="36">
        <v>3041.83</v>
      </c>
    </row>
    <row r="793" spans="1:37">
      <c r="A793" s="4">
        <v>2024</v>
      </c>
      <c r="B793" s="4">
        <v>58</v>
      </c>
      <c r="C793" s="4" t="s">
        <v>599</v>
      </c>
      <c r="D793" s="4">
        <v>21890</v>
      </c>
      <c r="E793" s="4" t="s">
        <v>600</v>
      </c>
      <c r="F793" s="32">
        <v>0.161</v>
      </c>
      <c r="G793" s="4" t="s">
        <v>43</v>
      </c>
      <c r="H793" s="33">
        <v>22223750</v>
      </c>
      <c r="I793" s="7">
        <v>80006</v>
      </c>
      <c r="J793" s="7">
        <v>293320</v>
      </c>
      <c r="K793" s="7">
        <v>47224.52</v>
      </c>
      <c r="L793" s="7">
        <v>420550.52</v>
      </c>
      <c r="M793" s="7">
        <v>444475</v>
      </c>
      <c r="N793" s="34" t="s">
        <v>43</v>
      </c>
      <c r="O793" s="35">
        <v>5.3826379436413663E-2</v>
      </c>
      <c r="P793" s="7">
        <v>446157</v>
      </c>
      <c r="Q793" s="7">
        <v>24015.015970212011</v>
      </c>
      <c r="R793" s="7">
        <v>0</v>
      </c>
      <c r="S793" s="35">
        <v>1</v>
      </c>
      <c r="T793" s="35">
        <v>5.3826379436413663E-2</v>
      </c>
      <c r="U793" s="7">
        <v>24015.02</v>
      </c>
      <c r="V793" s="4" t="s">
        <v>44</v>
      </c>
      <c r="W793" s="33" t="s">
        <v>45</v>
      </c>
      <c r="X793" s="7" t="s">
        <v>45</v>
      </c>
      <c r="Y793" s="7" t="s">
        <v>45</v>
      </c>
      <c r="Z793" s="7" t="s">
        <v>45</v>
      </c>
      <c r="AA793" s="7" t="s">
        <v>45</v>
      </c>
      <c r="AB793" s="7" t="s">
        <v>45</v>
      </c>
      <c r="AC793" s="4" t="s">
        <v>44</v>
      </c>
      <c r="AD793" s="35" t="s">
        <v>45</v>
      </c>
      <c r="AE793" s="7" t="s">
        <v>45</v>
      </c>
      <c r="AF793" s="7" t="s">
        <v>45</v>
      </c>
      <c r="AG793" s="7" t="s">
        <v>45</v>
      </c>
      <c r="AH793" s="35" t="s">
        <v>45</v>
      </c>
      <c r="AI793" s="35" t="s">
        <v>45</v>
      </c>
      <c r="AJ793" s="7" t="s">
        <v>45</v>
      </c>
      <c r="AK793" s="36">
        <v>24015.02</v>
      </c>
    </row>
    <row r="794" spans="1:37">
      <c r="A794" s="4">
        <v>2024</v>
      </c>
      <c r="B794" s="4">
        <v>58</v>
      </c>
      <c r="C794" s="4" t="s">
        <v>599</v>
      </c>
      <c r="D794" s="4">
        <v>23550</v>
      </c>
      <c r="E794" s="4" t="s">
        <v>601</v>
      </c>
      <c r="F794" s="32">
        <v>0.161</v>
      </c>
      <c r="G794" s="4" t="s">
        <v>43</v>
      </c>
      <c r="H794" s="33">
        <v>305581500</v>
      </c>
      <c r="I794" s="7">
        <v>1513181</v>
      </c>
      <c r="J794" s="7">
        <v>4220819</v>
      </c>
      <c r="K794" s="7">
        <v>679551.85900000005</v>
      </c>
      <c r="L794" s="7">
        <v>6413551.8590000002</v>
      </c>
      <c r="M794" s="7">
        <v>6921977</v>
      </c>
      <c r="N794" s="34" t="s">
        <v>43</v>
      </c>
      <c r="O794" s="35">
        <v>7.3450856742228399E-2</v>
      </c>
      <c r="P794" s="7">
        <v>6851994</v>
      </c>
      <c r="Q794" s="7">
        <v>503284.82969260862</v>
      </c>
      <c r="R794" s="7">
        <v>0</v>
      </c>
      <c r="S794" s="35">
        <v>1</v>
      </c>
      <c r="T794" s="35">
        <v>7.3450856742228399E-2</v>
      </c>
      <c r="U794" s="7">
        <v>503284.83</v>
      </c>
      <c r="V794" s="4" t="s">
        <v>43</v>
      </c>
      <c r="W794" s="33">
        <v>21835840</v>
      </c>
      <c r="X794" s="7">
        <v>110231</v>
      </c>
      <c r="Y794" s="7">
        <v>316682</v>
      </c>
      <c r="Z794" s="7">
        <v>50985.802000000003</v>
      </c>
      <c r="AA794" s="7">
        <v>477898.80200000003</v>
      </c>
      <c r="AB794" s="7">
        <v>496725</v>
      </c>
      <c r="AC794" s="4" t="s">
        <v>43</v>
      </c>
      <c r="AD794" s="35">
        <v>3.7900645226231822E-2</v>
      </c>
      <c r="AE794" s="7">
        <v>488128</v>
      </c>
      <c r="AF794" s="7">
        <v>18500.366152990089</v>
      </c>
      <c r="AG794" s="7">
        <v>0</v>
      </c>
      <c r="AH794" s="35">
        <v>1</v>
      </c>
      <c r="AI794" s="35">
        <v>3.7900645226231822E-2</v>
      </c>
      <c r="AJ794" s="7">
        <v>18500.37</v>
      </c>
      <c r="AK794" s="36">
        <v>521785.2</v>
      </c>
    </row>
    <row r="795" spans="1:37">
      <c r="A795" s="4">
        <v>2024</v>
      </c>
      <c r="B795" s="4">
        <v>58</v>
      </c>
      <c r="C795" s="4" t="s">
        <v>599</v>
      </c>
      <c r="D795" s="4">
        <v>25390</v>
      </c>
      <c r="E795" s="4" t="s">
        <v>96</v>
      </c>
      <c r="F795" s="32">
        <v>0.161</v>
      </c>
      <c r="G795" s="4" t="s">
        <v>43</v>
      </c>
      <c r="H795" s="33">
        <v>0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34" t="s">
        <v>44</v>
      </c>
      <c r="O795" s="35" t="s">
        <v>45</v>
      </c>
      <c r="P795" s="7" t="s">
        <v>45</v>
      </c>
      <c r="Q795" s="7" t="s">
        <v>45</v>
      </c>
      <c r="R795" s="7" t="s">
        <v>45</v>
      </c>
      <c r="S795" s="35" t="s">
        <v>45</v>
      </c>
      <c r="T795" s="35" t="s">
        <v>45</v>
      </c>
      <c r="U795" s="7" t="s">
        <v>45</v>
      </c>
      <c r="V795" s="4" t="s">
        <v>43</v>
      </c>
      <c r="W795" s="33">
        <v>0</v>
      </c>
      <c r="X795" s="7">
        <v>0</v>
      </c>
      <c r="Y795" s="7">
        <v>0</v>
      </c>
      <c r="Z795" s="7">
        <v>0</v>
      </c>
      <c r="AA795" s="7">
        <v>0</v>
      </c>
      <c r="AB795" s="7">
        <v>0</v>
      </c>
      <c r="AC795" s="4" t="s">
        <v>44</v>
      </c>
      <c r="AD795" s="35" t="s">
        <v>45</v>
      </c>
      <c r="AE795" s="7" t="s">
        <v>45</v>
      </c>
      <c r="AF795" s="7" t="s">
        <v>45</v>
      </c>
      <c r="AG795" s="7" t="s">
        <v>45</v>
      </c>
      <c r="AH795" s="35" t="s">
        <v>45</v>
      </c>
      <c r="AI795" s="35" t="s">
        <v>45</v>
      </c>
      <c r="AJ795" s="7" t="s">
        <v>45</v>
      </c>
      <c r="AK795" s="36" t="s">
        <v>45</v>
      </c>
    </row>
    <row r="796" spans="1:37">
      <c r="A796" s="4">
        <v>2024</v>
      </c>
      <c r="B796" s="4">
        <v>58</v>
      </c>
      <c r="C796" s="4" t="s">
        <v>599</v>
      </c>
      <c r="D796" s="4">
        <v>30400</v>
      </c>
      <c r="E796" s="4" t="s">
        <v>98</v>
      </c>
      <c r="F796" s="32">
        <v>0.161</v>
      </c>
      <c r="G796" s="4" t="s">
        <v>44</v>
      </c>
      <c r="H796" s="33" t="s">
        <v>45</v>
      </c>
      <c r="I796" s="7" t="s">
        <v>45</v>
      </c>
      <c r="J796" s="7" t="s">
        <v>45</v>
      </c>
      <c r="K796" s="7" t="s">
        <v>45</v>
      </c>
      <c r="L796" s="7" t="s">
        <v>45</v>
      </c>
      <c r="M796" s="7" t="s">
        <v>45</v>
      </c>
      <c r="N796" s="34" t="s">
        <v>44</v>
      </c>
      <c r="O796" s="35" t="s">
        <v>45</v>
      </c>
      <c r="P796" s="7" t="s">
        <v>45</v>
      </c>
      <c r="Q796" s="7" t="s">
        <v>45</v>
      </c>
      <c r="R796" s="7" t="s">
        <v>45</v>
      </c>
      <c r="S796" s="35" t="s">
        <v>45</v>
      </c>
      <c r="T796" s="35" t="s">
        <v>45</v>
      </c>
      <c r="U796" s="7" t="s">
        <v>45</v>
      </c>
      <c r="V796" s="4" t="s">
        <v>44</v>
      </c>
      <c r="W796" s="33" t="s">
        <v>45</v>
      </c>
      <c r="X796" s="7" t="s">
        <v>45</v>
      </c>
      <c r="Y796" s="7" t="s">
        <v>45</v>
      </c>
      <c r="Z796" s="7" t="s">
        <v>45</v>
      </c>
      <c r="AA796" s="7" t="s">
        <v>45</v>
      </c>
      <c r="AB796" s="7" t="s">
        <v>45</v>
      </c>
      <c r="AC796" s="4" t="s">
        <v>44</v>
      </c>
      <c r="AD796" s="35" t="s">
        <v>45</v>
      </c>
      <c r="AE796" s="7" t="s">
        <v>45</v>
      </c>
      <c r="AF796" s="7" t="s">
        <v>45</v>
      </c>
      <c r="AG796" s="7" t="s">
        <v>45</v>
      </c>
      <c r="AH796" s="35" t="s">
        <v>45</v>
      </c>
      <c r="AI796" s="35" t="s">
        <v>45</v>
      </c>
      <c r="AJ796" s="7" t="s">
        <v>45</v>
      </c>
      <c r="AK796" s="36" t="s">
        <v>45</v>
      </c>
    </row>
    <row r="797" spans="1:37">
      <c r="A797" s="4">
        <v>2024</v>
      </c>
      <c r="B797" s="4">
        <v>58</v>
      </c>
      <c r="C797" s="4" t="s">
        <v>599</v>
      </c>
      <c r="D797" s="4">
        <v>30480</v>
      </c>
      <c r="E797" s="4" t="s">
        <v>99</v>
      </c>
      <c r="F797" s="32">
        <v>0.161</v>
      </c>
      <c r="G797" s="4" t="s">
        <v>43</v>
      </c>
      <c r="H797" s="33">
        <v>0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34" t="s">
        <v>44</v>
      </c>
      <c r="O797" s="35" t="s">
        <v>45</v>
      </c>
      <c r="P797" s="7" t="s">
        <v>45</v>
      </c>
      <c r="Q797" s="7" t="s">
        <v>45</v>
      </c>
      <c r="R797" s="7" t="s">
        <v>45</v>
      </c>
      <c r="S797" s="35" t="s">
        <v>45</v>
      </c>
      <c r="T797" s="35" t="s">
        <v>45</v>
      </c>
      <c r="U797" s="7" t="s">
        <v>45</v>
      </c>
      <c r="V797" s="4" t="s">
        <v>43</v>
      </c>
      <c r="W797" s="33">
        <v>0</v>
      </c>
      <c r="X797" s="7">
        <v>0</v>
      </c>
      <c r="Y797" s="7">
        <v>0</v>
      </c>
      <c r="Z797" s="7">
        <v>0</v>
      </c>
      <c r="AA797" s="7">
        <v>0</v>
      </c>
      <c r="AB797" s="7">
        <v>0</v>
      </c>
      <c r="AC797" s="4" t="s">
        <v>44</v>
      </c>
      <c r="AD797" s="35" t="s">
        <v>45</v>
      </c>
      <c r="AE797" s="7" t="s">
        <v>45</v>
      </c>
      <c r="AF797" s="7" t="s">
        <v>45</v>
      </c>
      <c r="AG797" s="7" t="s">
        <v>45</v>
      </c>
      <c r="AH797" s="35" t="s">
        <v>45</v>
      </c>
      <c r="AI797" s="35" t="s">
        <v>45</v>
      </c>
      <c r="AJ797" s="7" t="s">
        <v>45</v>
      </c>
      <c r="AK797" s="36" t="s">
        <v>45</v>
      </c>
    </row>
    <row r="798" spans="1:37">
      <c r="A798" s="4">
        <v>2023</v>
      </c>
      <c r="B798" s="4">
        <v>59</v>
      </c>
      <c r="C798" s="4" t="s">
        <v>602</v>
      </c>
      <c r="D798" s="4">
        <v>20730</v>
      </c>
      <c r="E798" s="4" t="s">
        <v>308</v>
      </c>
      <c r="F798" s="32">
        <v>0.13500000000000001</v>
      </c>
      <c r="G798" s="4" t="s">
        <v>43</v>
      </c>
      <c r="H798" s="33">
        <v>59423470</v>
      </c>
      <c r="I798" s="7">
        <v>404079.6</v>
      </c>
      <c r="J798" s="7">
        <v>712948.2</v>
      </c>
      <c r="K798" s="7">
        <v>96248.006999999998</v>
      </c>
      <c r="L798" s="7">
        <v>1213275.807</v>
      </c>
      <c r="M798" s="7">
        <v>1414279.06</v>
      </c>
      <c r="N798" s="34" t="s">
        <v>43</v>
      </c>
      <c r="O798" s="35">
        <v>0.1421241809236716</v>
      </c>
      <c r="P798" s="7">
        <v>1413629.85</v>
      </c>
      <c r="Q798" s="7">
        <v>200910.98456050281</v>
      </c>
      <c r="R798" s="7">
        <v>0</v>
      </c>
      <c r="S798" s="35">
        <v>1</v>
      </c>
      <c r="T798" s="35">
        <v>0.1421241809236716</v>
      </c>
      <c r="U798" s="7">
        <v>200910.98</v>
      </c>
      <c r="V798" s="4" t="s">
        <v>43</v>
      </c>
      <c r="W798" s="33">
        <v>920180</v>
      </c>
      <c r="X798" s="7">
        <v>6257.22</v>
      </c>
      <c r="Y798" s="7">
        <v>11086.67</v>
      </c>
      <c r="Z798" s="7">
        <v>1496.70045</v>
      </c>
      <c r="AA798" s="7">
        <v>18840.59045</v>
      </c>
      <c r="AB798" s="7">
        <v>21900.29</v>
      </c>
      <c r="AC798" s="4" t="s">
        <v>43</v>
      </c>
      <c r="AD798" s="35">
        <v>0.13971045817201511</v>
      </c>
      <c r="AE798" s="7">
        <v>21612.2</v>
      </c>
      <c r="AF798" s="7">
        <v>3019.4503641052252</v>
      </c>
      <c r="AG798" s="7">
        <v>0</v>
      </c>
      <c r="AH798" s="35">
        <v>1</v>
      </c>
      <c r="AI798" s="35">
        <v>0.13971045817201511</v>
      </c>
      <c r="AJ798" s="7">
        <v>3019.45</v>
      </c>
      <c r="AK798" s="36">
        <v>203930.43</v>
      </c>
    </row>
    <row r="799" spans="1:37">
      <c r="A799" s="4">
        <v>2023</v>
      </c>
      <c r="B799" s="4">
        <v>59</v>
      </c>
      <c r="C799" s="4" t="s">
        <v>602</v>
      </c>
      <c r="D799" s="4">
        <v>20840</v>
      </c>
      <c r="E799" s="4" t="s">
        <v>554</v>
      </c>
      <c r="F799" s="32">
        <v>0.13500000000000001</v>
      </c>
      <c r="G799" s="4" t="s">
        <v>43</v>
      </c>
      <c r="H799" s="33">
        <v>186714530</v>
      </c>
      <c r="I799" s="7">
        <v>1198707.28</v>
      </c>
      <c r="J799" s="7">
        <v>2166486.62</v>
      </c>
      <c r="K799" s="7">
        <v>292475.69370000012</v>
      </c>
      <c r="L799" s="7">
        <v>3657669.593700001</v>
      </c>
      <c r="M799" s="7">
        <v>4316843.8499999996</v>
      </c>
      <c r="N799" s="34" t="s">
        <v>43</v>
      </c>
      <c r="O799" s="35">
        <v>0.15269819321817699</v>
      </c>
      <c r="P799" s="7">
        <v>3919756.75</v>
      </c>
      <c r="Q799" s="7">
        <v>598539.77357975359</v>
      </c>
      <c r="R799" s="7">
        <v>0</v>
      </c>
      <c r="S799" s="35">
        <v>1</v>
      </c>
      <c r="T799" s="35">
        <v>0.15269819321817699</v>
      </c>
      <c r="U799" s="7">
        <v>598539.77</v>
      </c>
      <c r="V799" s="4" t="s">
        <v>44</v>
      </c>
      <c r="W799" s="33" t="s">
        <v>45</v>
      </c>
      <c r="X799" s="7" t="s">
        <v>45</v>
      </c>
      <c r="Y799" s="7" t="s">
        <v>45</v>
      </c>
      <c r="Z799" s="7" t="s">
        <v>45</v>
      </c>
      <c r="AA799" s="7" t="s">
        <v>45</v>
      </c>
      <c r="AB799" s="7" t="s">
        <v>45</v>
      </c>
      <c r="AC799" s="4" t="s">
        <v>44</v>
      </c>
      <c r="AD799" s="35" t="s">
        <v>45</v>
      </c>
      <c r="AE799" s="7" t="s">
        <v>45</v>
      </c>
      <c r="AF799" s="7" t="s">
        <v>45</v>
      </c>
      <c r="AG799" s="7" t="s">
        <v>45</v>
      </c>
      <c r="AH799" s="35" t="s">
        <v>45</v>
      </c>
      <c r="AI799" s="35" t="s">
        <v>45</v>
      </c>
      <c r="AJ799" s="7" t="s">
        <v>45</v>
      </c>
      <c r="AK799" s="36">
        <v>598539.77</v>
      </c>
    </row>
    <row r="800" spans="1:37">
      <c r="A800" s="4">
        <v>2023</v>
      </c>
      <c r="B800" s="4">
        <v>59</v>
      </c>
      <c r="C800" s="4" t="s">
        <v>602</v>
      </c>
      <c r="D800" s="4">
        <v>21960</v>
      </c>
      <c r="E800" s="4" t="s">
        <v>485</v>
      </c>
      <c r="F800" s="32">
        <v>0.13500000000000001</v>
      </c>
      <c r="G800" s="4" t="s">
        <v>43</v>
      </c>
      <c r="H800" s="33">
        <v>1020210</v>
      </c>
      <c r="I800" s="7">
        <v>9372.4599999999991</v>
      </c>
      <c r="J800" s="7">
        <v>11570.44</v>
      </c>
      <c r="K800" s="7">
        <v>1562.0093999999999</v>
      </c>
      <c r="L800" s="7">
        <v>22504.9094</v>
      </c>
      <c r="M800" s="7">
        <v>25593.81</v>
      </c>
      <c r="N800" s="34" t="s">
        <v>43</v>
      </c>
      <c r="O800" s="35">
        <v>0.12068936199807689</v>
      </c>
      <c r="P800" s="7">
        <v>25252.12</v>
      </c>
      <c r="Q800" s="7">
        <v>3047.662251898877</v>
      </c>
      <c r="R800" s="7">
        <v>0</v>
      </c>
      <c r="S800" s="35">
        <v>1</v>
      </c>
      <c r="T800" s="35">
        <v>0.12068936199807689</v>
      </c>
      <c r="U800" s="7">
        <v>3047.66</v>
      </c>
      <c r="V800" s="4" t="s">
        <v>44</v>
      </c>
      <c r="W800" s="33" t="s">
        <v>45</v>
      </c>
      <c r="X800" s="7" t="s">
        <v>45</v>
      </c>
      <c r="Y800" s="7" t="s">
        <v>45</v>
      </c>
      <c r="Z800" s="7" t="s">
        <v>45</v>
      </c>
      <c r="AA800" s="7" t="s">
        <v>45</v>
      </c>
      <c r="AB800" s="7" t="s">
        <v>45</v>
      </c>
      <c r="AC800" s="4" t="s">
        <v>44</v>
      </c>
      <c r="AD800" s="35" t="s">
        <v>45</v>
      </c>
      <c r="AE800" s="7" t="s">
        <v>45</v>
      </c>
      <c r="AF800" s="7" t="s">
        <v>45</v>
      </c>
      <c r="AG800" s="7" t="s">
        <v>45</v>
      </c>
      <c r="AH800" s="35" t="s">
        <v>45</v>
      </c>
      <c r="AI800" s="35" t="s">
        <v>45</v>
      </c>
      <c r="AJ800" s="7" t="s">
        <v>45</v>
      </c>
      <c r="AK800" s="36">
        <v>3047.66</v>
      </c>
    </row>
    <row r="801" spans="1:37">
      <c r="A801" s="4">
        <v>2023</v>
      </c>
      <c r="B801" s="4">
        <v>59</v>
      </c>
      <c r="C801" s="4" t="s">
        <v>602</v>
      </c>
      <c r="D801" s="4">
        <v>21990</v>
      </c>
      <c r="E801" s="4" t="s">
        <v>238</v>
      </c>
      <c r="F801" s="32">
        <v>0.13500000000000001</v>
      </c>
      <c r="G801" s="4" t="s">
        <v>44</v>
      </c>
      <c r="H801" s="33" t="s">
        <v>45</v>
      </c>
      <c r="I801" s="7" t="s">
        <v>45</v>
      </c>
      <c r="J801" s="7" t="s">
        <v>45</v>
      </c>
      <c r="K801" s="7" t="s">
        <v>45</v>
      </c>
      <c r="L801" s="7" t="s">
        <v>45</v>
      </c>
      <c r="M801" s="7" t="s">
        <v>45</v>
      </c>
      <c r="N801" s="34" t="s">
        <v>44</v>
      </c>
      <c r="O801" s="35" t="s">
        <v>45</v>
      </c>
      <c r="P801" s="7" t="s">
        <v>45</v>
      </c>
      <c r="Q801" s="7" t="s">
        <v>45</v>
      </c>
      <c r="R801" s="7" t="s">
        <v>45</v>
      </c>
      <c r="S801" s="35" t="s">
        <v>45</v>
      </c>
      <c r="T801" s="35" t="s">
        <v>45</v>
      </c>
      <c r="U801" s="7" t="s">
        <v>45</v>
      </c>
      <c r="V801" s="4" t="s">
        <v>44</v>
      </c>
      <c r="W801" s="33" t="s">
        <v>45</v>
      </c>
      <c r="X801" s="7" t="s">
        <v>45</v>
      </c>
      <c r="Y801" s="7" t="s">
        <v>45</v>
      </c>
      <c r="Z801" s="7" t="s">
        <v>45</v>
      </c>
      <c r="AA801" s="7" t="s">
        <v>45</v>
      </c>
      <c r="AB801" s="7" t="s">
        <v>45</v>
      </c>
      <c r="AC801" s="4" t="s">
        <v>44</v>
      </c>
      <c r="AD801" s="35" t="s">
        <v>45</v>
      </c>
      <c r="AE801" s="7" t="s">
        <v>45</v>
      </c>
      <c r="AF801" s="7" t="s">
        <v>45</v>
      </c>
      <c r="AG801" s="7" t="s">
        <v>45</v>
      </c>
      <c r="AH801" s="35" t="s">
        <v>45</v>
      </c>
      <c r="AI801" s="35" t="s">
        <v>45</v>
      </c>
      <c r="AJ801" s="7" t="s">
        <v>45</v>
      </c>
      <c r="AK801" s="36" t="s">
        <v>45</v>
      </c>
    </row>
    <row r="802" spans="1:37">
      <c r="A802" s="4">
        <v>2023</v>
      </c>
      <c r="B802" s="4">
        <v>59</v>
      </c>
      <c r="C802" s="4" t="s">
        <v>602</v>
      </c>
      <c r="D802" s="4">
        <v>22310</v>
      </c>
      <c r="E802" s="4" t="s">
        <v>313</v>
      </c>
      <c r="F802" s="32">
        <v>0.13500000000000001</v>
      </c>
      <c r="G802" s="4" t="s">
        <v>43</v>
      </c>
      <c r="H802" s="33">
        <v>371257220</v>
      </c>
      <c r="I802" s="7">
        <v>3177319.53</v>
      </c>
      <c r="J802" s="7">
        <v>3783400.95</v>
      </c>
      <c r="K802" s="7">
        <v>510759.12825000013</v>
      </c>
      <c r="L802" s="7">
        <v>7471479.6082500014</v>
      </c>
      <c r="M802" s="7">
        <v>8746177.8300000001</v>
      </c>
      <c r="N802" s="34" t="s">
        <v>43</v>
      </c>
      <c r="O802" s="35">
        <v>0.1457434603464951</v>
      </c>
      <c r="P802" s="7">
        <v>8725026.4100000001</v>
      </c>
      <c r="Q802" s="7">
        <v>1271615.5406079581</v>
      </c>
      <c r="R802" s="7">
        <v>0</v>
      </c>
      <c r="S802" s="35">
        <v>1</v>
      </c>
      <c r="T802" s="35">
        <v>0.1457434603464951</v>
      </c>
      <c r="U802" s="7">
        <v>1271615.54</v>
      </c>
      <c r="V802" s="4" t="s">
        <v>43</v>
      </c>
      <c r="W802" s="33">
        <v>32990290</v>
      </c>
      <c r="X802" s="7">
        <v>282895.65999999997</v>
      </c>
      <c r="Y802" s="7">
        <v>382457.1</v>
      </c>
      <c r="Z802" s="7">
        <v>51631.708500000001</v>
      </c>
      <c r="AA802" s="7">
        <v>716984.46849999996</v>
      </c>
      <c r="AB802" s="7">
        <v>777750.01</v>
      </c>
      <c r="AC802" s="4" t="s">
        <v>43</v>
      </c>
      <c r="AD802" s="35">
        <v>7.8129914135263157E-2</v>
      </c>
      <c r="AE802" s="7">
        <v>484606.76</v>
      </c>
      <c r="AF802" s="7">
        <v>37862.284548168078</v>
      </c>
      <c r="AG802" s="7">
        <v>0</v>
      </c>
      <c r="AH802" s="35">
        <v>1</v>
      </c>
      <c r="AI802" s="35">
        <v>7.8129914135263157E-2</v>
      </c>
      <c r="AJ802" s="7">
        <v>37862.28</v>
      </c>
      <c r="AK802" s="36">
        <v>1309477.82</v>
      </c>
    </row>
    <row r="803" spans="1:37">
      <c r="A803" s="4">
        <v>2023</v>
      </c>
      <c r="B803" s="4">
        <v>59</v>
      </c>
      <c r="C803" s="4" t="s">
        <v>602</v>
      </c>
      <c r="D803" s="4">
        <v>22820</v>
      </c>
      <c r="E803" s="4" t="s">
        <v>603</v>
      </c>
      <c r="F803" s="32">
        <v>0.13500000000000001</v>
      </c>
      <c r="G803" s="4" t="s">
        <v>43</v>
      </c>
      <c r="H803" s="33">
        <v>29817690</v>
      </c>
      <c r="I803" s="7">
        <v>626785.79</v>
      </c>
      <c r="J803" s="7">
        <v>322059.17</v>
      </c>
      <c r="K803" s="7">
        <v>43477.987950000002</v>
      </c>
      <c r="L803" s="7">
        <v>992322.94794999994</v>
      </c>
      <c r="M803" s="7">
        <v>1109832.46</v>
      </c>
      <c r="N803" s="34" t="s">
        <v>43</v>
      </c>
      <c r="O803" s="35">
        <v>0.10588040653451419</v>
      </c>
      <c r="P803" s="7">
        <v>1097586.33</v>
      </c>
      <c r="Q803" s="7">
        <v>116212.88682712551</v>
      </c>
      <c r="R803" s="7">
        <v>0</v>
      </c>
      <c r="S803" s="35">
        <v>1</v>
      </c>
      <c r="T803" s="35">
        <v>0.10588040653451419</v>
      </c>
      <c r="U803" s="7">
        <v>116212.89</v>
      </c>
      <c r="V803" s="4" t="s">
        <v>43</v>
      </c>
      <c r="W803" s="33">
        <v>3190390</v>
      </c>
      <c r="X803" s="7">
        <v>70093.63</v>
      </c>
      <c r="Y803" s="7">
        <v>50102.2</v>
      </c>
      <c r="Z803" s="7">
        <v>6763.7969999999996</v>
      </c>
      <c r="AA803" s="7">
        <v>126959.62699999999</v>
      </c>
      <c r="AB803" s="7">
        <v>121777.97</v>
      </c>
      <c r="AC803" s="4" t="s">
        <v>44</v>
      </c>
      <c r="AD803" s="35" t="s">
        <v>45</v>
      </c>
      <c r="AE803" s="7" t="s">
        <v>45</v>
      </c>
      <c r="AF803" s="7" t="s">
        <v>45</v>
      </c>
      <c r="AG803" s="7" t="s">
        <v>45</v>
      </c>
      <c r="AH803" s="35" t="s">
        <v>45</v>
      </c>
      <c r="AI803" s="35" t="s">
        <v>45</v>
      </c>
      <c r="AJ803" s="7" t="s">
        <v>45</v>
      </c>
      <c r="AK803" s="36">
        <v>116212.89</v>
      </c>
    </row>
    <row r="804" spans="1:37">
      <c r="A804" s="4">
        <v>2023</v>
      </c>
      <c r="B804" s="4">
        <v>59</v>
      </c>
      <c r="C804" s="4" t="s">
        <v>602</v>
      </c>
      <c r="D804" s="4">
        <v>23560</v>
      </c>
      <c r="E804" s="4" t="s">
        <v>604</v>
      </c>
      <c r="F804" s="32">
        <v>0.13500000000000001</v>
      </c>
      <c r="G804" s="4" t="s">
        <v>43</v>
      </c>
      <c r="H804" s="33">
        <v>234741040</v>
      </c>
      <c r="I804" s="7">
        <v>2127652.41</v>
      </c>
      <c r="J804" s="7">
        <v>2976725.63</v>
      </c>
      <c r="K804" s="7">
        <v>401857.96004999999</v>
      </c>
      <c r="L804" s="7">
        <v>5506236.0000499999</v>
      </c>
      <c r="M804" s="7">
        <v>6352994.8899999997</v>
      </c>
      <c r="N804" s="34" t="s">
        <v>43</v>
      </c>
      <c r="O804" s="35">
        <v>0.13328499465391511</v>
      </c>
      <c r="P804" s="7">
        <v>5241807.41</v>
      </c>
      <c r="Q804" s="7">
        <v>698654.2726187025</v>
      </c>
      <c r="R804" s="7">
        <v>0</v>
      </c>
      <c r="S804" s="35">
        <v>1</v>
      </c>
      <c r="T804" s="35">
        <v>0.13328499465391511</v>
      </c>
      <c r="U804" s="7">
        <v>698654.27</v>
      </c>
      <c r="V804" s="4" t="s">
        <v>43</v>
      </c>
      <c r="W804" s="33">
        <v>24675010</v>
      </c>
      <c r="X804" s="7">
        <v>227633.14</v>
      </c>
      <c r="Y804" s="7">
        <v>343333.89</v>
      </c>
      <c r="Z804" s="7">
        <v>46350.075149999997</v>
      </c>
      <c r="AA804" s="7">
        <v>617317.10515000008</v>
      </c>
      <c r="AB804" s="7">
        <v>671783.61</v>
      </c>
      <c r="AC804" s="4" t="s">
        <v>43</v>
      </c>
      <c r="AD804" s="35">
        <v>8.1077454167123753E-2</v>
      </c>
      <c r="AE804" s="7">
        <v>547147.32999999996</v>
      </c>
      <c r="AF804" s="7">
        <v>44361.31257073913</v>
      </c>
      <c r="AG804" s="7">
        <v>0</v>
      </c>
      <c r="AH804" s="35">
        <v>1</v>
      </c>
      <c r="AI804" s="35">
        <v>8.1077454167123753E-2</v>
      </c>
      <c r="AJ804" s="7">
        <v>44361.31</v>
      </c>
      <c r="AK804" s="36">
        <v>743015.58</v>
      </c>
    </row>
    <row r="805" spans="1:37">
      <c r="A805" s="4">
        <v>2023</v>
      </c>
      <c r="B805" s="4">
        <v>59</v>
      </c>
      <c r="C805" s="4" t="s">
        <v>602</v>
      </c>
      <c r="D805" s="4">
        <v>23950</v>
      </c>
      <c r="E805" s="4" t="s">
        <v>556</v>
      </c>
      <c r="F805" s="32">
        <v>0.13500000000000001</v>
      </c>
      <c r="G805" s="4" t="s">
        <v>43</v>
      </c>
      <c r="H805" s="33">
        <v>275599930</v>
      </c>
      <c r="I805" s="7">
        <v>2841119.99</v>
      </c>
      <c r="J805" s="7">
        <v>2844791</v>
      </c>
      <c r="K805" s="7">
        <v>384046.78499999997</v>
      </c>
      <c r="L805" s="7">
        <v>6069957.7750000004</v>
      </c>
      <c r="M805" s="7">
        <v>6947561.1500000004</v>
      </c>
      <c r="N805" s="34" t="s">
        <v>43</v>
      </c>
      <c r="O805" s="35">
        <v>0.12631819368729119</v>
      </c>
      <c r="P805" s="7">
        <v>6972327.9199999999</v>
      </c>
      <c r="Q805" s="7">
        <v>880731.86864986853</v>
      </c>
      <c r="R805" s="7">
        <v>0</v>
      </c>
      <c r="S805" s="35">
        <v>1</v>
      </c>
      <c r="T805" s="35">
        <v>0.12631819368729119</v>
      </c>
      <c r="U805" s="7">
        <v>880731.87</v>
      </c>
      <c r="V805" s="4" t="s">
        <v>43</v>
      </c>
      <c r="W805" s="33">
        <v>7301610</v>
      </c>
      <c r="X805" s="7">
        <v>76757.009999999995</v>
      </c>
      <c r="Y805" s="7">
        <v>97253.2</v>
      </c>
      <c r="Z805" s="7">
        <v>13129.182000000001</v>
      </c>
      <c r="AA805" s="7">
        <v>187139.39199999999</v>
      </c>
      <c r="AB805" s="7">
        <v>185551.05</v>
      </c>
      <c r="AC805" s="4" t="s">
        <v>44</v>
      </c>
      <c r="AD805" s="35" t="s">
        <v>45</v>
      </c>
      <c r="AE805" s="7" t="s">
        <v>45</v>
      </c>
      <c r="AF805" s="7" t="s">
        <v>45</v>
      </c>
      <c r="AG805" s="7" t="s">
        <v>45</v>
      </c>
      <c r="AH805" s="35" t="s">
        <v>45</v>
      </c>
      <c r="AI805" s="35" t="s">
        <v>45</v>
      </c>
      <c r="AJ805" s="7" t="s">
        <v>45</v>
      </c>
      <c r="AK805" s="36">
        <v>880731.87</v>
      </c>
    </row>
    <row r="806" spans="1:37">
      <c r="A806" s="4">
        <v>2023</v>
      </c>
      <c r="B806" s="4">
        <v>59</v>
      </c>
      <c r="C806" s="4" t="s">
        <v>602</v>
      </c>
      <c r="D806" s="4">
        <v>24630</v>
      </c>
      <c r="E806" s="4" t="s">
        <v>558</v>
      </c>
      <c r="F806" s="32">
        <v>0.13500000000000001</v>
      </c>
      <c r="G806" s="4" t="s">
        <v>43</v>
      </c>
      <c r="H806" s="33">
        <v>19053840</v>
      </c>
      <c r="I806" s="7">
        <v>163506.23999999999</v>
      </c>
      <c r="J806" s="7">
        <v>209071.12</v>
      </c>
      <c r="K806" s="7">
        <v>28224.601200000001</v>
      </c>
      <c r="L806" s="7">
        <v>400801.96120000002</v>
      </c>
      <c r="M806" s="7">
        <v>464557.12</v>
      </c>
      <c r="N806" s="34" t="s">
        <v>43</v>
      </c>
      <c r="O806" s="35">
        <v>0.13723857854121371</v>
      </c>
      <c r="P806" s="7">
        <v>450506.74</v>
      </c>
      <c r="Q806" s="7">
        <v>61826.904620836132</v>
      </c>
      <c r="R806" s="7">
        <v>0</v>
      </c>
      <c r="S806" s="35">
        <v>1</v>
      </c>
      <c r="T806" s="35">
        <v>0.13723857854121371</v>
      </c>
      <c r="U806" s="7">
        <v>61826.9</v>
      </c>
      <c r="V806" s="4" t="s">
        <v>44</v>
      </c>
      <c r="W806" s="33" t="s">
        <v>45</v>
      </c>
      <c r="X806" s="7" t="s">
        <v>45</v>
      </c>
      <c r="Y806" s="7" t="s">
        <v>45</v>
      </c>
      <c r="Z806" s="7" t="s">
        <v>45</v>
      </c>
      <c r="AA806" s="7" t="s">
        <v>45</v>
      </c>
      <c r="AB806" s="7" t="s">
        <v>45</v>
      </c>
      <c r="AC806" s="4" t="s">
        <v>44</v>
      </c>
      <c r="AD806" s="35" t="s">
        <v>45</v>
      </c>
      <c r="AE806" s="7" t="s">
        <v>45</v>
      </c>
      <c r="AF806" s="7" t="s">
        <v>45</v>
      </c>
      <c r="AG806" s="7" t="s">
        <v>45</v>
      </c>
      <c r="AH806" s="35" t="s">
        <v>45</v>
      </c>
      <c r="AI806" s="35" t="s">
        <v>45</v>
      </c>
      <c r="AJ806" s="7" t="s">
        <v>45</v>
      </c>
      <c r="AK806" s="36">
        <v>61826.9</v>
      </c>
    </row>
    <row r="807" spans="1:37">
      <c r="A807" s="4">
        <v>2023</v>
      </c>
      <c r="B807" s="4">
        <v>59</v>
      </c>
      <c r="C807" s="4" t="s">
        <v>602</v>
      </c>
      <c r="D807" s="4">
        <v>30110</v>
      </c>
      <c r="E807" s="4" t="s">
        <v>320</v>
      </c>
      <c r="F807" s="32">
        <v>0.13500000000000001</v>
      </c>
      <c r="G807" s="4" t="s">
        <v>43</v>
      </c>
      <c r="H807" s="33">
        <v>59423470</v>
      </c>
      <c r="I807" s="7">
        <v>10037.16</v>
      </c>
      <c r="J807" s="7">
        <v>83876.160000000003</v>
      </c>
      <c r="K807" s="7">
        <v>11323.2816</v>
      </c>
      <c r="L807" s="7">
        <v>105236.60159999999</v>
      </c>
      <c r="M807" s="7">
        <v>128884.16</v>
      </c>
      <c r="N807" s="34" t="s">
        <v>43</v>
      </c>
      <c r="O807" s="35">
        <v>0.18347916764946129</v>
      </c>
      <c r="P807" s="7">
        <v>130068.2</v>
      </c>
      <c r="Q807" s="7">
        <v>23864.805073663661</v>
      </c>
      <c r="R807" s="7">
        <v>0</v>
      </c>
      <c r="S807" s="35">
        <v>1</v>
      </c>
      <c r="T807" s="35">
        <v>0.18347916764946129</v>
      </c>
      <c r="U807" s="7">
        <v>23864.81</v>
      </c>
      <c r="V807" s="4" t="s">
        <v>43</v>
      </c>
      <c r="W807" s="33">
        <v>920180</v>
      </c>
      <c r="X807" s="7">
        <v>220.17</v>
      </c>
      <c r="Y807" s="7">
        <v>1186</v>
      </c>
      <c r="Z807" s="7">
        <v>160.11000000000001</v>
      </c>
      <c r="AA807" s="7">
        <v>1566.28</v>
      </c>
      <c r="AB807" s="7">
        <v>2060.5300000000002</v>
      </c>
      <c r="AC807" s="4" t="s">
        <v>43</v>
      </c>
      <c r="AD807" s="35">
        <v>0.239865471504904</v>
      </c>
      <c r="AE807" s="7">
        <v>2052.06</v>
      </c>
      <c r="AF807" s="7">
        <v>492.21833945635331</v>
      </c>
      <c r="AG807" s="7">
        <v>0</v>
      </c>
      <c r="AH807" s="35">
        <v>1</v>
      </c>
      <c r="AI807" s="35">
        <v>0.239865471504904</v>
      </c>
      <c r="AJ807" s="7">
        <v>492.22</v>
      </c>
      <c r="AK807" s="36">
        <v>24357.03</v>
      </c>
    </row>
    <row r="808" spans="1:37">
      <c r="A808" s="4">
        <v>2023</v>
      </c>
      <c r="B808" s="4">
        <v>59</v>
      </c>
      <c r="C808" s="4" t="s">
        <v>602</v>
      </c>
      <c r="D808" s="4">
        <v>30190</v>
      </c>
      <c r="E808" s="4" t="s">
        <v>231</v>
      </c>
      <c r="F808" s="32">
        <v>0.13500000000000001</v>
      </c>
      <c r="G808" s="4" t="s">
        <v>43</v>
      </c>
      <c r="H808" s="33">
        <v>1020210</v>
      </c>
      <c r="I808" s="7">
        <v>0</v>
      </c>
      <c r="J808" s="7">
        <v>1455.59</v>
      </c>
      <c r="K808" s="7">
        <v>196.50465</v>
      </c>
      <c r="L808" s="7">
        <v>1652.09465</v>
      </c>
      <c r="M808" s="7">
        <v>2040.42</v>
      </c>
      <c r="N808" s="34" t="s">
        <v>43</v>
      </c>
      <c r="O808" s="35">
        <v>0.19031638094117881</v>
      </c>
      <c r="P808" s="7">
        <v>2016.44</v>
      </c>
      <c r="Q808" s="7">
        <v>383.76156318503052</v>
      </c>
      <c r="R808" s="7">
        <v>0</v>
      </c>
      <c r="S808" s="35">
        <v>1</v>
      </c>
      <c r="T808" s="35">
        <v>0.19031638094117881</v>
      </c>
      <c r="U808" s="7">
        <v>383.76</v>
      </c>
      <c r="V808" s="4" t="s">
        <v>44</v>
      </c>
      <c r="W808" s="33" t="s">
        <v>45</v>
      </c>
      <c r="X808" s="7" t="s">
        <v>45</v>
      </c>
      <c r="Y808" s="7" t="s">
        <v>45</v>
      </c>
      <c r="Z808" s="7" t="s">
        <v>45</v>
      </c>
      <c r="AA808" s="7" t="s">
        <v>45</v>
      </c>
      <c r="AB808" s="7" t="s">
        <v>45</v>
      </c>
      <c r="AC808" s="4" t="s">
        <v>44</v>
      </c>
      <c r="AD808" s="35" t="s">
        <v>45</v>
      </c>
      <c r="AE808" s="7" t="s">
        <v>45</v>
      </c>
      <c r="AF808" s="7" t="s">
        <v>45</v>
      </c>
      <c r="AG808" s="7" t="s">
        <v>45</v>
      </c>
      <c r="AH808" s="35" t="s">
        <v>45</v>
      </c>
      <c r="AI808" s="35" t="s">
        <v>45</v>
      </c>
      <c r="AJ808" s="7" t="s">
        <v>45</v>
      </c>
      <c r="AK808" s="36">
        <v>383.76</v>
      </c>
    </row>
    <row r="809" spans="1:37">
      <c r="A809" s="4">
        <v>2023</v>
      </c>
      <c r="B809" s="4">
        <v>59</v>
      </c>
      <c r="C809" s="4" t="s">
        <v>602</v>
      </c>
      <c r="D809" s="4">
        <v>30330</v>
      </c>
      <c r="E809" s="4" t="s">
        <v>80</v>
      </c>
      <c r="F809" s="32">
        <v>0.13500000000000001</v>
      </c>
      <c r="G809" s="4" t="s">
        <v>44</v>
      </c>
      <c r="H809" s="33" t="s">
        <v>45</v>
      </c>
      <c r="I809" s="7" t="s">
        <v>45</v>
      </c>
      <c r="J809" s="7" t="s">
        <v>45</v>
      </c>
      <c r="K809" s="7" t="s">
        <v>45</v>
      </c>
      <c r="L809" s="7" t="s">
        <v>45</v>
      </c>
      <c r="M809" s="7" t="s">
        <v>45</v>
      </c>
      <c r="N809" s="34" t="s">
        <v>44</v>
      </c>
      <c r="O809" s="35" t="s">
        <v>45</v>
      </c>
      <c r="P809" s="7" t="s">
        <v>45</v>
      </c>
      <c r="Q809" s="7" t="s">
        <v>45</v>
      </c>
      <c r="R809" s="7" t="s">
        <v>45</v>
      </c>
      <c r="S809" s="35" t="s">
        <v>45</v>
      </c>
      <c r="T809" s="35" t="s">
        <v>45</v>
      </c>
      <c r="U809" s="7" t="s">
        <v>45</v>
      </c>
      <c r="V809" s="4" t="s">
        <v>44</v>
      </c>
      <c r="W809" s="33" t="s">
        <v>45</v>
      </c>
      <c r="X809" s="7" t="s">
        <v>45</v>
      </c>
      <c r="Y809" s="7" t="s">
        <v>45</v>
      </c>
      <c r="Z809" s="7" t="s">
        <v>45</v>
      </c>
      <c r="AA809" s="7" t="s">
        <v>45</v>
      </c>
      <c r="AB809" s="7" t="s">
        <v>45</v>
      </c>
      <c r="AC809" s="4" t="s">
        <v>44</v>
      </c>
      <c r="AD809" s="35" t="s">
        <v>45</v>
      </c>
      <c r="AE809" s="7" t="s">
        <v>45</v>
      </c>
      <c r="AF809" s="7" t="s">
        <v>45</v>
      </c>
      <c r="AG809" s="7" t="s">
        <v>45</v>
      </c>
      <c r="AH809" s="35" t="s">
        <v>45</v>
      </c>
      <c r="AI809" s="35" t="s">
        <v>45</v>
      </c>
      <c r="AJ809" s="7" t="s">
        <v>45</v>
      </c>
      <c r="AK809" s="36" t="s">
        <v>45</v>
      </c>
    </row>
    <row r="810" spans="1:37">
      <c r="A810" s="4">
        <v>2023</v>
      </c>
      <c r="B810" s="4">
        <v>59</v>
      </c>
      <c r="C810" s="4" t="s">
        <v>602</v>
      </c>
      <c r="D810" s="4">
        <v>30410</v>
      </c>
      <c r="E810" s="4" t="s">
        <v>245</v>
      </c>
      <c r="F810" s="32">
        <v>0.13500000000000001</v>
      </c>
      <c r="G810" s="4" t="s">
        <v>43</v>
      </c>
      <c r="H810" s="33">
        <v>811766630</v>
      </c>
      <c r="I810" s="7">
        <v>0</v>
      </c>
      <c r="J810" s="7">
        <v>1121123.72</v>
      </c>
      <c r="K810" s="7">
        <v>151351.7022</v>
      </c>
      <c r="L810" s="7">
        <v>1272475.4221999999</v>
      </c>
      <c r="M810" s="7">
        <v>1623534.07</v>
      </c>
      <c r="N810" s="34" t="s">
        <v>43</v>
      </c>
      <c r="O810" s="35">
        <v>0.21623115540778279</v>
      </c>
      <c r="P810" s="7">
        <v>1620723.89</v>
      </c>
      <c r="Q810" s="7">
        <v>350450.99933169631</v>
      </c>
      <c r="R810" s="7">
        <v>0</v>
      </c>
      <c r="S810" s="35">
        <v>1</v>
      </c>
      <c r="T810" s="35">
        <v>0.21623115540778279</v>
      </c>
      <c r="U810" s="7">
        <v>350451</v>
      </c>
      <c r="V810" s="4" t="s">
        <v>44</v>
      </c>
      <c r="W810" s="33" t="s">
        <v>45</v>
      </c>
      <c r="X810" s="7" t="s">
        <v>45</v>
      </c>
      <c r="Y810" s="7" t="s">
        <v>45</v>
      </c>
      <c r="Z810" s="7" t="s">
        <v>45</v>
      </c>
      <c r="AA810" s="7" t="s">
        <v>45</v>
      </c>
      <c r="AB810" s="7" t="s">
        <v>45</v>
      </c>
      <c r="AC810" s="4" t="s">
        <v>44</v>
      </c>
      <c r="AD810" s="35" t="s">
        <v>45</v>
      </c>
      <c r="AE810" s="7" t="s">
        <v>45</v>
      </c>
      <c r="AF810" s="7" t="s">
        <v>45</v>
      </c>
      <c r="AG810" s="7" t="s">
        <v>45</v>
      </c>
      <c r="AH810" s="35" t="s">
        <v>45</v>
      </c>
      <c r="AI810" s="35" t="s">
        <v>45</v>
      </c>
      <c r="AJ810" s="7" t="s">
        <v>45</v>
      </c>
      <c r="AK810" s="36">
        <v>350451</v>
      </c>
    </row>
    <row r="811" spans="1:37">
      <c r="A811" s="4">
        <v>2024</v>
      </c>
      <c r="B811" s="4">
        <v>60</v>
      </c>
      <c r="C811" s="4" t="s">
        <v>605</v>
      </c>
      <c r="D811" s="4">
        <v>21530</v>
      </c>
      <c r="E811" s="4" t="s">
        <v>409</v>
      </c>
      <c r="F811" s="32">
        <v>0.161</v>
      </c>
      <c r="G811" s="4" t="s">
        <v>43</v>
      </c>
      <c r="H811" s="33">
        <v>265799827</v>
      </c>
      <c r="I811" s="7">
        <v>1919822</v>
      </c>
      <c r="J811" s="7">
        <v>3131596</v>
      </c>
      <c r="K811" s="7">
        <v>504186.95600000001</v>
      </c>
      <c r="L811" s="7">
        <v>5555604.9560000002</v>
      </c>
      <c r="M811" s="7">
        <v>6132754</v>
      </c>
      <c r="N811" s="34" t="s">
        <v>43</v>
      </c>
      <c r="O811" s="35">
        <v>9.410927684364967E-2</v>
      </c>
      <c r="P811" s="7">
        <v>6119742</v>
      </c>
      <c r="Q811" s="7">
        <v>575924.49408971029</v>
      </c>
      <c r="R811" s="7">
        <v>0</v>
      </c>
      <c r="S811" s="35">
        <v>1</v>
      </c>
      <c r="T811" s="35">
        <v>9.410927684364967E-2</v>
      </c>
      <c r="U811" s="7">
        <v>575924.49</v>
      </c>
      <c r="V811" s="4" t="s">
        <v>43</v>
      </c>
      <c r="W811" s="33">
        <v>47862735</v>
      </c>
      <c r="X811" s="7">
        <v>418294</v>
      </c>
      <c r="Y811" s="7">
        <v>713620</v>
      </c>
      <c r="Z811" s="7">
        <v>114892.82</v>
      </c>
      <c r="AA811" s="7">
        <v>1246806.82</v>
      </c>
      <c r="AB811" s="7">
        <v>1176919</v>
      </c>
      <c r="AC811" s="4" t="s">
        <v>44</v>
      </c>
      <c r="AD811" s="35" t="s">
        <v>45</v>
      </c>
      <c r="AE811" s="7" t="s">
        <v>45</v>
      </c>
      <c r="AF811" s="7" t="s">
        <v>45</v>
      </c>
      <c r="AG811" s="7" t="s">
        <v>45</v>
      </c>
      <c r="AH811" s="35" t="s">
        <v>45</v>
      </c>
      <c r="AI811" s="35" t="s">
        <v>45</v>
      </c>
      <c r="AJ811" s="7" t="s">
        <v>45</v>
      </c>
      <c r="AK811" s="36">
        <v>575924.49</v>
      </c>
    </row>
    <row r="812" spans="1:37">
      <c r="A812" s="4">
        <v>2024</v>
      </c>
      <c r="B812" s="4">
        <v>60</v>
      </c>
      <c r="C812" s="4" t="s">
        <v>605</v>
      </c>
      <c r="D812" s="4">
        <v>21940</v>
      </c>
      <c r="E812" s="4" t="s">
        <v>606</v>
      </c>
      <c r="F812" s="32">
        <v>0.161</v>
      </c>
      <c r="G812" s="4" t="s">
        <v>43</v>
      </c>
      <c r="H812" s="33">
        <v>311182985</v>
      </c>
      <c r="I812" s="7">
        <v>1594218</v>
      </c>
      <c r="J812" s="7">
        <v>3648429</v>
      </c>
      <c r="K812" s="7">
        <v>587397.06900000002</v>
      </c>
      <c r="L812" s="7">
        <v>5830044.0690000001</v>
      </c>
      <c r="M812" s="7">
        <v>6713183</v>
      </c>
      <c r="N812" s="34" t="s">
        <v>43</v>
      </c>
      <c r="O812" s="35">
        <v>0.13155293561936271</v>
      </c>
      <c r="P812" s="7">
        <v>6695917</v>
      </c>
      <c r="Q812" s="7">
        <v>880867.53801359597</v>
      </c>
      <c r="R812" s="7">
        <v>0</v>
      </c>
      <c r="S812" s="35">
        <v>1</v>
      </c>
      <c r="T812" s="35">
        <v>0.13155293561936271</v>
      </c>
      <c r="U812" s="7">
        <v>880867.54</v>
      </c>
      <c r="V812" s="4" t="s">
        <v>43</v>
      </c>
      <c r="W812" s="33">
        <v>17206700</v>
      </c>
      <c r="X812" s="7">
        <v>98092</v>
      </c>
      <c r="Y812" s="7">
        <v>255677</v>
      </c>
      <c r="Z812" s="7">
        <v>41163.997000000003</v>
      </c>
      <c r="AA812" s="7">
        <v>394932.99699999997</v>
      </c>
      <c r="AB812" s="7">
        <v>381142</v>
      </c>
      <c r="AC812" s="4" t="s">
        <v>44</v>
      </c>
      <c r="AD812" s="35" t="s">
        <v>45</v>
      </c>
      <c r="AE812" s="7" t="s">
        <v>45</v>
      </c>
      <c r="AF812" s="7" t="s">
        <v>45</v>
      </c>
      <c r="AG812" s="7" t="s">
        <v>45</v>
      </c>
      <c r="AH812" s="35" t="s">
        <v>45</v>
      </c>
      <c r="AI812" s="35" t="s">
        <v>45</v>
      </c>
      <c r="AJ812" s="7" t="s">
        <v>45</v>
      </c>
      <c r="AK812" s="36">
        <v>880867.54</v>
      </c>
    </row>
    <row r="813" spans="1:37">
      <c r="A813" s="4">
        <v>2024</v>
      </c>
      <c r="B813" s="4">
        <v>60</v>
      </c>
      <c r="C813" s="4" t="s">
        <v>605</v>
      </c>
      <c r="D813" s="4">
        <v>22880</v>
      </c>
      <c r="E813" s="4" t="s">
        <v>504</v>
      </c>
      <c r="F813" s="32">
        <v>0.161</v>
      </c>
      <c r="G813" s="4" t="s">
        <v>43</v>
      </c>
      <c r="H813" s="33">
        <v>627010</v>
      </c>
      <c r="I813" s="7">
        <v>3511</v>
      </c>
      <c r="J813" s="7">
        <v>7714</v>
      </c>
      <c r="K813" s="7">
        <v>1241.954</v>
      </c>
      <c r="L813" s="7">
        <v>12466.954</v>
      </c>
      <c r="M813" s="7">
        <v>13794</v>
      </c>
      <c r="N813" s="34" t="s">
        <v>43</v>
      </c>
      <c r="O813" s="35">
        <v>9.6204581702189373E-2</v>
      </c>
      <c r="P813" s="7">
        <v>12967</v>
      </c>
      <c r="Q813" s="7">
        <v>1247.48481093229</v>
      </c>
      <c r="R813" s="7">
        <v>0</v>
      </c>
      <c r="S813" s="35">
        <v>1</v>
      </c>
      <c r="T813" s="35">
        <v>9.6204581702189373E-2</v>
      </c>
      <c r="U813" s="7">
        <v>1247.48</v>
      </c>
      <c r="V813" s="4" t="s">
        <v>44</v>
      </c>
      <c r="W813" s="33" t="s">
        <v>45</v>
      </c>
      <c r="X813" s="7" t="s">
        <v>45</v>
      </c>
      <c r="Y813" s="7" t="s">
        <v>45</v>
      </c>
      <c r="Z813" s="7" t="s">
        <v>45</v>
      </c>
      <c r="AA813" s="7" t="s">
        <v>45</v>
      </c>
      <c r="AB813" s="7" t="s">
        <v>45</v>
      </c>
      <c r="AC813" s="4" t="s">
        <v>44</v>
      </c>
      <c r="AD813" s="35" t="s">
        <v>45</v>
      </c>
      <c r="AE813" s="7" t="s">
        <v>45</v>
      </c>
      <c r="AF813" s="7" t="s">
        <v>45</v>
      </c>
      <c r="AG813" s="7" t="s">
        <v>45</v>
      </c>
      <c r="AH813" s="35" t="s">
        <v>45</v>
      </c>
      <c r="AI813" s="35" t="s">
        <v>45</v>
      </c>
      <c r="AJ813" s="7" t="s">
        <v>45</v>
      </c>
      <c r="AK813" s="36">
        <v>1247.48</v>
      </c>
    </row>
    <row r="814" spans="1:37">
      <c r="A814" s="4">
        <v>2024</v>
      </c>
      <c r="B814" s="4">
        <v>60</v>
      </c>
      <c r="C814" s="4" t="s">
        <v>605</v>
      </c>
      <c r="D814" s="4">
        <v>23310</v>
      </c>
      <c r="E814" s="4" t="s">
        <v>607</v>
      </c>
      <c r="F814" s="32">
        <v>0.161</v>
      </c>
      <c r="G814" s="4" t="s">
        <v>43</v>
      </c>
      <c r="H814" s="33">
        <v>244771860</v>
      </c>
      <c r="I814" s="7">
        <v>1089235</v>
      </c>
      <c r="J814" s="7">
        <v>2852980</v>
      </c>
      <c r="K814" s="7">
        <v>459329.78</v>
      </c>
      <c r="L814" s="7">
        <v>4401544.78</v>
      </c>
      <c r="M814" s="7">
        <v>5017827</v>
      </c>
      <c r="N814" s="34" t="s">
        <v>43</v>
      </c>
      <c r="O814" s="35">
        <v>0.1228185467534053</v>
      </c>
      <c r="P814" s="7">
        <v>5010031</v>
      </c>
      <c r="Q814" s="7">
        <v>615324.72660951002</v>
      </c>
      <c r="R814" s="7">
        <v>0</v>
      </c>
      <c r="S814" s="35">
        <v>1</v>
      </c>
      <c r="T814" s="35">
        <v>0.1228185467534053</v>
      </c>
      <c r="U814" s="7">
        <v>615324.73</v>
      </c>
      <c r="V814" s="4" t="s">
        <v>43</v>
      </c>
      <c r="W814" s="33">
        <v>50024735</v>
      </c>
      <c r="X814" s="7">
        <v>222610</v>
      </c>
      <c r="Y814" s="7">
        <v>618646</v>
      </c>
      <c r="Z814" s="7">
        <v>99602.006000000008</v>
      </c>
      <c r="AA814" s="7">
        <v>940858.00600000005</v>
      </c>
      <c r="AB814" s="7">
        <v>1025508</v>
      </c>
      <c r="AC814" s="4" t="s">
        <v>43</v>
      </c>
      <c r="AD814" s="35">
        <v>8.2544450165186412E-2</v>
      </c>
      <c r="AE814" s="7">
        <v>1019356</v>
      </c>
      <c r="AF814" s="7">
        <v>84142.180542583767</v>
      </c>
      <c r="AG814" s="7">
        <v>0</v>
      </c>
      <c r="AH814" s="35">
        <v>1</v>
      </c>
      <c r="AI814" s="35">
        <v>8.2544450165186412E-2</v>
      </c>
      <c r="AJ814" s="7">
        <v>84142.18</v>
      </c>
      <c r="AK814" s="36">
        <v>699466.91</v>
      </c>
    </row>
    <row r="815" spans="1:37">
      <c r="A815" s="4">
        <v>2024</v>
      </c>
      <c r="B815" s="4">
        <v>60</v>
      </c>
      <c r="C815" s="4" t="s">
        <v>605</v>
      </c>
      <c r="D815" s="4">
        <v>23550</v>
      </c>
      <c r="E815" s="4" t="s">
        <v>601</v>
      </c>
      <c r="F815" s="32">
        <v>0.161</v>
      </c>
      <c r="G815" s="4" t="s">
        <v>43</v>
      </c>
      <c r="H815" s="33">
        <v>107370</v>
      </c>
      <c r="I815" s="7">
        <v>532</v>
      </c>
      <c r="J815" s="7">
        <v>1482</v>
      </c>
      <c r="K815" s="7">
        <v>238.602</v>
      </c>
      <c r="L815" s="7">
        <v>2252.6019999999999</v>
      </c>
      <c r="M815" s="7">
        <v>2432</v>
      </c>
      <c r="N815" s="34" t="s">
        <v>43</v>
      </c>
      <c r="O815" s="35">
        <v>7.3765625000000057E-2</v>
      </c>
      <c r="P815" s="7">
        <v>1237</v>
      </c>
      <c r="Q815" s="7">
        <v>91.248078125000063</v>
      </c>
      <c r="R815" s="7">
        <v>0</v>
      </c>
      <c r="S815" s="35">
        <v>1</v>
      </c>
      <c r="T815" s="35">
        <v>7.3765625000000057E-2</v>
      </c>
      <c r="U815" s="7">
        <v>91.25</v>
      </c>
      <c r="V815" s="4" t="s">
        <v>43</v>
      </c>
      <c r="W815" s="33">
        <v>8400</v>
      </c>
      <c r="X815" s="7">
        <v>42</v>
      </c>
      <c r="Y815" s="7">
        <v>149</v>
      </c>
      <c r="Z815" s="7">
        <v>23.989000000000001</v>
      </c>
      <c r="AA815" s="7">
        <v>214.989</v>
      </c>
      <c r="AB815" s="7">
        <v>191</v>
      </c>
      <c r="AC815" s="4" t="s">
        <v>44</v>
      </c>
      <c r="AD815" s="35" t="s">
        <v>45</v>
      </c>
      <c r="AE815" s="7" t="s">
        <v>45</v>
      </c>
      <c r="AF815" s="7" t="s">
        <v>45</v>
      </c>
      <c r="AG815" s="7" t="s">
        <v>45</v>
      </c>
      <c r="AH815" s="35" t="s">
        <v>45</v>
      </c>
      <c r="AI815" s="35" t="s">
        <v>45</v>
      </c>
      <c r="AJ815" s="7" t="s">
        <v>45</v>
      </c>
      <c r="AK815" s="36">
        <v>91.25</v>
      </c>
    </row>
    <row r="816" spans="1:37">
      <c r="A816" s="4">
        <v>2024</v>
      </c>
      <c r="B816" s="4">
        <v>60</v>
      </c>
      <c r="C816" s="4" t="s">
        <v>605</v>
      </c>
      <c r="D816" s="4">
        <v>24640</v>
      </c>
      <c r="E816" s="4" t="s">
        <v>228</v>
      </c>
      <c r="F816" s="32">
        <v>0.161</v>
      </c>
      <c r="G816" s="4" t="s">
        <v>43</v>
      </c>
      <c r="H816" s="33">
        <v>103440</v>
      </c>
      <c r="I816" s="7">
        <v>504</v>
      </c>
      <c r="J816" s="7">
        <v>1144</v>
      </c>
      <c r="K816" s="7">
        <v>184.184</v>
      </c>
      <c r="L816" s="7">
        <v>1832.184</v>
      </c>
      <c r="M816" s="7">
        <v>2128</v>
      </c>
      <c r="N816" s="34" t="s">
        <v>43</v>
      </c>
      <c r="O816" s="35">
        <v>0.13901127819548881</v>
      </c>
      <c r="P816" s="7">
        <v>2139</v>
      </c>
      <c r="Q816" s="7">
        <v>297.34512406015051</v>
      </c>
      <c r="R816" s="7">
        <v>0</v>
      </c>
      <c r="S816" s="35">
        <v>1</v>
      </c>
      <c r="T816" s="35">
        <v>0.13901127819548881</v>
      </c>
      <c r="U816" s="7">
        <v>297.35000000000002</v>
      </c>
      <c r="V816" s="4" t="s">
        <v>44</v>
      </c>
      <c r="W816" s="33" t="s">
        <v>45</v>
      </c>
      <c r="X816" s="7" t="s">
        <v>45</v>
      </c>
      <c r="Y816" s="7" t="s">
        <v>45</v>
      </c>
      <c r="Z816" s="7" t="s">
        <v>45</v>
      </c>
      <c r="AA816" s="7" t="s">
        <v>45</v>
      </c>
      <c r="AB816" s="7" t="s">
        <v>45</v>
      </c>
      <c r="AC816" s="4" t="s">
        <v>44</v>
      </c>
      <c r="AD816" s="35" t="s">
        <v>45</v>
      </c>
      <c r="AE816" s="7" t="s">
        <v>45</v>
      </c>
      <c r="AF816" s="7" t="s">
        <v>45</v>
      </c>
      <c r="AG816" s="7" t="s">
        <v>45</v>
      </c>
      <c r="AH816" s="35" t="s">
        <v>45</v>
      </c>
      <c r="AI816" s="35" t="s">
        <v>45</v>
      </c>
      <c r="AJ816" s="7" t="s">
        <v>45</v>
      </c>
      <c r="AK816" s="36">
        <v>297.35000000000002</v>
      </c>
    </row>
    <row r="817" spans="1:37">
      <c r="A817" s="4">
        <v>2024</v>
      </c>
      <c r="B817" s="4">
        <v>60</v>
      </c>
      <c r="C817" s="4" t="s">
        <v>605</v>
      </c>
      <c r="D817" s="4">
        <v>24690</v>
      </c>
      <c r="E817" s="4" t="s">
        <v>411</v>
      </c>
      <c r="F817" s="32">
        <v>0.161</v>
      </c>
      <c r="G817" s="4" t="s">
        <v>43</v>
      </c>
      <c r="H817" s="33">
        <v>266230</v>
      </c>
      <c r="I817" s="7">
        <v>1784</v>
      </c>
      <c r="J817" s="7">
        <v>2874</v>
      </c>
      <c r="K817" s="7">
        <v>462.714</v>
      </c>
      <c r="L817" s="7">
        <v>5120.7139999999999</v>
      </c>
      <c r="M817" s="7">
        <v>6203</v>
      </c>
      <c r="N817" s="34" t="s">
        <v>43</v>
      </c>
      <c r="O817" s="35">
        <v>0.1744778333064646</v>
      </c>
      <c r="P817" s="7">
        <v>6194</v>
      </c>
      <c r="Q817" s="7">
        <v>1080.715699500242</v>
      </c>
      <c r="R817" s="7">
        <v>0</v>
      </c>
      <c r="S817" s="35">
        <v>1</v>
      </c>
      <c r="T817" s="35">
        <v>0.1744778333064646</v>
      </c>
      <c r="U817" s="7">
        <v>1080.72</v>
      </c>
      <c r="V817" s="4" t="s">
        <v>43</v>
      </c>
      <c r="W817" s="33">
        <v>0</v>
      </c>
      <c r="X817" s="7">
        <v>0</v>
      </c>
      <c r="Y817" s="7">
        <v>8</v>
      </c>
      <c r="Z817" s="7">
        <v>1.288</v>
      </c>
      <c r="AA817" s="7">
        <v>9.2880000000000003</v>
      </c>
      <c r="AB817" s="7">
        <v>0</v>
      </c>
      <c r="AC817" s="4" t="s">
        <v>44</v>
      </c>
      <c r="AD817" s="35" t="s">
        <v>45</v>
      </c>
      <c r="AE817" s="7" t="s">
        <v>45</v>
      </c>
      <c r="AF817" s="7" t="s">
        <v>45</v>
      </c>
      <c r="AG817" s="7" t="s">
        <v>45</v>
      </c>
      <c r="AH817" s="35" t="s">
        <v>45</v>
      </c>
      <c r="AI817" s="35" t="s">
        <v>45</v>
      </c>
      <c r="AJ817" s="7" t="s">
        <v>45</v>
      </c>
      <c r="AK817" s="36">
        <v>1080.72</v>
      </c>
    </row>
    <row r="818" spans="1:37">
      <c r="A818" s="4">
        <v>2024</v>
      </c>
      <c r="B818" s="4">
        <v>60</v>
      </c>
      <c r="C818" s="4" t="s">
        <v>605</v>
      </c>
      <c r="D818" s="4">
        <v>25360</v>
      </c>
      <c r="E818" s="4" t="s">
        <v>229</v>
      </c>
      <c r="F818" s="32">
        <v>0.161</v>
      </c>
      <c r="G818" s="4" t="s">
        <v>43</v>
      </c>
      <c r="H818" s="33">
        <v>492711231</v>
      </c>
      <c r="I818" s="7">
        <v>3099766</v>
      </c>
      <c r="J818" s="7">
        <v>5722224</v>
      </c>
      <c r="K818" s="7">
        <v>921278.06400000001</v>
      </c>
      <c r="L818" s="7">
        <v>9743268.0639999993</v>
      </c>
      <c r="M818" s="7">
        <v>10761436</v>
      </c>
      <c r="N818" s="34" t="s">
        <v>43</v>
      </c>
      <c r="O818" s="35">
        <v>9.4612646118975241E-2</v>
      </c>
      <c r="P818" s="7">
        <v>10774701</v>
      </c>
      <c r="Q818" s="7">
        <v>1019422.972750769</v>
      </c>
      <c r="R818" s="7">
        <v>0</v>
      </c>
      <c r="S818" s="35">
        <v>1</v>
      </c>
      <c r="T818" s="35">
        <v>9.4612646118975241E-2</v>
      </c>
      <c r="U818" s="7">
        <v>1019422.97</v>
      </c>
      <c r="V818" s="4" t="s">
        <v>44</v>
      </c>
      <c r="W818" s="33" t="s">
        <v>45</v>
      </c>
      <c r="X818" s="7" t="s">
        <v>45</v>
      </c>
      <c r="Y818" s="7" t="s">
        <v>45</v>
      </c>
      <c r="Z818" s="7" t="s">
        <v>45</v>
      </c>
      <c r="AA818" s="7" t="s">
        <v>45</v>
      </c>
      <c r="AB818" s="7" t="s">
        <v>45</v>
      </c>
      <c r="AC818" s="4" t="s">
        <v>44</v>
      </c>
      <c r="AD818" s="35" t="s">
        <v>45</v>
      </c>
      <c r="AE818" s="7" t="s">
        <v>45</v>
      </c>
      <c r="AF818" s="7" t="s">
        <v>45</v>
      </c>
      <c r="AG818" s="7" t="s">
        <v>45</v>
      </c>
      <c r="AH818" s="35" t="s">
        <v>45</v>
      </c>
      <c r="AI818" s="35" t="s">
        <v>45</v>
      </c>
      <c r="AJ818" s="7" t="s">
        <v>45</v>
      </c>
      <c r="AK818" s="36">
        <v>1019422.97</v>
      </c>
    </row>
    <row r="819" spans="1:37">
      <c r="A819" s="4">
        <v>2024</v>
      </c>
      <c r="B819" s="4">
        <v>60</v>
      </c>
      <c r="C819" s="4" t="s">
        <v>605</v>
      </c>
      <c r="D819" s="4">
        <v>25880</v>
      </c>
      <c r="E819" s="4" t="s">
        <v>506</v>
      </c>
      <c r="F819" s="32">
        <v>0.161</v>
      </c>
      <c r="G819" s="4" t="s">
        <v>43</v>
      </c>
      <c r="H819" s="33">
        <v>359799195</v>
      </c>
      <c r="I819" s="7">
        <v>4137691</v>
      </c>
      <c r="J819" s="7">
        <v>3931923</v>
      </c>
      <c r="K819" s="7">
        <v>633039.603</v>
      </c>
      <c r="L819" s="7">
        <v>8702653.6030000001</v>
      </c>
      <c r="M819" s="7">
        <v>9534688</v>
      </c>
      <c r="N819" s="34" t="s">
        <v>43</v>
      </c>
      <c r="O819" s="35">
        <v>8.7263935327511533E-2</v>
      </c>
      <c r="P819" s="7">
        <v>9385061</v>
      </c>
      <c r="Q819" s="7">
        <v>818977.35614875075</v>
      </c>
      <c r="R819" s="7">
        <v>0</v>
      </c>
      <c r="S819" s="35">
        <v>1</v>
      </c>
      <c r="T819" s="35">
        <v>8.7263935327511533E-2</v>
      </c>
      <c r="U819" s="7">
        <v>818977.36</v>
      </c>
      <c r="V819" s="4" t="s">
        <v>43</v>
      </c>
      <c r="W819" s="33">
        <v>107123583</v>
      </c>
      <c r="X819" s="7">
        <v>1231921</v>
      </c>
      <c r="Y819" s="7">
        <v>1419379</v>
      </c>
      <c r="Z819" s="7">
        <v>228520.019</v>
      </c>
      <c r="AA819" s="7">
        <v>2879820.0189999999</v>
      </c>
      <c r="AB819" s="7">
        <v>2838778</v>
      </c>
      <c r="AC819" s="4" t="s">
        <v>44</v>
      </c>
      <c r="AD819" s="35" t="s">
        <v>45</v>
      </c>
      <c r="AE819" s="7" t="s">
        <v>45</v>
      </c>
      <c r="AF819" s="7" t="s">
        <v>45</v>
      </c>
      <c r="AG819" s="7" t="s">
        <v>45</v>
      </c>
      <c r="AH819" s="35" t="s">
        <v>45</v>
      </c>
      <c r="AI819" s="35" t="s">
        <v>45</v>
      </c>
      <c r="AJ819" s="7" t="s">
        <v>45</v>
      </c>
      <c r="AK819" s="36">
        <v>818977.36</v>
      </c>
    </row>
    <row r="820" spans="1:37">
      <c r="A820" s="4">
        <v>2024</v>
      </c>
      <c r="B820" s="4">
        <v>60</v>
      </c>
      <c r="C820" s="4" t="s">
        <v>605</v>
      </c>
      <c r="D820" s="4">
        <v>26150</v>
      </c>
      <c r="E820" s="4" t="s">
        <v>608</v>
      </c>
      <c r="F820" s="32">
        <v>0.161</v>
      </c>
      <c r="G820" s="4" t="s">
        <v>43</v>
      </c>
      <c r="H820" s="33">
        <v>413132760</v>
      </c>
      <c r="I820" s="7">
        <v>5054560</v>
      </c>
      <c r="J820" s="7">
        <v>4566582</v>
      </c>
      <c r="K820" s="7">
        <v>735219.70200000005</v>
      </c>
      <c r="L820" s="7">
        <v>10356361.702</v>
      </c>
      <c r="M820" s="7">
        <v>11478784</v>
      </c>
      <c r="N820" s="34" t="s">
        <v>43</v>
      </c>
      <c r="O820" s="35">
        <v>9.7782334609659016E-2</v>
      </c>
      <c r="P820" s="7">
        <v>10796281</v>
      </c>
      <c r="Q820" s="7">
        <v>1055685.5612819041</v>
      </c>
      <c r="R820" s="7">
        <v>0</v>
      </c>
      <c r="S820" s="35">
        <v>1</v>
      </c>
      <c r="T820" s="35">
        <v>9.7782334609659016E-2</v>
      </c>
      <c r="U820" s="7">
        <v>1055685.56</v>
      </c>
      <c r="V820" s="4" t="s">
        <v>43</v>
      </c>
      <c r="W820" s="33">
        <v>168002762</v>
      </c>
      <c r="X820" s="7">
        <v>2068942</v>
      </c>
      <c r="Y820" s="7">
        <v>2069943</v>
      </c>
      <c r="Z820" s="7">
        <v>333260.82299999997</v>
      </c>
      <c r="AA820" s="7">
        <v>4472145.8229999999</v>
      </c>
      <c r="AB820" s="7">
        <v>4681388</v>
      </c>
      <c r="AC820" s="4" t="s">
        <v>43</v>
      </c>
      <c r="AD820" s="35">
        <v>4.4696610706055573E-2</v>
      </c>
      <c r="AE820" s="7">
        <v>4339658</v>
      </c>
      <c r="AF820" s="7">
        <v>193968.0042234197</v>
      </c>
      <c r="AG820" s="7">
        <v>0</v>
      </c>
      <c r="AH820" s="35">
        <v>1</v>
      </c>
      <c r="AI820" s="35">
        <v>4.4696610706055573E-2</v>
      </c>
      <c r="AJ820" s="7">
        <v>193968</v>
      </c>
      <c r="AK820" s="36">
        <v>1249653.56</v>
      </c>
    </row>
    <row r="821" spans="1:37">
      <c r="A821" s="4">
        <v>2024</v>
      </c>
      <c r="B821" s="4">
        <v>60</v>
      </c>
      <c r="C821" s="4" t="s">
        <v>605</v>
      </c>
      <c r="D821" s="4">
        <v>30090</v>
      </c>
      <c r="E821" s="4" t="s">
        <v>230</v>
      </c>
      <c r="F821" s="32">
        <v>0.161</v>
      </c>
      <c r="G821" s="4" t="s">
        <v>44</v>
      </c>
      <c r="H821" s="33" t="s">
        <v>45</v>
      </c>
      <c r="I821" s="7" t="s">
        <v>45</v>
      </c>
      <c r="J821" s="7" t="s">
        <v>45</v>
      </c>
      <c r="K821" s="7" t="s">
        <v>45</v>
      </c>
      <c r="L821" s="7" t="s">
        <v>45</v>
      </c>
      <c r="M821" s="7" t="s">
        <v>45</v>
      </c>
      <c r="N821" s="34" t="s">
        <v>44</v>
      </c>
      <c r="O821" s="35" t="s">
        <v>45</v>
      </c>
      <c r="P821" s="7" t="s">
        <v>45</v>
      </c>
      <c r="Q821" s="7" t="s">
        <v>45</v>
      </c>
      <c r="R821" s="7" t="s">
        <v>45</v>
      </c>
      <c r="S821" s="35" t="s">
        <v>45</v>
      </c>
      <c r="T821" s="35" t="s">
        <v>45</v>
      </c>
      <c r="U821" s="7" t="s">
        <v>45</v>
      </c>
      <c r="V821" s="4" t="s">
        <v>44</v>
      </c>
      <c r="W821" s="33" t="s">
        <v>45</v>
      </c>
      <c r="X821" s="7" t="s">
        <v>45</v>
      </c>
      <c r="Y821" s="7" t="s">
        <v>45</v>
      </c>
      <c r="Z821" s="7" t="s">
        <v>45</v>
      </c>
      <c r="AA821" s="7" t="s">
        <v>45</v>
      </c>
      <c r="AB821" s="7" t="s">
        <v>45</v>
      </c>
      <c r="AC821" s="4" t="s">
        <v>44</v>
      </c>
      <c r="AD821" s="35" t="s">
        <v>45</v>
      </c>
      <c r="AE821" s="7" t="s">
        <v>45</v>
      </c>
      <c r="AF821" s="7" t="s">
        <v>45</v>
      </c>
      <c r="AG821" s="7" t="s">
        <v>45</v>
      </c>
      <c r="AH821" s="35" t="s">
        <v>45</v>
      </c>
      <c r="AI821" s="35" t="s">
        <v>45</v>
      </c>
      <c r="AJ821" s="7" t="s">
        <v>45</v>
      </c>
      <c r="AK821" s="36" t="s">
        <v>45</v>
      </c>
    </row>
    <row r="822" spans="1:37">
      <c r="A822" s="4">
        <v>2024</v>
      </c>
      <c r="B822" s="4">
        <v>60</v>
      </c>
      <c r="C822" s="4" t="s">
        <v>605</v>
      </c>
      <c r="D822" s="4">
        <v>30220</v>
      </c>
      <c r="E822" s="4" t="s">
        <v>321</v>
      </c>
      <c r="F822" s="32">
        <v>0.161</v>
      </c>
      <c r="G822" s="4" t="s">
        <v>43</v>
      </c>
      <c r="H822" s="33">
        <v>627010</v>
      </c>
      <c r="I822" s="7">
        <v>0</v>
      </c>
      <c r="J822" s="7">
        <v>941</v>
      </c>
      <c r="K822" s="7">
        <v>151.501</v>
      </c>
      <c r="L822" s="7">
        <v>1092.501</v>
      </c>
      <c r="M822" s="7">
        <v>1254</v>
      </c>
      <c r="N822" s="34" t="s">
        <v>43</v>
      </c>
      <c r="O822" s="35">
        <v>0.12878708133971289</v>
      </c>
      <c r="P822" s="7">
        <v>1235</v>
      </c>
      <c r="Q822" s="7">
        <v>159.05204545454549</v>
      </c>
      <c r="R822" s="7">
        <v>0</v>
      </c>
      <c r="S822" s="35">
        <v>1</v>
      </c>
      <c r="T822" s="35">
        <v>0.12878708133971289</v>
      </c>
      <c r="U822" s="7">
        <v>159.05000000000001</v>
      </c>
      <c r="V822" s="4" t="s">
        <v>43</v>
      </c>
      <c r="W822" s="33">
        <v>0</v>
      </c>
      <c r="X822" s="7">
        <v>0</v>
      </c>
      <c r="Y822" s="7">
        <v>0</v>
      </c>
      <c r="Z822" s="7">
        <v>0</v>
      </c>
      <c r="AA822" s="7">
        <v>0</v>
      </c>
      <c r="AB822" s="7">
        <v>0</v>
      </c>
      <c r="AC822" s="4" t="s">
        <v>44</v>
      </c>
      <c r="AD822" s="35" t="s">
        <v>45</v>
      </c>
      <c r="AE822" s="7" t="s">
        <v>45</v>
      </c>
      <c r="AF822" s="7" t="s">
        <v>45</v>
      </c>
      <c r="AG822" s="7" t="s">
        <v>45</v>
      </c>
      <c r="AH822" s="35" t="s">
        <v>45</v>
      </c>
      <c r="AI822" s="35" t="s">
        <v>45</v>
      </c>
      <c r="AJ822" s="7" t="s">
        <v>45</v>
      </c>
      <c r="AK822" s="36">
        <v>159.05000000000001</v>
      </c>
    </row>
    <row r="823" spans="1:37">
      <c r="A823" s="4">
        <v>2024</v>
      </c>
      <c r="B823" s="4">
        <v>60</v>
      </c>
      <c r="C823" s="4" t="s">
        <v>605</v>
      </c>
      <c r="D823" s="4">
        <v>30280</v>
      </c>
      <c r="E823" s="4" t="s">
        <v>232</v>
      </c>
      <c r="F823" s="32">
        <v>0.161</v>
      </c>
      <c r="G823" s="4" t="s">
        <v>43</v>
      </c>
      <c r="H823" s="33">
        <v>2087664088</v>
      </c>
      <c r="I823" s="7">
        <v>426203</v>
      </c>
      <c r="J823" s="7">
        <v>3041936</v>
      </c>
      <c r="K823" s="7">
        <v>489751.696</v>
      </c>
      <c r="L823" s="7">
        <v>3957890.696</v>
      </c>
      <c r="M823" s="7">
        <v>4601535</v>
      </c>
      <c r="N823" s="34" t="s">
        <v>43</v>
      </c>
      <c r="O823" s="35">
        <v>0.1398759987699757</v>
      </c>
      <c r="P823" s="7">
        <v>4583197</v>
      </c>
      <c r="Q823" s="7">
        <v>641079.25793455634</v>
      </c>
      <c r="R823" s="7">
        <v>0</v>
      </c>
      <c r="S823" s="35">
        <v>1</v>
      </c>
      <c r="T823" s="35">
        <v>0.1398759987699757</v>
      </c>
      <c r="U823" s="7">
        <v>641079.26</v>
      </c>
      <c r="V823" s="4" t="s">
        <v>43</v>
      </c>
      <c r="W823" s="33">
        <v>470450485</v>
      </c>
      <c r="X823" s="7">
        <v>138717</v>
      </c>
      <c r="Y823" s="7">
        <v>763401</v>
      </c>
      <c r="Z823" s="7">
        <v>122907.561</v>
      </c>
      <c r="AA823" s="7">
        <v>1025025.561</v>
      </c>
      <c r="AB823" s="7">
        <v>1079618</v>
      </c>
      <c r="AC823" s="4" t="s">
        <v>43</v>
      </c>
      <c r="AD823" s="35">
        <v>5.0566440166799793E-2</v>
      </c>
      <c r="AE823" s="7">
        <v>1061752</v>
      </c>
      <c r="AF823" s="7">
        <v>53689.018979980006</v>
      </c>
      <c r="AG823" s="7">
        <v>0</v>
      </c>
      <c r="AH823" s="35">
        <v>1</v>
      </c>
      <c r="AI823" s="35">
        <v>5.0566440166799793E-2</v>
      </c>
      <c r="AJ823" s="7">
        <v>53689.02</v>
      </c>
      <c r="AK823" s="36">
        <v>694768.28</v>
      </c>
    </row>
    <row r="824" spans="1:37">
      <c r="A824" s="4">
        <v>2023</v>
      </c>
      <c r="B824" s="4">
        <v>61</v>
      </c>
      <c r="C824" s="4" t="s">
        <v>609</v>
      </c>
      <c r="D824" s="4">
        <v>20760</v>
      </c>
      <c r="E824" s="4" t="s">
        <v>610</v>
      </c>
      <c r="F824" s="32">
        <v>0.13500000000000001</v>
      </c>
      <c r="G824" s="4" t="s">
        <v>44</v>
      </c>
      <c r="H824" s="33" t="s">
        <v>45</v>
      </c>
      <c r="I824" s="7" t="s">
        <v>45</v>
      </c>
      <c r="J824" s="7" t="s">
        <v>45</v>
      </c>
      <c r="K824" s="7" t="s">
        <v>45</v>
      </c>
      <c r="L824" s="7" t="s">
        <v>45</v>
      </c>
      <c r="M824" s="7" t="s">
        <v>45</v>
      </c>
      <c r="N824" s="34" t="s">
        <v>44</v>
      </c>
      <c r="O824" s="35" t="s">
        <v>45</v>
      </c>
      <c r="P824" s="7" t="s">
        <v>45</v>
      </c>
      <c r="Q824" s="7" t="s">
        <v>45</v>
      </c>
      <c r="R824" s="7" t="s">
        <v>45</v>
      </c>
      <c r="S824" s="35" t="s">
        <v>45</v>
      </c>
      <c r="T824" s="35" t="s">
        <v>45</v>
      </c>
      <c r="U824" s="7" t="s">
        <v>45</v>
      </c>
      <c r="V824" s="4" t="s">
        <v>44</v>
      </c>
      <c r="W824" s="33" t="s">
        <v>45</v>
      </c>
      <c r="X824" s="7" t="s">
        <v>45</v>
      </c>
      <c r="Y824" s="7" t="s">
        <v>45</v>
      </c>
      <c r="Z824" s="7" t="s">
        <v>45</v>
      </c>
      <c r="AA824" s="7" t="s">
        <v>45</v>
      </c>
      <c r="AB824" s="7" t="s">
        <v>45</v>
      </c>
      <c r="AC824" s="4" t="s">
        <v>44</v>
      </c>
      <c r="AD824" s="35" t="s">
        <v>45</v>
      </c>
      <c r="AE824" s="7" t="s">
        <v>45</v>
      </c>
      <c r="AF824" s="7" t="s">
        <v>45</v>
      </c>
      <c r="AG824" s="7" t="s">
        <v>45</v>
      </c>
      <c r="AH824" s="35" t="s">
        <v>45</v>
      </c>
      <c r="AI824" s="35" t="s">
        <v>45</v>
      </c>
      <c r="AJ824" s="7" t="s">
        <v>45</v>
      </c>
      <c r="AK824" s="36" t="s">
        <v>45</v>
      </c>
    </row>
    <row r="825" spans="1:37">
      <c r="A825" s="4">
        <v>2023</v>
      </c>
      <c r="B825" s="4">
        <v>61</v>
      </c>
      <c r="C825" s="4" t="s">
        <v>609</v>
      </c>
      <c r="D825" s="4">
        <v>21890</v>
      </c>
      <c r="E825" s="4" t="s">
        <v>600</v>
      </c>
      <c r="F825" s="32">
        <v>0.13500000000000001</v>
      </c>
      <c r="G825" s="4" t="s">
        <v>44</v>
      </c>
      <c r="H825" s="33" t="s">
        <v>45</v>
      </c>
      <c r="I825" s="7" t="s">
        <v>45</v>
      </c>
      <c r="J825" s="7" t="s">
        <v>45</v>
      </c>
      <c r="K825" s="7" t="s">
        <v>45</v>
      </c>
      <c r="L825" s="7" t="s">
        <v>45</v>
      </c>
      <c r="M825" s="7" t="s">
        <v>45</v>
      </c>
      <c r="N825" s="34" t="s">
        <v>44</v>
      </c>
      <c r="O825" s="35" t="s">
        <v>45</v>
      </c>
      <c r="P825" s="7" t="s">
        <v>45</v>
      </c>
      <c r="Q825" s="7" t="s">
        <v>45</v>
      </c>
      <c r="R825" s="7" t="s">
        <v>45</v>
      </c>
      <c r="S825" s="35" t="s">
        <v>45</v>
      </c>
      <c r="T825" s="35" t="s">
        <v>45</v>
      </c>
      <c r="U825" s="7" t="s">
        <v>45</v>
      </c>
      <c r="V825" s="4" t="s">
        <v>44</v>
      </c>
      <c r="W825" s="33" t="s">
        <v>45</v>
      </c>
      <c r="X825" s="7" t="s">
        <v>45</v>
      </c>
      <c r="Y825" s="7" t="s">
        <v>45</v>
      </c>
      <c r="Z825" s="7" t="s">
        <v>45</v>
      </c>
      <c r="AA825" s="7" t="s">
        <v>45</v>
      </c>
      <c r="AB825" s="7" t="s">
        <v>45</v>
      </c>
      <c r="AC825" s="4" t="s">
        <v>44</v>
      </c>
      <c r="AD825" s="35" t="s">
        <v>45</v>
      </c>
      <c r="AE825" s="7" t="s">
        <v>45</v>
      </c>
      <c r="AF825" s="7" t="s">
        <v>45</v>
      </c>
      <c r="AG825" s="7" t="s">
        <v>45</v>
      </c>
      <c r="AH825" s="35" t="s">
        <v>45</v>
      </c>
      <c r="AI825" s="35" t="s">
        <v>45</v>
      </c>
      <c r="AJ825" s="7" t="s">
        <v>45</v>
      </c>
      <c r="AK825" s="36" t="s">
        <v>45</v>
      </c>
    </row>
    <row r="826" spans="1:37">
      <c r="A826" s="4">
        <v>2023</v>
      </c>
      <c r="B826" s="4">
        <v>61</v>
      </c>
      <c r="C826" s="4" t="s">
        <v>609</v>
      </c>
      <c r="D826" s="4">
        <v>23780</v>
      </c>
      <c r="E826" s="4" t="s">
        <v>410</v>
      </c>
      <c r="F826" s="32">
        <v>0.13500000000000001</v>
      </c>
      <c r="G826" s="4" t="s">
        <v>43</v>
      </c>
      <c r="H826" s="33">
        <v>155186650</v>
      </c>
      <c r="I826" s="7">
        <v>729377</v>
      </c>
      <c r="J826" s="7">
        <v>2159882</v>
      </c>
      <c r="K826" s="7">
        <v>291584.07</v>
      </c>
      <c r="L826" s="7">
        <v>3180843.07</v>
      </c>
      <c r="M826" s="7">
        <v>3103733</v>
      </c>
      <c r="N826" s="34" t="s">
        <v>44</v>
      </c>
      <c r="O826" s="35" t="s">
        <v>45</v>
      </c>
      <c r="P826" s="7" t="s">
        <v>45</v>
      </c>
      <c r="Q826" s="7" t="s">
        <v>45</v>
      </c>
      <c r="R826" s="7" t="s">
        <v>45</v>
      </c>
      <c r="S826" s="35" t="s">
        <v>45</v>
      </c>
      <c r="T826" s="35" t="s">
        <v>45</v>
      </c>
      <c r="U826" s="7" t="s">
        <v>45</v>
      </c>
      <c r="V826" s="4" t="s">
        <v>44</v>
      </c>
      <c r="W826" s="33" t="s">
        <v>45</v>
      </c>
      <c r="X826" s="7" t="s">
        <v>45</v>
      </c>
      <c r="Y826" s="7" t="s">
        <v>45</v>
      </c>
      <c r="Z826" s="7" t="s">
        <v>45</v>
      </c>
      <c r="AA826" s="7" t="s">
        <v>45</v>
      </c>
      <c r="AB826" s="7" t="s">
        <v>45</v>
      </c>
      <c r="AC826" s="4" t="s">
        <v>44</v>
      </c>
      <c r="AD826" s="35" t="s">
        <v>45</v>
      </c>
      <c r="AE826" s="7" t="s">
        <v>45</v>
      </c>
      <c r="AF826" s="7" t="s">
        <v>45</v>
      </c>
      <c r="AG826" s="7" t="s">
        <v>45</v>
      </c>
      <c r="AH826" s="35" t="s">
        <v>45</v>
      </c>
      <c r="AI826" s="35" t="s">
        <v>45</v>
      </c>
      <c r="AJ826" s="7" t="s">
        <v>45</v>
      </c>
      <c r="AK826" s="36" t="s">
        <v>45</v>
      </c>
    </row>
    <row r="827" spans="1:37">
      <c r="A827" s="4">
        <v>2023</v>
      </c>
      <c r="B827" s="4">
        <v>61</v>
      </c>
      <c r="C827" s="4" t="s">
        <v>609</v>
      </c>
      <c r="D827" s="4">
        <v>24690</v>
      </c>
      <c r="E827" s="4" t="s">
        <v>411</v>
      </c>
      <c r="F827" s="32">
        <v>0.13500000000000001</v>
      </c>
      <c r="G827" s="4" t="s">
        <v>43</v>
      </c>
      <c r="H827" s="33">
        <v>19045070</v>
      </c>
      <c r="I827" s="7">
        <v>137125</v>
      </c>
      <c r="J827" s="7">
        <v>236148</v>
      </c>
      <c r="K827" s="7">
        <v>31879.98</v>
      </c>
      <c r="L827" s="7">
        <v>405152.98</v>
      </c>
      <c r="M827" s="7">
        <v>453273</v>
      </c>
      <c r="N827" s="34" t="s">
        <v>43</v>
      </c>
      <c r="O827" s="35">
        <v>0.1061612317521671</v>
      </c>
      <c r="P827" s="7">
        <v>385617</v>
      </c>
      <c r="Q827" s="7">
        <v>40937.575704575407</v>
      </c>
      <c r="R827" s="7">
        <v>0</v>
      </c>
      <c r="S827" s="35">
        <v>1</v>
      </c>
      <c r="T827" s="35">
        <v>0.1061612317521671</v>
      </c>
      <c r="U827" s="7">
        <v>40937.58</v>
      </c>
      <c r="V827" s="4" t="s">
        <v>43</v>
      </c>
      <c r="W827" s="33">
        <v>889840</v>
      </c>
      <c r="X827" s="7">
        <v>6407</v>
      </c>
      <c r="Y827" s="7">
        <v>14536</v>
      </c>
      <c r="Z827" s="7">
        <v>1962.36</v>
      </c>
      <c r="AA827" s="7">
        <v>22905.360000000001</v>
      </c>
      <c r="AB827" s="7">
        <v>21178</v>
      </c>
      <c r="AC827" s="4" t="s">
        <v>44</v>
      </c>
      <c r="AD827" s="35" t="s">
        <v>45</v>
      </c>
      <c r="AE827" s="7" t="s">
        <v>45</v>
      </c>
      <c r="AF827" s="7" t="s">
        <v>45</v>
      </c>
      <c r="AG827" s="7" t="s">
        <v>45</v>
      </c>
      <c r="AH827" s="35" t="s">
        <v>45</v>
      </c>
      <c r="AI827" s="35" t="s">
        <v>45</v>
      </c>
      <c r="AJ827" s="7" t="s">
        <v>45</v>
      </c>
      <c r="AK827" s="36">
        <v>40937.58</v>
      </c>
    </row>
    <row r="828" spans="1:37">
      <c r="A828" s="4">
        <v>2023</v>
      </c>
      <c r="B828" s="4">
        <v>61</v>
      </c>
      <c r="C828" s="4" t="s">
        <v>609</v>
      </c>
      <c r="D828" s="4">
        <v>25240</v>
      </c>
      <c r="E828" s="4" t="s">
        <v>123</v>
      </c>
      <c r="F828" s="32">
        <v>0.13500000000000001</v>
      </c>
      <c r="G828" s="4" t="s">
        <v>44</v>
      </c>
      <c r="H828" s="33" t="s">
        <v>45</v>
      </c>
      <c r="I828" s="7" t="s">
        <v>45</v>
      </c>
      <c r="J828" s="7" t="s">
        <v>45</v>
      </c>
      <c r="K828" s="7" t="s">
        <v>45</v>
      </c>
      <c r="L828" s="7" t="s">
        <v>45</v>
      </c>
      <c r="M828" s="7" t="s">
        <v>45</v>
      </c>
      <c r="N828" s="34" t="s">
        <v>44</v>
      </c>
      <c r="O828" s="35" t="s">
        <v>45</v>
      </c>
      <c r="P828" s="7" t="s">
        <v>45</v>
      </c>
      <c r="Q828" s="7" t="s">
        <v>45</v>
      </c>
      <c r="R828" s="7" t="s">
        <v>45</v>
      </c>
      <c r="S828" s="35" t="s">
        <v>45</v>
      </c>
      <c r="T828" s="35" t="s">
        <v>45</v>
      </c>
      <c r="U828" s="7" t="s">
        <v>45</v>
      </c>
      <c r="V828" s="4" t="s">
        <v>44</v>
      </c>
      <c r="W828" s="33" t="s">
        <v>45</v>
      </c>
      <c r="X828" s="7" t="s">
        <v>45</v>
      </c>
      <c r="Y828" s="7" t="s">
        <v>45</v>
      </c>
      <c r="Z828" s="7" t="s">
        <v>45</v>
      </c>
      <c r="AA828" s="7" t="s">
        <v>45</v>
      </c>
      <c r="AB828" s="7" t="s">
        <v>45</v>
      </c>
      <c r="AC828" s="4" t="s">
        <v>44</v>
      </c>
      <c r="AD828" s="35" t="s">
        <v>45</v>
      </c>
      <c r="AE828" s="7" t="s">
        <v>45</v>
      </c>
      <c r="AF828" s="7" t="s">
        <v>45</v>
      </c>
      <c r="AG828" s="7" t="s">
        <v>45</v>
      </c>
      <c r="AH828" s="35" t="s">
        <v>45</v>
      </c>
      <c r="AI828" s="35" t="s">
        <v>45</v>
      </c>
      <c r="AJ828" s="7" t="s">
        <v>45</v>
      </c>
      <c r="AK828" s="36" t="s">
        <v>45</v>
      </c>
    </row>
    <row r="829" spans="1:37">
      <c r="A829" s="4">
        <v>2023</v>
      </c>
      <c r="B829" s="4">
        <v>61</v>
      </c>
      <c r="C829" s="4" t="s">
        <v>609</v>
      </c>
      <c r="D829" s="4">
        <v>30280</v>
      </c>
      <c r="E829" s="4" t="s">
        <v>232</v>
      </c>
      <c r="F829" s="32">
        <v>0.13500000000000001</v>
      </c>
      <c r="G829" s="4" t="s">
        <v>43</v>
      </c>
      <c r="H829" s="33">
        <v>288048290</v>
      </c>
      <c r="I829" s="7">
        <v>72396</v>
      </c>
      <c r="J829" s="7">
        <v>511284</v>
      </c>
      <c r="K829" s="7">
        <v>69023.340000000011</v>
      </c>
      <c r="L829" s="7">
        <v>652703.34</v>
      </c>
      <c r="M829" s="7">
        <v>648493</v>
      </c>
      <c r="N829" s="34" t="s">
        <v>44</v>
      </c>
      <c r="O829" s="35" t="s">
        <v>45</v>
      </c>
      <c r="P829" s="7" t="s">
        <v>45</v>
      </c>
      <c r="Q829" s="7" t="s">
        <v>45</v>
      </c>
      <c r="R829" s="7" t="s">
        <v>45</v>
      </c>
      <c r="S829" s="35" t="s">
        <v>45</v>
      </c>
      <c r="T829" s="35" t="s">
        <v>45</v>
      </c>
      <c r="U829" s="7" t="s">
        <v>45</v>
      </c>
      <c r="V829" s="4" t="s">
        <v>43</v>
      </c>
      <c r="W829" s="33">
        <v>52265090</v>
      </c>
      <c r="X829" s="7">
        <v>17421</v>
      </c>
      <c r="Y829" s="7">
        <v>107256</v>
      </c>
      <c r="Z829" s="7">
        <v>14479.56</v>
      </c>
      <c r="AA829" s="7">
        <v>139156.56</v>
      </c>
      <c r="AB829" s="7">
        <v>121952</v>
      </c>
      <c r="AC829" s="4" t="s">
        <v>44</v>
      </c>
      <c r="AD829" s="35" t="s">
        <v>45</v>
      </c>
      <c r="AE829" s="7" t="s">
        <v>45</v>
      </c>
      <c r="AF829" s="7" t="s">
        <v>45</v>
      </c>
      <c r="AG829" s="7" t="s">
        <v>45</v>
      </c>
      <c r="AH829" s="35" t="s">
        <v>45</v>
      </c>
      <c r="AI829" s="35" t="s">
        <v>45</v>
      </c>
      <c r="AJ829" s="7" t="s">
        <v>45</v>
      </c>
      <c r="AK829" s="36" t="s">
        <v>45</v>
      </c>
    </row>
    <row r="830" spans="1:37">
      <c r="A830" s="4">
        <v>2023</v>
      </c>
      <c r="B830" s="4">
        <v>61</v>
      </c>
      <c r="C830" s="4" t="s">
        <v>609</v>
      </c>
      <c r="D830" s="4">
        <v>30480</v>
      </c>
      <c r="E830" s="4" t="s">
        <v>99</v>
      </c>
      <c r="F830" s="32">
        <v>0.13500000000000001</v>
      </c>
      <c r="G830" s="4" t="s">
        <v>43</v>
      </c>
      <c r="H830" s="33">
        <v>431140</v>
      </c>
      <c r="I830" s="7">
        <v>0</v>
      </c>
      <c r="J830" s="7">
        <v>689</v>
      </c>
      <c r="K830" s="7">
        <v>93.015000000000001</v>
      </c>
      <c r="L830" s="7">
        <v>782.01499999999999</v>
      </c>
      <c r="M830" s="7">
        <v>776</v>
      </c>
      <c r="N830" s="34" t="s">
        <v>44</v>
      </c>
      <c r="O830" s="35" t="s">
        <v>45</v>
      </c>
      <c r="P830" s="7" t="s">
        <v>45</v>
      </c>
      <c r="Q830" s="7" t="s">
        <v>45</v>
      </c>
      <c r="R830" s="7" t="s">
        <v>45</v>
      </c>
      <c r="S830" s="35" t="s">
        <v>45</v>
      </c>
      <c r="T830" s="35" t="s">
        <v>45</v>
      </c>
      <c r="U830" s="7" t="s">
        <v>45</v>
      </c>
      <c r="V830" s="4" t="s">
        <v>43</v>
      </c>
      <c r="W830" s="33">
        <v>45580</v>
      </c>
      <c r="X830" s="7">
        <v>0</v>
      </c>
      <c r="Y830" s="7">
        <v>82</v>
      </c>
      <c r="Z830" s="7">
        <v>11.07</v>
      </c>
      <c r="AA830" s="7">
        <v>93.07</v>
      </c>
      <c r="AB830" s="7">
        <v>82</v>
      </c>
      <c r="AC830" s="4" t="s">
        <v>44</v>
      </c>
      <c r="AD830" s="35" t="s">
        <v>45</v>
      </c>
      <c r="AE830" s="7" t="s">
        <v>45</v>
      </c>
      <c r="AF830" s="7" t="s">
        <v>45</v>
      </c>
      <c r="AG830" s="7" t="s">
        <v>45</v>
      </c>
      <c r="AH830" s="35" t="s">
        <v>45</v>
      </c>
      <c r="AI830" s="35" t="s">
        <v>45</v>
      </c>
      <c r="AJ830" s="7" t="s">
        <v>45</v>
      </c>
      <c r="AK830" s="36" t="s">
        <v>45</v>
      </c>
    </row>
    <row r="831" spans="1:37">
      <c r="A831" s="4">
        <v>2024</v>
      </c>
      <c r="B831" s="4">
        <v>62</v>
      </c>
      <c r="C831" s="4" t="s">
        <v>611</v>
      </c>
      <c r="D831" s="4">
        <v>20390</v>
      </c>
      <c r="E831" s="4" t="s">
        <v>612</v>
      </c>
      <c r="F831" s="32">
        <v>0.161</v>
      </c>
      <c r="G831" s="4" t="s">
        <v>43</v>
      </c>
      <c r="H831" s="33">
        <v>350282570</v>
      </c>
      <c r="I831" s="7">
        <v>3532171</v>
      </c>
      <c r="J831" s="7">
        <v>4378111</v>
      </c>
      <c r="K831" s="7">
        <v>704875.87100000004</v>
      </c>
      <c r="L831" s="7">
        <v>8615157.8709999993</v>
      </c>
      <c r="M831" s="7">
        <v>9241784</v>
      </c>
      <c r="N831" s="34" t="s">
        <v>43</v>
      </c>
      <c r="O831" s="35">
        <v>6.7803589545048948E-2</v>
      </c>
      <c r="P831" s="7">
        <v>9120034</v>
      </c>
      <c r="Q831" s="7">
        <v>618371.04197289096</v>
      </c>
      <c r="R831" s="7">
        <v>0</v>
      </c>
      <c r="S831" s="35">
        <v>1</v>
      </c>
      <c r="T831" s="35">
        <v>6.7803589545048948E-2</v>
      </c>
      <c r="U831" s="7">
        <v>618371.04</v>
      </c>
      <c r="V831" s="4" t="s">
        <v>43</v>
      </c>
      <c r="W831" s="33">
        <v>105739190</v>
      </c>
      <c r="X831" s="7">
        <v>1082557</v>
      </c>
      <c r="Y831" s="7">
        <v>1373955</v>
      </c>
      <c r="Z831" s="7">
        <v>221206.755</v>
      </c>
      <c r="AA831" s="7">
        <v>2677718.7549999999</v>
      </c>
      <c r="AB831" s="7">
        <v>2806106</v>
      </c>
      <c r="AC831" s="4" t="s">
        <v>43</v>
      </c>
      <c r="AD831" s="35">
        <v>4.5752813685584259E-2</v>
      </c>
      <c r="AE831" s="7">
        <v>2773537</v>
      </c>
      <c r="AF831" s="7">
        <v>126897.1216110743</v>
      </c>
      <c r="AG831" s="7">
        <v>0</v>
      </c>
      <c r="AH831" s="35">
        <v>1</v>
      </c>
      <c r="AI831" s="35">
        <v>4.5752813685584259E-2</v>
      </c>
      <c r="AJ831" s="7">
        <v>126897.12</v>
      </c>
      <c r="AK831" s="36">
        <v>745268.16</v>
      </c>
    </row>
    <row r="832" spans="1:37">
      <c r="A832" s="4">
        <v>2024</v>
      </c>
      <c r="B832" s="4">
        <v>62</v>
      </c>
      <c r="C832" s="4" t="s">
        <v>611</v>
      </c>
      <c r="D832" s="4">
        <v>21360</v>
      </c>
      <c r="E832" s="4" t="s">
        <v>613</v>
      </c>
      <c r="F832" s="32">
        <v>0.161</v>
      </c>
      <c r="G832" s="4" t="s">
        <v>43</v>
      </c>
      <c r="H832" s="33">
        <v>783067701</v>
      </c>
      <c r="I832" s="7">
        <v>4608007</v>
      </c>
      <c r="J832" s="7">
        <v>8562019</v>
      </c>
      <c r="K832" s="7">
        <v>1378485.0589999999</v>
      </c>
      <c r="L832" s="7">
        <v>14548511.059</v>
      </c>
      <c r="M832" s="7">
        <v>16275733</v>
      </c>
      <c r="N832" s="34" t="s">
        <v>43</v>
      </c>
      <c r="O832" s="35">
        <v>0.10612252861361141</v>
      </c>
      <c r="P832" s="7">
        <v>16306710</v>
      </c>
      <c r="Q832" s="7">
        <v>1730509.298568863</v>
      </c>
      <c r="R832" s="7">
        <v>0</v>
      </c>
      <c r="S832" s="35">
        <v>1</v>
      </c>
      <c r="T832" s="35">
        <v>0.10612252861361141</v>
      </c>
      <c r="U832" s="7">
        <v>1730509.3</v>
      </c>
      <c r="V832" s="4" t="s">
        <v>43</v>
      </c>
      <c r="W832" s="33">
        <v>71213330</v>
      </c>
      <c r="X832" s="7">
        <v>430948</v>
      </c>
      <c r="Y832" s="7">
        <v>851198</v>
      </c>
      <c r="Z832" s="7">
        <v>137042.878</v>
      </c>
      <c r="AA832" s="7">
        <v>1419188.878</v>
      </c>
      <c r="AB832" s="7">
        <v>1492028</v>
      </c>
      <c r="AC832" s="4" t="s">
        <v>43</v>
      </c>
      <c r="AD832" s="35">
        <v>4.8818870691434757E-2</v>
      </c>
      <c r="AE832" s="7">
        <v>1463261</v>
      </c>
      <c r="AF832" s="7">
        <v>71434.749546819512</v>
      </c>
      <c r="AG832" s="7">
        <v>0</v>
      </c>
      <c r="AH832" s="35">
        <v>1</v>
      </c>
      <c r="AI832" s="35">
        <v>4.8818870691434757E-2</v>
      </c>
      <c r="AJ832" s="7">
        <v>71434.75</v>
      </c>
      <c r="AK832" s="36">
        <v>1801944.05</v>
      </c>
    </row>
    <row r="833" spans="1:37">
      <c r="A833" s="4">
        <v>2024</v>
      </c>
      <c r="B833" s="4">
        <v>62</v>
      </c>
      <c r="C833" s="4" t="s">
        <v>611</v>
      </c>
      <c r="D833" s="4">
        <v>22050</v>
      </c>
      <c r="E833" s="4" t="s">
        <v>614</v>
      </c>
      <c r="F833" s="32">
        <v>0.161</v>
      </c>
      <c r="G833" s="4" t="s">
        <v>43</v>
      </c>
      <c r="H833" s="33">
        <v>252402790</v>
      </c>
      <c r="I833" s="7">
        <v>4643459</v>
      </c>
      <c r="J833" s="7">
        <v>2912853</v>
      </c>
      <c r="K833" s="7">
        <v>468969.33299999998</v>
      </c>
      <c r="L833" s="7">
        <v>8025281.3329999996</v>
      </c>
      <c r="M833" s="7">
        <v>8404267</v>
      </c>
      <c r="N833" s="34" t="s">
        <v>43</v>
      </c>
      <c r="O833" s="35">
        <v>4.5094434410520301E-2</v>
      </c>
      <c r="P833" s="7">
        <v>8291140</v>
      </c>
      <c r="Q833" s="7">
        <v>373884.26891844132</v>
      </c>
      <c r="R833" s="7">
        <v>0</v>
      </c>
      <c r="S833" s="35">
        <v>1</v>
      </c>
      <c r="T833" s="35">
        <v>4.5094434410520301E-2</v>
      </c>
      <c r="U833" s="7">
        <v>373884.27</v>
      </c>
      <c r="V833" s="4" t="s">
        <v>44</v>
      </c>
      <c r="W833" s="33" t="s">
        <v>45</v>
      </c>
      <c r="X833" s="7" t="s">
        <v>45</v>
      </c>
      <c r="Y833" s="7" t="s">
        <v>45</v>
      </c>
      <c r="Z833" s="7" t="s">
        <v>45</v>
      </c>
      <c r="AA833" s="7" t="s">
        <v>45</v>
      </c>
      <c r="AB833" s="7" t="s">
        <v>45</v>
      </c>
      <c r="AC833" s="4" t="s">
        <v>44</v>
      </c>
      <c r="AD833" s="35" t="s">
        <v>45</v>
      </c>
      <c r="AE833" s="7" t="s">
        <v>45</v>
      </c>
      <c r="AF833" s="7" t="s">
        <v>45</v>
      </c>
      <c r="AG833" s="7" t="s">
        <v>45</v>
      </c>
      <c r="AH833" s="35" t="s">
        <v>45</v>
      </c>
      <c r="AI833" s="35" t="s">
        <v>45</v>
      </c>
      <c r="AJ833" s="7" t="s">
        <v>45</v>
      </c>
      <c r="AK833" s="36">
        <v>373884.27</v>
      </c>
    </row>
    <row r="834" spans="1:37">
      <c r="A834" s="4">
        <v>2024</v>
      </c>
      <c r="B834" s="4">
        <v>62</v>
      </c>
      <c r="C834" s="4" t="s">
        <v>611</v>
      </c>
      <c r="D834" s="4">
        <v>22710</v>
      </c>
      <c r="E834" s="4" t="s">
        <v>615</v>
      </c>
      <c r="F834" s="32">
        <v>0.161</v>
      </c>
      <c r="G834" s="4" t="s">
        <v>44</v>
      </c>
      <c r="H834" s="33" t="s">
        <v>45</v>
      </c>
      <c r="I834" s="7" t="s">
        <v>45</v>
      </c>
      <c r="J834" s="7" t="s">
        <v>45</v>
      </c>
      <c r="K834" s="7" t="s">
        <v>45</v>
      </c>
      <c r="L834" s="7" t="s">
        <v>45</v>
      </c>
      <c r="M834" s="7" t="s">
        <v>45</v>
      </c>
      <c r="N834" s="34" t="s">
        <v>44</v>
      </c>
      <c r="O834" s="35" t="s">
        <v>45</v>
      </c>
      <c r="P834" s="7" t="s">
        <v>45</v>
      </c>
      <c r="Q834" s="7" t="s">
        <v>45</v>
      </c>
      <c r="R834" s="7" t="s">
        <v>45</v>
      </c>
      <c r="S834" s="35" t="s">
        <v>45</v>
      </c>
      <c r="T834" s="35" t="s">
        <v>45</v>
      </c>
      <c r="U834" s="7" t="s">
        <v>45</v>
      </c>
      <c r="V834" s="4" t="s">
        <v>44</v>
      </c>
      <c r="W834" s="33" t="s">
        <v>45</v>
      </c>
      <c r="X834" s="7" t="s">
        <v>45</v>
      </c>
      <c r="Y834" s="7" t="s">
        <v>45</v>
      </c>
      <c r="Z834" s="7" t="s">
        <v>45</v>
      </c>
      <c r="AA834" s="7" t="s">
        <v>45</v>
      </c>
      <c r="AB834" s="7" t="s">
        <v>45</v>
      </c>
      <c r="AC834" s="4" t="s">
        <v>44</v>
      </c>
      <c r="AD834" s="35" t="s">
        <v>45</v>
      </c>
      <c r="AE834" s="7" t="s">
        <v>45</v>
      </c>
      <c r="AF834" s="7" t="s">
        <v>45</v>
      </c>
      <c r="AG834" s="7" t="s">
        <v>45</v>
      </c>
      <c r="AH834" s="35" t="s">
        <v>45</v>
      </c>
      <c r="AI834" s="35" t="s">
        <v>45</v>
      </c>
      <c r="AJ834" s="7" t="s">
        <v>45</v>
      </c>
      <c r="AK834" s="36" t="s">
        <v>45</v>
      </c>
    </row>
    <row r="835" spans="1:37">
      <c r="A835" s="4">
        <v>2024</v>
      </c>
      <c r="B835" s="4">
        <v>62</v>
      </c>
      <c r="C835" s="4" t="s">
        <v>611</v>
      </c>
      <c r="D835" s="4">
        <v>23400</v>
      </c>
      <c r="E835" s="4" t="s">
        <v>616</v>
      </c>
      <c r="F835" s="32">
        <v>0.161</v>
      </c>
      <c r="G835" s="4" t="s">
        <v>43</v>
      </c>
      <c r="H835" s="33">
        <v>46914603</v>
      </c>
      <c r="I835" s="7">
        <v>225190</v>
      </c>
      <c r="J835" s="7">
        <v>0</v>
      </c>
      <c r="K835" s="7">
        <v>0</v>
      </c>
      <c r="L835" s="7">
        <v>225190</v>
      </c>
      <c r="M835" s="7">
        <v>225190</v>
      </c>
      <c r="N835" s="34" t="s">
        <v>44</v>
      </c>
      <c r="O835" s="35" t="s">
        <v>45</v>
      </c>
      <c r="P835" s="7" t="s">
        <v>45</v>
      </c>
      <c r="Q835" s="7" t="s">
        <v>45</v>
      </c>
      <c r="R835" s="7" t="s">
        <v>45</v>
      </c>
      <c r="S835" s="35" t="s">
        <v>45</v>
      </c>
      <c r="T835" s="35" t="s">
        <v>45</v>
      </c>
      <c r="U835" s="7" t="s">
        <v>45</v>
      </c>
      <c r="V835" s="4" t="s">
        <v>43</v>
      </c>
      <c r="W835" s="33">
        <v>1795900</v>
      </c>
      <c r="X835" s="7">
        <v>8620</v>
      </c>
      <c r="Y835" s="7">
        <v>0</v>
      </c>
      <c r="Z835" s="7">
        <v>0</v>
      </c>
      <c r="AA835" s="7">
        <v>8620</v>
      </c>
      <c r="AB835" s="7">
        <v>8620</v>
      </c>
      <c r="AC835" s="4" t="s">
        <v>44</v>
      </c>
      <c r="AD835" s="35" t="s">
        <v>45</v>
      </c>
      <c r="AE835" s="7" t="s">
        <v>45</v>
      </c>
      <c r="AF835" s="7" t="s">
        <v>45</v>
      </c>
      <c r="AG835" s="7" t="s">
        <v>45</v>
      </c>
      <c r="AH835" s="35" t="s">
        <v>45</v>
      </c>
      <c r="AI835" s="35" t="s">
        <v>45</v>
      </c>
      <c r="AJ835" s="7" t="s">
        <v>45</v>
      </c>
      <c r="AK835" s="36" t="s">
        <v>45</v>
      </c>
    </row>
    <row r="836" spans="1:37">
      <c r="A836" s="4">
        <v>2024</v>
      </c>
      <c r="B836" s="4">
        <v>62</v>
      </c>
      <c r="C836" s="4" t="s">
        <v>611</v>
      </c>
      <c r="D836" s="4">
        <v>23810</v>
      </c>
      <c r="E836" s="4" t="s">
        <v>617</v>
      </c>
      <c r="F836" s="32">
        <v>0.161</v>
      </c>
      <c r="G836" s="4" t="s">
        <v>43</v>
      </c>
      <c r="H836" s="33">
        <v>909250</v>
      </c>
      <c r="I836" s="7">
        <v>5092</v>
      </c>
      <c r="J836" s="7">
        <v>9561</v>
      </c>
      <c r="K836" s="7">
        <v>1539.3209999999999</v>
      </c>
      <c r="L836" s="7">
        <v>16192.321</v>
      </c>
      <c r="M836" s="7">
        <v>16912</v>
      </c>
      <c r="N836" s="34" t="s">
        <v>43</v>
      </c>
      <c r="O836" s="35">
        <v>4.2554340113528877E-2</v>
      </c>
      <c r="P836" s="7">
        <v>16912</v>
      </c>
      <c r="Q836" s="7">
        <v>719.67900000000031</v>
      </c>
      <c r="R836" s="7">
        <v>0</v>
      </c>
      <c r="S836" s="35">
        <v>1</v>
      </c>
      <c r="T836" s="35">
        <v>4.2554340113528877E-2</v>
      </c>
      <c r="U836" s="7">
        <v>719.68</v>
      </c>
      <c r="V836" s="4" t="s">
        <v>43</v>
      </c>
      <c r="W836" s="33">
        <v>0</v>
      </c>
      <c r="X836" s="7">
        <v>0</v>
      </c>
      <c r="Y836" s="7">
        <v>0</v>
      </c>
      <c r="Z836" s="7">
        <v>0</v>
      </c>
      <c r="AA836" s="7">
        <v>0</v>
      </c>
      <c r="AB836" s="7">
        <v>0</v>
      </c>
      <c r="AC836" s="4" t="s">
        <v>44</v>
      </c>
      <c r="AD836" s="35" t="s">
        <v>45</v>
      </c>
      <c r="AE836" s="7" t="s">
        <v>45</v>
      </c>
      <c r="AF836" s="7" t="s">
        <v>45</v>
      </c>
      <c r="AG836" s="7" t="s">
        <v>45</v>
      </c>
      <c r="AH836" s="35" t="s">
        <v>45</v>
      </c>
      <c r="AI836" s="35" t="s">
        <v>45</v>
      </c>
      <c r="AJ836" s="7" t="s">
        <v>45</v>
      </c>
      <c r="AK836" s="36">
        <v>719.68</v>
      </c>
    </row>
    <row r="837" spans="1:37">
      <c r="A837" s="4">
        <v>2024</v>
      </c>
      <c r="B837" s="4">
        <v>62</v>
      </c>
      <c r="C837" s="4" t="s">
        <v>611</v>
      </c>
      <c r="D837" s="4">
        <v>24470</v>
      </c>
      <c r="E837" s="4" t="s">
        <v>618</v>
      </c>
      <c r="F837" s="32">
        <v>0.161</v>
      </c>
      <c r="G837" s="4" t="s">
        <v>43</v>
      </c>
      <c r="H837" s="33">
        <v>980751975</v>
      </c>
      <c r="I837" s="7">
        <v>7159489</v>
      </c>
      <c r="J837" s="7">
        <v>12412903</v>
      </c>
      <c r="K837" s="7">
        <v>1998477.3829999999</v>
      </c>
      <c r="L837" s="7">
        <v>21570869.383000001</v>
      </c>
      <c r="M837" s="7">
        <v>24028440</v>
      </c>
      <c r="N837" s="34" t="s">
        <v>43</v>
      </c>
      <c r="O837" s="35">
        <v>0.10227757677984919</v>
      </c>
      <c r="P837" s="7">
        <v>23311674</v>
      </c>
      <c r="Q837" s="7">
        <v>2384261.5274018128</v>
      </c>
      <c r="R837" s="7">
        <v>0</v>
      </c>
      <c r="S837" s="35">
        <v>1</v>
      </c>
      <c r="T837" s="35">
        <v>0.10227757677984919</v>
      </c>
      <c r="U837" s="7">
        <v>2384261.5299999998</v>
      </c>
      <c r="V837" s="4" t="s">
        <v>43</v>
      </c>
      <c r="W837" s="33">
        <v>120799620</v>
      </c>
      <c r="X837" s="7">
        <v>881837</v>
      </c>
      <c r="Y837" s="7">
        <v>1815573</v>
      </c>
      <c r="Z837" s="7">
        <v>292307.25300000003</v>
      </c>
      <c r="AA837" s="7">
        <v>2989717.253</v>
      </c>
      <c r="AB837" s="7">
        <v>2959593</v>
      </c>
      <c r="AC837" s="4" t="s">
        <v>44</v>
      </c>
      <c r="AD837" s="35" t="s">
        <v>45</v>
      </c>
      <c r="AE837" s="7" t="s">
        <v>45</v>
      </c>
      <c r="AF837" s="7" t="s">
        <v>45</v>
      </c>
      <c r="AG837" s="7" t="s">
        <v>45</v>
      </c>
      <c r="AH837" s="35" t="s">
        <v>45</v>
      </c>
      <c r="AI837" s="35" t="s">
        <v>45</v>
      </c>
      <c r="AJ837" s="7" t="s">
        <v>45</v>
      </c>
      <c r="AK837" s="36">
        <v>2384261.5299999998</v>
      </c>
    </row>
    <row r="838" spans="1:37">
      <c r="A838" s="4">
        <v>2024</v>
      </c>
      <c r="B838" s="4">
        <v>62</v>
      </c>
      <c r="C838" s="4" t="s">
        <v>611</v>
      </c>
      <c r="D838" s="4">
        <v>24510</v>
      </c>
      <c r="E838" s="4" t="s">
        <v>619</v>
      </c>
      <c r="F838" s="32">
        <v>0.161</v>
      </c>
      <c r="G838" s="4" t="s">
        <v>43</v>
      </c>
      <c r="H838" s="33">
        <v>162387440</v>
      </c>
      <c r="I838" s="7">
        <v>746387</v>
      </c>
      <c r="J838" s="7">
        <v>2069839</v>
      </c>
      <c r="K838" s="7">
        <v>333244.07900000003</v>
      </c>
      <c r="L838" s="7">
        <v>3149470.0789999999</v>
      </c>
      <c r="M838" s="7">
        <v>3442021</v>
      </c>
      <c r="N838" s="34" t="s">
        <v>43</v>
      </c>
      <c r="O838" s="35">
        <v>8.4993938444884565E-2</v>
      </c>
      <c r="P838" s="7">
        <v>3425441</v>
      </c>
      <c r="Q838" s="7">
        <v>291141.72150058381</v>
      </c>
      <c r="R838" s="7">
        <v>0</v>
      </c>
      <c r="S838" s="35">
        <v>1</v>
      </c>
      <c r="T838" s="35">
        <v>8.4993938444884565E-2</v>
      </c>
      <c r="U838" s="7">
        <v>291141.71999999997</v>
      </c>
      <c r="V838" s="4" t="s">
        <v>43</v>
      </c>
      <c r="W838" s="33">
        <v>43384720</v>
      </c>
      <c r="X838" s="7">
        <v>201328</v>
      </c>
      <c r="Y838" s="7">
        <v>579247</v>
      </c>
      <c r="Z838" s="7">
        <v>93258.767000000007</v>
      </c>
      <c r="AA838" s="7">
        <v>873833.76699999999</v>
      </c>
      <c r="AB838" s="7">
        <v>921515</v>
      </c>
      <c r="AC838" s="4" t="s">
        <v>43</v>
      </c>
      <c r="AD838" s="35">
        <v>5.1742221233512242E-2</v>
      </c>
      <c r="AE838" s="7">
        <v>918771</v>
      </c>
      <c r="AF838" s="7">
        <v>47539.252344935267</v>
      </c>
      <c r="AG838" s="7">
        <v>0</v>
      </c>
      <c r="AH838" s="35">
        <v>1</v>
      </c>
      <c r="AI838" s="35">
        <v>5.1742221233512242E-2</v>
      </c>
      <c r="AJ838" s="7">
        <v>47539.25</v>
      </c>
      <c r="AK838" s="36">
        <v>338680.97</v>
      </c>
    </row>
    <row r="839" spans="1:37">
      <c r="A839" s="4">
        <v>2024</v>
      </c>
      <c r="B839" s="4">
        <v>62</v>
      </c>
      <c r="C839" s="4" t="s">
        <v>611</v>
      </c>
      <c r="D839" s="4">
        <v>26050</v>
      </c>
      <c r="E839" s="4" t="s">
        <v>620</v>
      </c>
      <c r="F839" s="32">
        <v>0.161</v>
      </c>
      <c r="G839" s="4" t="s">
        <v>43</v>
      </c>
      <c r="H839" s="33">
        <v>102026950</v>
      </c>
      <c r="I839" s="7">
        <v>1465745</v>
      </c>
      <c r="J839" s="7">
        <v>1214884</v>
      </c>
      <c r="K839" s="7">
        <v>195596.32399999999</v>
      </c>
      <c r="L839" s="7">
        <v>2876225.324</v>
      </c>
      <c r="M839" s="7">
        <v>3098177</v>
      </c>
      <c r="N839" s="34" t="s">
        <v>43</v>
      </c>
      <c r="O839" s="35">
        <v>7.1639443453359819E-2</v>
      </c>
      <c r="P839" s="7">
        <v>3077687</v>
      </c>
      <c r="Q839" s="7">
        <v>220483.7838036406</v>
      </c>
      <c r="R839" s="7">
        <v>0</v>
      </c>
      <c r="S839" s="35">
        <v>1</v>
      </c>
      <c r="T839" s="35">
        <v>7.1639443453359819E-2</v>
      </c>
      <c r="U839" s="7">
        <v>220483.78</v>
      </c>
      <c r="V839" s="4" t="s">
        <v>44</v>
      </c>
      <c r="W839" s="33" t="s">
        <v>45</v>
      </c>
      <c r="X839" s="7" t="s">
        <v>45</v>
      </c>
      <c r="Y839" s="7" t="s">
        <v>45</v>
      </c>
      <c r="Z839" s="7" t="s">
        <v>45</v>
      </c>
      <c r="AA839" s="7" t="s">
        <v>45</v>
      </c>
      <c r="AB839" s="7" t="s">
        <v>45</v>
      </c>
      <c r="AC839" s="4" t="s">
        <v>44</v>
      </c>
      <c r="AD839" s="35" t="s">
        <v>45</v>
      </c>
      <c r="AE839" s="7" t="s">
        <v>45</v>
      </c>
      <c r="AF839" s="7" t="s">
        <v>45</v>
      </c>
      <c r="AG839" s="7" t="s">
        <v>45</v>
      </c>
      <c r="AH839" s="35" t="s">
        <v>45</v>
      </c>
      <c r="AI839" s="35" t="s">
        <v>45</v>
      </c>
      <c r="AJ839" s="7" t="s">
        <v>45</v>
      </c>
      <c r="AK839" s="36">
        <v>220483.78</v>
      </c>
    </row>
    <row r="840" spans="1:37">
      <c r="A840" s="4">
        <v>2024</v>
      </c>
      <c r="B840" s="4">
        <v>62</v>
      </c>
      <c r="C840" s="4" t="s">
        <v>611</v>
      </c>
      <c r="D840" s="4">
        <v>30130</v>
      </c>
      <c r="E840" s="4" t="s">
        <v>78</v>
      </c>
      <c r="F840" s="32">
        <v>0.161</v>
      </c>
      <c r="G840" s="4" t="s">
        <v>43</v>
      </c>
      <c r="H840" s="33">
        <v>783067701</v>
      </c>
      <c r="I840" s="7">
        <v>1834864</v>
      </c>
      <c r="J840" s="7">
        <v>1350000</v>
      </c>
      <c r="K840" s="7">
        <v>217350</v>
      </c>
      <c r="L840" s="7">
        <v>3402214</v>
      </c>
      <c r="M840" s="7">
        <v>3401000</v>
      </c>
      <c r="N840" s="34" t="s">
        <v>44</v>
      </c>
      <c r="O840" s="35" t="s">
        <v>45</v>
      </c>
      <c r="P840" s="7" t="s">
        <v>45</v>
      </c>
      <c r="Q840" s="7" t="s">
        <v>45</v>
      </c>
      <c r="R840" s="7" t="s">
        <v>45</v>
      </c>
      <c r="S840" s="35" t="s">
        <v>45</v>
      </c>
      <c r="T840" s="35" t="s">
        <v>45</v>
      </c>
      <c r="U840" s="7" t="s">
        <v>45</v>
      </c>
      <c r="V840" s="4" t="s">
        <v>44</v>
      </c>
      <c r="W840" s="33" t="s">
        <v>45</v>
      </c>
      <c r="X840" s="7" t="s">
        <v>45</v>
      </c>
      <c r="Y840" s="7" t="s">
        <v>45</v>
      </c>
      <c r="Z840" s="7" t="s">
        <v>45</v>
      </c>
      <c r="AA840" s="7" t="s">
        <v>45</v>
      </c>
      <c r="AB840" s="7" t="s">
        <v>45</v>
      </c>
      <c r="AC840" s="4" t="s">
        <v>44</v>
      </c>
      <c r="AD840" s="35" t="s">
        <v>45</v>
      </c>
      <c r="AE840" s="7" t="s">
        <v>45</v>
      </c>
      <c r="AF840" s="7" t="s">
        <v>45</v>
      </c>
      <c r="AG840" s="7" t="s">
        <v>45</v>
      </c>
      <c r="AH840" s="35" t="s">
        <v>45</v>
      </c>
      <c r="AI840" s="35" t="s">
        <v>45</v>
      </c>
      <c r="AJ840" s="7" t="s">
        <v>45</v>
      </c>
      <c r="AK840" s="36" t="s">
        <v>45</v>
      </c>
    </row>
    <row r="841" spans="1:37">
      <c r="A841" s="4">
        <v>2024</v>
      </c>
      <c r="B841" s="4">
        <v>62</v>
      </c>
      <c r="C841" s="4" t="s">
        <v>611</v>
      </c>
      <c r="D841" s="4">
        <v>30300</v>
      </c>
      <c r="E841" s="4" t="s">
        <v>379</v>
      </c>
      <c r="F841" s="32">
        <v>0.161</v>
      </c>
      <c r="G841" s="4" t="s">
        <v>43</v>
      </c>
      <c r="H841" s="33">
        <v>706111570</v>
      </c>
      <c r="I841" s="7">
        <v>408445</v>
      </c>
      <c r="J841" s="7">
        <v>1082238</v>
      </c>
      <c r="K841" s="7">
        <v>174240.318</v>
      </c>
      <c r="L841" s="7">
        <v>1664923.318</v>
      </c>
      <c r="M841" s="7">
        <v>1820666</v>
      </c>
      <c r="N841" s="34" t="s">
        <v>43</v>
      </c>
      <c r="O841" s="35">
        <v>8.5541599612449559E-2</v>
      </c>
      <c r="P841" s="7">
        <v>1832198</v>
      </c>
      <c r="Q841" s="7">
        <v>156729.14772673091</v>
      </c>
      <c r="R841" s="7">
        <v>0</v>
      </c>
      <c r="S841" s="35">
        <v>1</v>
      </c>
      <c r="T841" s="35">
        <v>8.5541599612449559E-2</v>
      </c>
      <c r="U841" s="7">
        <v>156729.15</v>
      </c>
      <c r="V841" s="4" t="s">
        <v>43</v>
      </c>
      <c r="W841" s="33">
        <v>132180090</v>
      </c>
      <c r="X841" s="7">
        <v>110527</v>
      </c>
      <c r="Y841" s="7">
        <v>176399</v>
      </c>
      <c r="Z841" s="7">
        <v>28400.239000000001</v>
      </c>
      <c r="AA841" s="7">
        <v>315326.239</v>
      </c>
      <c r="AB841" s="7">
        <v>374887</v>
      </c>
      <c r="AC841" s="4" t="s">
        <v>43</v>
      </c>
      <c r="AD841" s="35">
        <v>0.1588765708066697</v>
      </c>
      <c r="AE841" s="7">
        <v>378590</v>
      </c>
      <c r="AF841" s="7">
        <v>60149.080941697088</v>
      </c>
      <c r="AG841" s="7">
        <v>0</v>
      </c>
      <c r="AH841" s="35">
        <v>1</v>
      </c>
      <c r="AI841" s="35">
        <v>0.1588765708066697</v>
      </c>
      <c r="AJ841" s="7">
        <v>60149.08</v>
      </c>
      <c r="AK841" s="36">
        <v>216878.23</v>
      </c>
    </row>
    <row r="842" spans="1:37">
      <c r="A842" s="4">
        <v>2024</v>
      </c>
      <c r="B842" s="4">
        <v>62</v>
      </c>
      <c r="C842" s="4" t="s">
        <v>611</v>
      </c>
      <c r="D842" s="4">
        <v>30450</v>
      </c>
      <c r="E842" s="4" t="s">
        <v>246</v>
      </c>
      <c r="F842" s="32">
        <v>0.161</v>
      </c>
      <c r="G842" s="4" t="s">
        <v>43</v>
      </c>
      <c r="H842" s="33">
        <v>980751975</v>
      </c>
      <c r="I842" s="7">
        <v>0</v>
      </c>
      <c r="J842" s="7">
        <v>1154687</v>
      </c>
      <c r="K842" s="7">
        <v>185904.60699999999</v>
      </c>
      <c r="L842" s="7">
        <v>1340591.6070000001</v>
      </c>
      <c r="M842" s="7">
        <v>1569203</v>
      </c>
      <c r="N842" s="34" t="s">
        <v>43</v>
      </c>
      <c r="O842" s="35">
        <v>0.14568630890968209</v>
      </c>
      <c r="P842" s="7">
        <v>1570471</v>
      </c>
      <c r="Q842" s="7">
        <v>228796.12323969739</v>
      </c>
      <c r="R842" s="7">
        <v>0</v>
      </c>
      <c r="S842" s="35">
        <v>1</v>
      </c>
      <c r="T842" s="35">
        <v>0.14568630890968209</v>
      </c>
      <c r="U842" s="7">
        <v>228796.12</v>
      </c>
      <c r="V842" s="4" t="s">
        <v>43</v>
      </c>
      <c r="W842" s="33">
        <v>120799620</v>
      </c>
      <c r="X842" s="7">
        <v>0</v>
      </c>
      <c r="Y842" s="7">
        <v>157498</v>
      </c>
      <c r="Z842" s="7">
        <v>25357.178</v>
      </c>
      <c r="AA842" s="7">
        <v>182855.17800000001</v>
      </c>
      <c r="AB842" s="7">
        <v>193279</v>
      </c>
      <c r="AC842" s="4" t="s">
        <v>43</v>
      </c>
      <c r="AD842" s="35">
        <v>5.3931477294481001E-2</v>
      </c>
      <c r="AE842" s="7">
        <v>191637</v>
      </c>
      <c r="AF842" s="7">
        <v>10335.266514282461</v>
      </c>
      <c r="AG842" s="7">
        <v>0</v>
      </c>
      <c r="AH842" s="35">
        <v>1</v>
      </c>
      <c r="AI842" s="35">
        <v>5.3931477294481001E-2</v>
      </c>
      <c r="AJ842" s="7">
        <v>10335.27</v>
      </c>
      <c r="AK842" s="36">
        <v>239131.39</v>
      </c>
    </row>
    <row r="843" spans="1:37" hidden="1">
      <c r="A843" s="4">
        <v>2025</v>
      </c>
      <c r="B843" s="4">
        <v>63</v>
      </c>
      <c r="C843" s="4" t="s">
        <v>621</v>
      </c>
      <c r="D843" s="4">
        <v>20120</v>
      </c>
      <c r="E843" s="4" t="s">
        <v>622</v>
      </c>
      <c r="F843" s="32">
        <v>0.13800000000000001</v>
      </c>
      <c r="G843" s="4" t="s">
        <v>43</v>
      </c>
      <c r="H843" s="33">
        <v>124420550</v>
      </c>
      <c r="I843" s="7">
        <v>619858</v>
      </c>
      <c r="J843" s="7">
        <v>1480123</v>
      </c>
      <c r="K843" s="7">
        <v>204256.97399999999</v>
      </c>
      <c r="L843" s="7">
        <v>2304237.9739999999</v>
      </c>
      <c r="M843" s="7">
        <v>2623030</v>
      </c>
      <c r="N843" s="34" t="s">
        <v>43</v>
      </c>
      <c r="O843" s="35">
        <v>0.1215357910508077</v>
      </c>
      <c r="P843" s="7">
        <v>2623030</v>
      </c>
      <c r="Q843" s="7">
        <v>318792.02600000013</v>
      </c>
      <c r="R843" s="7">
        <v>0</v>
      </c>
      <c r="S843" s="35">
        <v>1</v>
      </c>
      <c r="T843" s="35">
        <v>0.1215357910508077</v>
      </c>
      <c r="U843" s="7">
        <v>318792.03000000003</v>
      </c>
      <c r="V843" s="4" t="s">
        <v>44</v>
      </c>
      <c r="W843" s="33" t="s">
        <v>45</v>
      </c>
      <c r="X843" s="7" t="s">
        <v>45</v>
      </c>
      <c r="Y843" s="7" t="s">
        <v>45</v>
      </c>
      <c r="Z843" s="7" t="s">
        <v>45</v>
      </c>
      <c r="AA843" s="7" t="s">
        <v>45</v>
      </c>
      <c r="AB843" s="7" t="s">
        <v>45</v>
      </c>
      <c r="AC843" s="4" t="s">
        <v>44</v>
      </c>
      <c r="AD843" s="35" t="s">
        <v>45</v>
      </c>
      <c r="AE843" s="7" t="s">
        <v>45</v>
      </c>
      <c r="AF843" s="7" t="s">
        <v>45</v>
      </c>
      <c r="AG843" s="7" t="s">
        <v>45</v>
      </c>
      <c r="AH843" s="35" t="s">
        <v>45</v>
      </c>
      <c r="AI843" s="35" t="s">
        <v>45</v>
      </c>
      <c r="AJ843" s="7" t="s">
        <v>45</v>
      </c>
      <c r="AK843" s="36">
        <v>318792.03000000003</v>
      </c>
    </row>
    <row r="844" spans="1:37" hidden="1">
      <c r="A844" s="4">
        <v>2025</v>
      </c>
      <c r="B844" s="4">
        <v>63</v>
      </c>
      <c r="C844" s="4" t="s">
        <v>621</v>
      </c>
      <c r="D844" s="4">
        <v>21420</v>
      </c>
      <c r="E844" s="4" t="s">
        <v>301</v>
      </c>
      <c r="F844" s="32">
        <v>0.13800000000000001</v>
      </c>
      <c r="G844" s="4" t="s">
        <v>43</v>
      </c>
      <c r="H844" s="33">
        <v>1896510</v>
      </c>
      <c r="I844" s="7">
        <v>24002</v>
      </c>
      <c r="J844" s="7">
        <v>21966</v>
      </c>
      <c r="K844" s="7">
        <v>3031.308</v>
      </c>
      <c r="L844" s="7">
        <v>48999.307999999997</v>
      </c>
      <c r="M844" s="7">
        <v>54346</v>
      </c>
      <c r="N844" s="34" t="s">
        <v>43</v>
      </c>
      <c r="O844" s="35">
        <v>9.8382438449931997E-2</v>
      </c>
      <c r="P844" s="7">
        <v>54346</v>
      </c>
      <c r="Q844" s="7">
        <v>5346.6920000000046</v>
      </c>
      <c r="R844" s="7">
        <v>0</v>
      </c>
      <c r="S844" s="35">
        <v>1</v>
      </c>
      <c r="T844" s="35">
        <v>9.8382438449931997E-2</v>
      </c>
      <c r="U844" s="7">
        <v>5346.69</v>
      </c>
      <c r="V844" s="4" t="s">
        <v>44</v>
      </c>
      <c r="W844" s="33" t="s">
        <v>45</v>
      </c>
      <c r="X844" s="7" t="s">
        <v>45</v>
      </c>
      <c r="Y844" s="7" t="s">
        <v>45</v>
      </c>
      <c r="Z844" s="7" t="s">
        <v>45</v>
      </c>
      <c r="AA844" s="7" t="s">
        <v>45</v>
      </c>
      <c r="AB844" s="7" t="s">
        <v>45</v>
      </c>
      <c r="AC844" s="4" t="s">
        <v>44</v>
      </c>
      <c r="AD844" s="35" t="s">
        <v>45</v>
      </c>
      <c r="AE844" s="7" t="s">
        <v>45</v>
      </c>
      <c r="AF844" s="7" t="s">
        <v>45</v>
      </c>
      <c r="AG844" s="7" t="s">
        <v>45</v>
      </c>
      <c r="AH844" s="35" t="s">
        <v>45</v>
      </c>
      <c r="AI844" s="35" t="s">
        <v>45</v>
      </c>
      <c r="AJ844" s="7" t="s">
        <v>45</v>
      </c>
      <c r="AK844" s="36">
        <v>5346.69</v>
      </c>
    </row>
    <row r="845" spans="1:37" hidden="1">
      <c r="A845" s="4">
        <v>2025</v>
      </c>
      <c r="B845" s="4">
        <v>63</v>
      </c>
      <c r="C845" s="4" t="s">
        <v>621</v>
      </c>
      <c r="D845" s="4">
        <v>24240</v>
      </c>
      <c r="E845" s="4" t="s">
        <v>623</v>
      </c>
      <c r="F845" s="32">
        <v>0.13800000000000001</v>
      </c>
      <c r="G845" s="4" t="s">
        <v>43</v>
      </c>
      <c r="H845" s="33">
        <v>744480</v>
      </c>
      <c r="I845" s="7">
        <v>3499</v>
      </c>
      <c r="J845" s="7">
        <v>8471</v>
      </c>
      <c r="K845" s="7">
        <v>1168.998</v>
      </c>
      <c r="L845" s="7">
        <v>13138.998</v>
      </c>
      <c r="M845" s="7">
        <v>14890</v>
      </c>
      <c r="N845" s="34" t="s">
        <v>43</v>
      </c>
      <c r="O845" s="35">
        <v>0.11759583613163201</v>
      </c>
      <c r="P845" s="7">
        <v>14890</v>
      </c>
      <c r="Q845" s="7">
        <v>1751.0020000000011</v>
      </c>
      <c r="R845" s="7">
        <v>0</v>
      </c>
      <c r="S845" s="35">
        <v>1</v>
      </c>
      <c r="T845" s="35">
        <v>0.11759583613163201</v>
      </c>
      <c r="U845" s="7">
        <v>1751</v>
      </c>
      <c r="V845" s="4" t="s">
        <v>44</v>
      </c>
      <c r="W845" s="33" t="s">
        <v>45</v>
      </c>
      <c r="X845" s="7" t="s">
        <v>45</v>
      </c>
      <c r="Y845" s="7" t="s">
        <v>45</v>
      </c>
      <c r="Z845" s="7" t="s">
        <v>45</v>
      </c>
      <c r="AA845" s="7" t="s">
        <v>45</v>
      </c>
      <c r="AB845" s="7" t="s">
        <v>45</v>
      </c>
      <c r="AC845" s="4" t="s">
        <v>44</v>
      </c>
      <c r="AD845" s="35" t="s">
        <v>45</v>
      </c>
      <c r="AE845" s="7" t="s">
        <v>45</v>
      </c>
      <c r="AF845" s="7" t="s">
        <v>45</v>
      </c>
      <c r="AG845" s="7" t="s">
        <v>45</v>
      </c>
      <c r="AH845" s="35" t="s">
        <v>45</v>
      </c>
      <c r="AI845" s="35" t="s">
        <v>45</v>
      </c>
      <c r="AJ845" s="7" t="s">
        <v>45</v>
      </c>
      <c r="AK845" s="36">
        <v>1751</v>
      </c>
    </row>
    <row r="846" spans="1:37" hidden="1">
      <c r="A846" s="4">
        <v>2025</v>
      </c>
      <c r="B846" s="4">
        <v>63</v>
      </c>
      <c r="C846" s="4" t="s">
        <v>621</v>
      </c>
      <c r="D846" s="4">
        <v>24320</v>
      </c>
      <c r="E846" s="4" t="s">
        <v>624</v>
      </c>
      <c r="F846" s="32">
        <v>0.13800000000000001</v>
      </c>
      <c r="G846" s="4" t="s">
        <v>43</v>
      </c>
      <c r="H846" s="33">
        <v>275029020</v>
      </c>
      <c r="I846" s="7">
        <v>1333891</v>
      </c>
      <c r="J846" s="7">
        <v>3687426</v>
      </c>
      <c r="K846" s="7">
        <v>508864.78800000012</v>
      </c>
      <c r="L846" s="7">
        <v>5530181.7879999997</v>
      </c>
      <c r="M846" s="7">
        <v>6119396</v>
      </c>
      <c r="N846" s="34" t="s">
        <v>43</v>
      </c>
      <c r="O846" s="35">
        <v>9.6286334795133377E-2</v>
      </c>
      <c r="P846" s="7">
        <v>6119396</v>
      </c>
      <c r="Q846" s="7">
        <v>589214.21200000006</v>
      </c>
      <c r="R846" s="7">
        <v>0</v>
      </c>
      <c r="S846" s="35">
        <v>1</v>
      </c>
      <c r="T846" s="35">
        <v>9.6286334795133377E-2</v>
      </c>
      <c r="U846" s="7">
        <v>589214.21</v>
      </c>
      <c r="V846" s="4" t="s">
        <v>43</v>
      </c>
      <c r="W846" s="33">
        <v>24780407</v>
      </c>
      <c r="X846" s="7">
        <v>120185</v>
      </c>
      <c r="Y846" s="7">
        <v>392691</v>
      </c>
      <c r="Z846" s="7">
        <v>54191.358000000007</v>
      </c>
      <c r="AA846" s="7">
        <v>567067.35800000001</v>
      </c>
      <c r="AB846" s="7">
        <v>551364</v>
      </c>
      <c r="AC846" s="4" t="s">
        <v>44</v>
      </c>
      <c r="AD846" s="35" t="s">
        <v>45</v>
      </c>
      <c r="AE846" s="7" t="s">
        <v>45</v>
      </c>
      <c r="AF846" s="7" t="s">
        <v>45</v>
      </c>
      <c r="AG846" s="7" t="s">
        <v>45</v>
      </c>
      <c r="AH846" s="35" t="s">
        <v>45</v>
      </c>
      <c r="AI846" s="35" t="s">
        <v>45</v>
      </c>
      <c r="AJ846" s="7" t="s">
        <v>45</v>
      </c>
      <c r="AK846" s="36">
        <v>589214.21</v>
      </c>
    </row>
    <row r="847" spans="1:37" hidden="1">
      <c r="A847" s="4">
        <v>2025</v>
      </c>
      <c r="B847" s="4">
        <v>63</v>
      </c>
      <c r="C847" s="4" t="s">
        <v>621</v>
      </c>
      <c r="D847" s="4">
        <v>25760</v>
      </c>
      <c r="E847" s="4" t="s">
        <v>625</v>
      </c>
      <c r="F847" s="32">
        <v>0.13800000000000001</v>
      </c>
      <c r="G847" s="4" t="s">
        <v>43</v>
      </c>
      <c r="H847" s="33">
        <v>212329260</v>
      </c>
      <c r="I847" s="7">
        <v>955482</v>
      </c>
      <c r="J847" s="7">
        <v>2555216</v>
      </c>
      <c r="K847" s="7">
        <v>352619.80800000002</v>
      </c>
      <c r="L847" s="7">
        <v>3863317.8080000002</v>
      </c>
      <c r="M847" s="7">
        <v>4352752</v>
      </c>
      <c r="N847" s="34" t="s">
        <v>43</v>
      </c>
      <c r="O847" s="35">
        <v>0.11244247133767329</v>
      </c>
      <c r="P847" s="7">
        <v>4352752</v>
      </c>
      <c r="Q847" s="7">
        <v>489434.19199999998</v>
      </c>
      <c r="R847" s="7">
        <v>0</v>
      </c>
      <c r="S847" s="35">
        <v>1</v>
      </c>
      <c r="T847" s="35">
        <v>0.11244247133767329</v>
      </c>
      <c r="U847" s="7">
        <v>489434.19</v>
      </c>
      <c r="V847" s="4" t="s">
        <v>43</v>
      </c>
      <c r="W847" s="33">
        <v>14448120</v>
      </c>
      <c r="X847" s="7">
        <v>65017</v>
      </c>
      <c r="Y847" s="7">
        <v>232747</v>
      </c>
      <c r="Z847" s="7">
        <v>32119.085999999999</v>
      </c>
      <c r="AA847" s="7">
        <v>329883.08600000001</v>
      </c>
      <c r="AB847" s="7">
        <v>296198</v>
      </c>
      <c r="AC847" s="4" t="s">
        <v>44</v>
      </c>
      <c r="AD847" s="35" t="s">
        <v>45</v>
      </c>
      <c r="AE847" s="7" t="s">
        <v>45</v>
      </c>
      <c r="AF847" s="7" t="s">
        <v>45</v>
      </c>
      <c r="AG847" s="7" t="s">
        <v>45</v>
      </c>
      <c r="AH847" s="35" t="s">
        <v>45</v>
      </c>
      <c r="AI847" s="35" t="s">
        <v>45</v>
      </c>
      <c r="AJ847" s="7" t="s">
        <v>45</v>
      </c>
      <c r="AK847" s="36">
        <v>489434.19</v>
      </c>
    </row>
    <row r="848" spans="1:37" hidden="1">
      <c r="A848" s="4">
        <v>2025</v>
      </c>
      <c r="B848" s="4">
        <v>63</v>
      </c>
      <c r="C848" s="4" t="s">
        <v>621</v>
      </c>
      <c r="D848" s="4">
        <v>30140</v>
      </c>
      <c r="E848" s="4" t="s">
        <v>305</v>
      </c>
      <c r="F848" s="32">
        <v>0.13800000000000001</v>
      </c>
      <c r="G848" s="4" t="s">
        <v>44</v>
      </c>
      <c r="H848" s="33" t="s">
        <v>45</v>
      </c>
      <c r="I848" s="7" t="s">
        <v>45</v>
      </c>
      <c r="J848" s="7" t="s">
        <v>45</v>
      </c>
      <c r="K848" s="7" t="s">
        <v>45</v>
      </c>
      <c r="L848" s="7" t="s">
        <v>45</v>
      </c>
      <c r="M848" s="7" t="s">
        <v>45</v>
      </c>
      <c r="N848" s="34" t="s">
        <v>44</v>
      </c>
      <c r="O848" s="35" t="s">
        <v>45</v>
      </c>
      <c r="P848" s="7" t="s">
        <v>45</v>
      </c>
      <c r="Q848" s="7" t="s">
        <v>45</v>
      </c>
      <c r="R848" s="7" t="s">
        <v>45</v>
      </c>
      <c r="S848" s="35" t="s">
        <v>45</v>
      </c>
      <c r="T848" s="35" t="s">
        <v>45</v>
      </c>
      <c r="U848" s="7" t="s">
        <v>45</v>
      </c>
      <c r="V848" s="4" t="s">
        <v>44</v>
      </c>
      <c r="W848" s="33" t="s">
        <v>45</v>
      </c>
      <c r="X848" s="7" t="s">
        <v>45</v>
      </c>
      <c r="Y848" s="7" t="s">
        <v>45</v>
      </c>
      <c r="Z848" s="7" t="s">
        <v>45</v>
      </c>
      <c r="AA848" s="7" t="s">
        <v>45</v>
      </c>
      <c r="AB848" s="7" t="s">
        <v>45</v>
      </c>
      <c r="AC848" s="4" t="s">
        <v>44</v>
      </c>
      <c r="AD848" s="35" t="s">
        <v>45</v>
      </c>
      <c r="AE848" s="7" t="s">
        <v>45</v>
      </c>
      <c r="AF848" s="7" t="s">
        <v>45</v>
      </c>
      <c r="AG848" s="7" t="s">
        <v>45</v>
      </c>
      <c r="AH848" s="35" t="s">
        <v>45</v>
      </c>
      <c r="AI848" s="35" t="s">
        <v>45</v>
      </c>
      <c r="AJ848" s="7" t="s">
        <v>45</v>
      </c>
      <c r="AK848" s="36" t="s">
        <v>45</v>
      </c>
    </row>
    <row r="849" spans="1:37" hidden="1">
      <c r="A849" s="4">
        <v>2025</v>
      </c>
      <c r="B849" s="4">
        <v>63</v>
      </c>
      <c r="C849" s="4" t="s">
        <v>621</v>
      </c>
      <c r="D849" s="4">
        <v>30460</v>
      </c>
      <c r="E849" s="4" t="s">
        <v>65</v>
      </c>
      <c r="F849" s="32">
        <v>0.13800000000000001</v>
      </c>
      <c r="G849" s="4" t="s">
        <v>43</v>
      </c>
      <c r="H849" s="33">
        <v>612523310</v>
      </c>
      <c r="I849" s="7">
        <v>444587</v>
      </c>
      <c r="J849" s="7">
        <v>927827</v>
      </c>
      <c r="K849" s="7">
        <v>128040.126</v>
      </c>
      <c r="L849" s="7">
        <v>1500454.1259999999</v>
      </c>
      <c r="M849" s="7">
        <v>1669634</v>
      </c>
      <c r="N849" s="34" t="s">
        <v>43</v>
      </c>
      <c r="O849" s="35">
        <v>0.10132752088182211</v>
      </c>
      <c r="P849" s="7">
        <v>1669634</v>
      </c>
      <c r="Q849" s="7">
        <v>169179.8740000001</v>
      </c>
      <c r="R849" s="7">
        <v>0</v>
      </c>
      <c r="S849" s="35">
        <v>1</v>
      </c>
      <c r="T849" s="35">
        <v>0.10132752088182211</v>
      </c>
      <c r="U849" s="7">
        <v>169179.87</v>
      </c>
      <c r="V849" s="4" t="s">
        <v>44</v>
      </c>
      <c r="W849" s="33" t="s">
        <v>45</v>
      </c>
      <c r="X849" s="7" t="s">
        <v>45</v>
      </c>
      <c r="Y849" s="7" t="s">
        <v>45</v>
      </c>
      <c r="Z849" s="7" t="s">
        <v>45</v>
      </c>
      <c r="AA849" s="7" t="s">
        <v>45</v>
      </c>
      <c r="AB849" s="7" t="s">
        <v>45</v>
      </c>
      <c r="AC849" s="4" t="s">
        <v>44</v>
      </c>
      <c r="AD849" s="35" t="s">
        <v>45</v>
      </c>
      <c r="AE849" s="7" t="s">
        <v>45</v>
      </c>
      <c r="AF849" s="7" t="s">
        <v>45</v>
      </c>
      <c r="AG849" s="7" t="s">
        <v>45</v>
      </c>
      <c r="AH849" s="35" t="s">
        <v>45</v>
      </c>
      <c r="AI849" s="35" t="s">
        <v>45</v>
      </c>
      <c r="AJ849" s="7" t="s">
        <v>45</v>
      </c>
      <c r="AK849" s="36">
        <v>169179.87</v>
      </c>
    </row>
    <row r="850" spans="1:37">
      <c r="A850" s="4">
        <v>2023</v>
      </c>
      <c r="B850" s="4">
        <v>64</v>
      </c>
      <c r="C850" s="4" t="s">
        <v>626</v>
      </c>
      <c r="D850" s="4">
        <v>21320</v>
      </c>
      <c r="E850" s="4" t="s">
        <v>627</v>
      </c>
      <c r="F850" s="32">
        <v>0.13500000000000001</v>
      </c>
      <c r="G850" s="4" t="s">
        <v>43</v>
      </c>
      <c r="H850" s="33">
        <v>79175350</v>
      </c>
      <c r="I850" s="7">
        <v>349208.27</v>
      </c>
      <c r="J850" s="7">
        <v>1119536.6000000001</v>
      </c>
      <c r="K850" s="7">
        <v>151137.44099999999</v>
      </c>
      <c r="L850" s="7">
        <v>1619882.311</v>
      </c>
      <c r="M850" s="7">
        <v>1782282.89</v>
      </c>
      <c r="N850" s="34" t="s">
        <v>43</v>
      </c>
      <c r="O850" s="35">
        <v>9.1119417636332467E-2</v>
      </c>
      <c r="P850" s="7">
        <v>1800178.96</v>
      </c>
      <c r="Q850" s="7">
        <v>164031.2584763786</v>
      </c>
      <c r="R850" s="7">
        <v>0</v>
      </c>
      <c r="S850" s="35">
        <v>1</v>
      </c>
      <c r="T850" s="35">
        <v>9.1119417636332467E-2</v>
      </c>
      <c r="U850" s="7">
        <v>164031.26</v>
      </c>
      <c r="V850" s="4" t="s">
        <v>44</v>
      </c>
      <c r="W850" s="33" t="s">
        <v>45</v>
      </c>
      <c r="X850" s="7" t="s">
        <v>45</v>
      </c>
      <c r="Y850" s="7" t="s">
        <v>45</v>
      </c>
      <c r="Z850" s="7" t="s">
        <v>45</v>
      </c>
      <c r="AA850" s="7" t="s">
        <v>45</v>
      </c>
      <c r="AB850" s="7" t="s">
        <v>45</v>
      </c>
      <c r="AC850" s="4" t="s">
        <v>44</v>
      </c>
      <c r="AD850" s="35" t="s">
        <v>45</v>
      </c>
      <c r="AE850" s="7" t="s">
        <v>45</v>
      </c>
      <c r="AF850" s="7" t="s">
        <v>45</v>
      </c>
      <c r="AG850" s="7" t="s">
        <v>45</v>
      </c>
      <c r="AH850" s="35" t="s">
        <v>45</v>
      </c>
      <c r="AI850" s="35" t="s">
        <v>45</v>
      </c>
      <c r="AJ850" s="7" t="s">
        <v>45</v>
      </c>
      <c r="AK850" s="36">
        <v>164031.26</v>
      </c>
    </row>
    <row r="851" spans="1:37">
      <c r="A851" s="4">
        <v>2023</v>
      </c>
      <c r="B851" s="4">
        <v>64</v>
      </c>
      <c r="C851" s="4" t="s">
        <v>626</v>
      </c>
      <c r="D851" s="4">
        <v>21740</v>
      </c>
      <c r="E851" s="4" t="s">
        <v>340</v>
      </c>
      <c r="F851" s="32">
        <v>0.13500000000000001</v>
      </c>
      <c r="G851" s="4" t="s">
        <v>43</v>
      </c>
      <c r="H851" s="33">
        <v>0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34" t="s">
        <v>44</v>
      </c>
      <c r="O851" s="35" t="s">
        <v>45</v>
      </c>
      <c r="P851" s="7" t="s">
        <v>45</v>
      </c>
      <c r="Q851" s="7" t="s">
        <v>45</v>
      </c>
      <c r="R851" s="7" t="s">
        <v>45</v>
      </c>
      <c r="S851" s="35" t="s">
        <v>45</v>
      </c>
      <c r="T851" s="35" t="s">
        <v>45</v>
      </c>
      <c r="U851" s="7" t="s">
        <v>45</v>
      </c>
      <c r="V851" s="4" t="s">
        <v>44</v>
      </c>
      <c r="W851" s="33" t="s">
        <v>45</v>
      </c>
      <c r="X851" s="7" t="s">
        <v>45</v>
      </c>
      <c r="Y851" s="7" t="s">
        <v>45</v>
      </c>
      <c r="Z851" s="7" t="s">
        <v>45</v>
      </c>
      <c r="AA851" s="7" t="s">
        <v>45</v>
      </c>
      <c r="AB851" s="7" t="s">
        <v>45</v>
      </c>
      <c r="AC851" s="4" t="s">
        <v>44</v>
      </c>
      <c r="AD851" s="35" t="s">
        <v>45</v>
      </c>
      <c r="AE851" s="7" t="s">
        <v>45</v>
      </c>
      <c r="AF851" s="7" t="s">
        <v>45</v>
      </c>
      <c r="AG851" s="7" t="s">
        <v>45</v>
      </c>
      <c r="AH851" s="35" t="s">
        <v>45</v>
      </c>
      <c r="AI851" s="35" t="s">
        <v>45</v>
      </c>
      <c r="AJ851" s="7" t="s">
        <v>45</v>
      </c>
      <c r="AK851" s="36" t="s">
        <v>45</v>
      </c>
    </row>
    <row r="852" spans="1:37">
      <c r="A852" s="4">
        <v>2023</v>
      </c>
      <c r="B852" s="4">
        <v>64</v>
      </c>
      <c r="C852" s="4" t="s">
        <v>626</v>
      </c>
      <c r="D852" s="4">
        <v>21940</v>
      </c>
      <c r="E852" s="4" t="s">
        <v>606</v>
      </c>
      <c r="F852" s="32">
        <v>0.13500000000000001</v>
      </c>
      <c r="G852" s="4" t="s">
        <v>43</v>
      </c>
      <c r="H852" s="33">
        <v>13474410</v>
      </c>
      <c r="I852" s="7">
        <v>65977.600000000006</v>
      </c>
      <c r="J852" s="7">
        <v>174680.71</v>
      </c>
      <c r="K852" s="7">
        <v>23581.895850000001</v>
      </c>
      <c r="L852" s="7">
        <v>264240.20585000003</v>
      </c>
      <c r="M852" s="7">
        <v>287631.87</v>
      </c>
      <c r="N852" s="34" t="s">
        <v>43</v>
      </c>
      <c r="O852" s="35">
        <v>8.1325008073687921E-2</v>
      </c>
      <c r="P852" s="7">
        <v>287268.43</v>
      </c>
      <c r="Q852" s="7">
        <v>23362.107389065652</v>
      </c>
      <c r="R852" s="7">
        <v>0</v>
      </c>
      <c r="S852" s="35">
        <v>1</v>
      </c>
      <c r="T852" s="35">
        <v>8.1325008073687921E-2</v>
      </c>
      <c r="U852" s="7">
        <v>23362.11</v>
      </c>
      <c r="V852" s="4" t="s">
        <v>43</v>
      </c>
      <c r="W852" s="33">
        <v>1662800</v>
      </c>
      <c r="X852" s="7">
        <v>9212.16</v>
      </c>
      <c r="Y852" s="7">
        <v>30020.28</v>
      </c>
      <c r="Z852" s="7">
        <v>4052.7377999999999</v>
      </c>
      <c r="AA852" s="7">
        <v>43285.177799999998</v>
      </c>
      <c r="AB852" s="7">
        <v>36565.230000000003</v>
      </c>
      <c r="AC852" s="4" t="s">
        <v>44</v>
      </c>
      <c r="AD852" s="35" t="s">
        <v>45</v>
      </c>
      <c r="AE852" s="7" t="s">
        <v>45</v>
      </c>
      <c r="AF852" s="7" t="s">
        <v>45</v>
      </c>
      <c r="AG852" s="7" t="s">
        <v>45</v>
      </c>
      <c r="AH852" s="35" t="s">
        <v>45</v>
      </c>
      <c r="AI852" s="35" t="s">
        <v>45</v>
      </c>
      <c r="AJ852" s="7" t="s">
        <v>45</v>
      </c>
      <c r="AK852" s="36">
        <v>23362.11</v>
      </c>
    </row>
    <row r="853" spans="1:37">
      <c r="A853" s="4">
        <v>2023</v>
      </c>
      <c r="B853" s="4">
        <v>64</v>
      </c>
      <c r="C853" s="4" t="s">
        <v>626</v>
      </c>
      <c r="D853" s="4">
        <v>22940</v>
      </c>
      <c r="E853" s="4" t="s">
        <v>459</v>
      </c>
      <c r="F853" s="32">
        <v>0.13500000000000001</v>
      </c>
      <c r="G853" s="4" t="s">
        <v>43</v>
      </c>
      <c r="H853" s="33">
        <v>0</v>
      </c>
      <c r="I853" s="7">
        <v>0</v>
      </c>
      <c r="J853" s="7">
        <v>0</v>
      </c>
      <c r="K853" s="7">
        <v>0</v>
      </c>
      <c r="L853" s="7">
        <v>0</v>
      </c>
      <c r="M853" s="7">
        <v>0</v>
      </c>
      <c r="N853" s="34" t="s">
        <v>44</v>
      </c>
      <c r="O853" s="35" t="s">
        <v>45</v>
      </c>
      <c r="P853" s="7" t="s">
        <v>45</v>
      </c>
      <c r="Q853" s="7" t="s">
        <v>45</v>
      </c>
      <c r="R853" s="7" t="s">
        <v>45</v>
      </c>
      <c r="S853" s="35" t="s">
        <v>45</v>
      </c>
      <c r="T853" s="35" t="s">
        <v>45</v>
      </c>
      <c r="U853" s="7" t="s">
        <v>45</v>
      </c>
      <c r="V853" s="4" t="s">
        <v>44</v>
      </c>
      <c r="W853" s="33" t="s">
        <v>45</v>
      </c>
      <c r="X853" s="7" t="s">
        <v>45</v>
      </c>
      <c r="Y853" s="7" t="s">
        <v>45</v>
      </c>
      <c r="Z853" s="7" t="s">
        <v>45</v>
      </c>
      <c r="AA853" s="7" t="s">
        <v>45</v>
      </c>
      <c r="AB853" s="7" t="s">
        <v>45</v>
      </c>
      <c r="AC853" s="4" t="s">
        <v>44</v>
      </c>
      <c r="AD853" s="35" t="s">
        <v>45</v>
      </c>
      <c r="AE853" s="7" t="s">
        <v>45</v>
      </c>
      <c r="AF853" s="7" t="s">
        <v>45</v>
      </c>
      <c r="AG853" s="7" t="s">
        <v>45</v>
      </c>
      <c r="AH853" s="35" t="s">
        <v>45</v>
      </c>
      <c r="AI853" s="35" t="s">
        <v>45</v>
      </c>
      <c r="AJ853" s="7" t="s">
        <v>45</v>
      </c>
      <c r="AK853" s="36" t="s">
        <v>45</v>
      </c>
    </row>
    <row r="854" spans="1:37">
      <c r="A854" s="4">
        <v>2023</v>
      </c>
      <c r="B854" s="4">
        <v>64</v>
      </c>
      <c r="C854" s="4" t="s">
        <v>626</v>
      </c>
      <c r="D854" s="4">
        <v>23670</v>
      </c>
      <c r="E854" s="4" t="s">
        <v>628</v>
      </c>
      <c r="F854" s="32">
        <v>0.13500000000000001</v>
      </c>
      <c r="G854" s="4" t="s">
        <v>43</v>
      </c>
      <c r="H854" s="33">
        <v>184435210</v>
      </c>
      <c r="I854" s="7">
        <v>700853.8</v>
      </c>
      <c r="J854" s="7">
        <v>2675536.34</v>
      </c>
      <c r="K854" s="7">
        <v>361197.40590000001</v>
      </c>
      <c r="L854" s="7">
        <v>3737587.5458999998</v>
      </c>
      <c r="M854" s="7">
        <v>4131353.13</v>
      </c>
      <c r="N854" s="34" t="s">
        <v>43</v>
      </c>
      <c r="O854" s="35">
        <v>9.5311529106687609E-2</v>
      </c>
      <c r="P854" s="7">
        <v>4115525.87</v>
      </c>
      <c r="Q854" s="7">
        <v>392257.06374783092</v>
      </c>
      <c r="R854" s="7">
        <v>0</v>
      </c>
      <c r="S854" s="35">
        <v>1</v>
      </c>
      <c r="T854" s="35">
        <v>9.5311529106687609E-2</v>
      </c>
      <c r="U854" s="7">
        <v>392257.06</v>
      </c>
      <c r="V854" s="4" t="s">
        <v>44</v>
      </c>
      <c r="W854" s="33" t="s">
        <v>45</v>
      </c>
      <c r="X854" s="7" t="s">
        <v>45</v>
      </c>
      <c r="Y854" s="7" t="s">
        <v>45</v>
      </c>
      <c r="Z854" s="7" t="s">
        <v>45</v>
      </c>
      <c r="AA854" s="7" t="s">
        <v>45</v>
      </c>
      <c r="AB854" s="7" t="s">
        <v>45</v>
      </c>
      <c r="AC854" s="4" t="s">
        <v>44</v>
      </c>
      <c r="AD854" s="35" t="s">
        <v>45</v>
      </c>
      <c r="AE854" s="7" t="s">
        <v>45</v>
      </c>
      <c r="AF854" s="7" t="s">
        <v>45</v>
      </c>
      <c r="AG854" s="7" t="s">
        <v>45</v>
      </c>
      <c r="AH854" s="35" t="s">
        <v>45</v>
      </c>
      <c r="AI854" s="35" t="s">
        <v>45</v>
      </c>
      <c r="AJ854" s="7" t="s">
        <v>45</v>
      </c>
      <c r="AK854" s="36">
        <v>392257.06</v>
      </c>
    </row>
    <row r="855" spans="1:37">
      <c r="A855" s="4">
        <v>2023</v>
      </c>
      <c r="B855" s="4">
        <v>64</v>
      </c>
      <c r="C855" s="4" t="s">
        <v>626</v>
      </c>
      <c r="D855" s="4">
        <v>23930</v>
      </c>
      <c r="E855" s="4" t="s">
        <v>343</v>
      </c>
      <c r="F855" s="32">
        <v>0.13500000000000001</v>
      </c>
      <c r="G855" s="4" t="s">
        <v>43</v>
      </c>
      <c r="H855" s="33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34" t="s">
        <v>44</v>
      </c>
      <c r="O855" s="35" t="s">
        <v>45</v>
      </c>
      <c r="P855" s="7" t="s">
        <v>45</v>
      </c>
      <c r="Q855" s="7" t="s">
        <v>45</v>
      </c>
      <c r="R855" s="7" t="s">
        <v>45</v>
      </c>
      <c r="S855" s="35" t="s">
        <v>45</v>
      </c>
      <c r="T855" s="35" t="s">
        <v>45</v>
      </c>
      <c r="U855" s="7" t="s">
        <v>45</v>
      </c>
      <c r="V855" s="4" t="s">
        <v>44</v>
      </c>
      <c r="W855" s="33" t="s">
        <v>45</v>
      </c>
      <c r="X855" s="7" t="s">
        <v>45</v>
      </c>
      <c r="Y855" s="7" t="s">
        <v>45</v>
      </c>
      <c r="Z855" s="7" t="s">
        <v>45</v>
      </c>
      <c r="AA855" s="7" t="s">
        <v>45</v>
      </c>
      <c r="AB855" s="7" t="s">
        <v>45</v>
      </c>
      <c r="AC855" s="4" t="s">
        <v>44</v>
      </c>
      <c r="AD855" s="35" t="s">
        <v>45</v>
      </c>
      <c r="AE855" s="7" t="s">
        <v>45</v>
      </c>
      <c r="AF855" s="7" t="s">
        <v>45</v>
      </c>
      <c r="AG855" s="7" t="s">
        <v>45</v>
      </c>
      <c r="AH855" s="35" t="s">
        <v>45</v>
      </c>
      <c r="AI855" s="35" t="s">
        <v>45</v>
      </c>
      <c r="AJ855" s="7" t="s">
        <v>45</v>
      </c>
      <c r="AK855" s="36" t="s">
        <v>45</v>
      </c>
    </row>
    <row r="856" spans="1:37">
      <c r="A856" s="4">
        <v>2023</v>
      </c>
      <c r="B856" s="4">
        <v>64</v>
      </c>
      <c r="C856" s="4" t="s">
        <v>626</v>
      </c>
      <c r="D856" s="4">
        <v>25040</v>
      </c>
      <c r="E856" s="4" t="s">
        <v>461</v>
      </c>
      <c r="F856" s="32">
        <v>0.13500000000000001</v>
      </c>
      <c r="G856" s="4" t="s">
        <v>43</v>
      </c>
      <c r="H856" s="33">
        <v>63691910</v>
      </c>
      <c r="I856" s="7">
        <v>222921.69</v>
      </c>
      <c r="J856" s="7">
        <v>895390.66</v>
      </c>
      <c r="K856" s="7">
        <v>120877.73910000001</v>
      </c>
      <c r="L856" s="7">
        <v>1239190.0891</v>
      </c>
      <c r="M856" s="7">
        <v>1305684.98</v>
      </c>
      <c r="N856" s="34" t="s">
        <v>43</v>
      </c>
      <c r="O856" s="35">
        <v>5.0927208261214767E-2</v>
      </c>
      <c r="P856" s="7">
        <v>1272409.1499999999</v>
      </c>
      <c r="Q856" s="7">
        <v>64800.245775525262</v>
      </c>
      <c r="R856" s="7">
        <v>0</v>
      </c>
      <c r="S856" s="35">
        <v>1</v>
      </c>
      <c r="T856" s="35">
        <v>5.0927208261214767E-2</v>
      </c>
      <c r="U856" s="7">
        <v>64800.25</v>
      </c>
      <c r="V856" s="4" t="s">
        <v>44</v>
      </c>
      <c r="W856" s="33" t="s">
        <v>45</v>
      </c>
      <c r="X856" s="7" t="s">
        <v>45</v>
      </c>
      <c r="Y856" s="7" t="s">
        <v>45</v>
      </c>
      <c r="Z856" s="7" t="s">
        <v>45</v>
      </c>
      <c r="AA856" s="7" t="s">
        <v>45</v>
      </c>
      <c r="AB856" s="7" t="s">
        <v>45</v>
      </c>
      <c r="AC856" s="4" t="s">
        <v>44</v>
      </c>
      <c r="AD856" s="35" t="s">
        <v>45</v>
      </c>
      <c r="AE856" s="7" t="s">
        <v>45</v>
      </c>
      <c r="AF856" s="7" t="s">
        <v>45</v>
      </c>
      <c r="AG856" s="7" t="s">
        <v>45</v>
      </c>
      <c r="AH856" s="35" t="s">
        <v>45</v>
      </c>
      <c r="AI856" s="35" t="s">
        <v>45</v>
      </c>
      <c r="AJ856" s="7" t="s">
        <v>45</v>
      </c>
      <c r="AK856" s="36">
        <v>64800.25</v>
      </c>
    </row>
    <row r="857" spans="1:37">
      <c r="A857" s="4">
        <v>2023</v>
      </c>
      <c r="B857" s="4">
        <v>64</v>
      </c>
      <c r="C857" s="4" t="s">
        <v>626</v>
      </c>
      <c r="D857" s="4">
        <v>30120</v>
      </c>
      <c r="E857" s="4" t="s">
        <v>349</v>
      </c>
      <c r="F857" s="32">
        <v>0.13500000000000001</v>
      </c>
      <c r="G857" s="4" t="s">
        <v>43</v>
      </c>
      <c r="H857" s="33">
        <v>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  <c r="N857" s="34" t="s">
        <v>44</v>
      </c>
      <c r="O857" s="35" t="s">
        <v>45</v>
      </c>
      <c r="P857" s="7" t="s">
        <v>45</v>
      </c>
      <c r="Q857" s="7" t="s">
        <v>45</v>
      </c>
      <c r="R857" s="7" t="s">
        <v>45</v>
      </c>
      <c r="S857" s="35" t="s">
        <v>45</v>
      </c>
      <c r="T857" s="35" t="s">
        <v>45</v>
      </c>
      <c r="U857" s="7" t="s">
        <v>45</v>
      </c>
      <c r="V857" s="4" t="s">
        <v>43</v>
      </c>
      <c r="W857" s="33">
        <v>0</v>
      </c>
      <c r="X857" s="7">
        <v>0</v>
      </c>
      <c r="Y857" s="7">
        <v>0</v>
      </c>
      <c r="Z857" s="7">
        <v>0</v>
      </c>
      <c r="AA857" s="7">
        <v>0</v>
      </c>
      <c r="AB857" s="7">
        <v>0</v>
      </c>
      <c r="AC857" s="4" t="s">
        <v>44</v>
      </c>
      <c r="AD857" s="35" t="s">
        <v>45</v>
      </c>
      <c r="AE857" s="7" t="s">
        <v>45</v>
      </c>
      <c r="AF857" s="7" t="s">
        <v>45</v>
      </c>
      <c r="AG857" s="7" t="s">
        <v>45</v>
      </c>
      <c r="AH857" s="35" t="s">
        <v>45</v>
      </c>
      <c r="AI857" s="35" t="s">
        <v>45</v>
      </c>
      <c r="AJ857" s="7" t="s">
        <v>45</v>
      </c>
      <c r="AK857" s="36" t="s">
        <v>45</v>
      </c>
    </row>
    <row r="858" spans="1:37">
      <c r="A858" s="4">
        <v>2023</v>
      </c>
      <c r="B858" s="4">
        <v>64</v>
      </c>
      <c r="C858" s="4" t="s">
        <v>626</v>
      </c>
      <c r="D858" s="4">
        <v>30280</v>
      </c>
      <c r="E858" s="4" t="s">
        <v>232</v>
      </c>
      <c r="F858" s="32">
        <v>0.13500000000000001</v>
      </c>
      <c r="G858" s="4" t="s">
        <v>43</v>
      </c>
      <c r="H858" s="33">
        <v>0</v>
      </c>
      <c r="I858" s="7">
        <v>0</v>
      </c>
      <c r="J858" s="7">
        <v>0</v>
      </c>
      <c r="K858" s="7">
        <v>0</v>
      </c>
      <c r="L858" s="7">
        <v>0</v>
      </c>
      <c r="M858" s="7">
        <v>0</v>
      </c>
      <c r="N858" s="34" t="s">
        <v>44</v>
      </c>
      <c r="O858" s="35" t="s">
        <v>45</v>
      </c>
      <c r="P858" s="7" t="s">
        <v>45</v>
      </c>
      <c r="Q858" s="7" t="s">
        <v>45</v>
      </c>
      <c r="R858" s="7" t="s">
        <v>45</v>
      </c>
      <c r="S858" s="35" t="s">
        <v>45</v>
      </c>
      <c r="T858" s="35" t="s">
        <v>45</v>
      </c>
      <c r="U858" s="7" t="s">
        <v>45</v>
      </c>
      <c r="V858" s="4" t="s">
        <v>43</v>
      </c>
      <c r="W858" s="33">
        <v>0</v>
      </c>
      <c r="X858" s="7">
        <v>0</v>
      </c>
      <c r="Y858" s="7">
        <v>0</v>
      </c>
      <c r="Z858" s="7">
        <v>0</v>
      </c>
      <c r="AA858" s="7">
        <v>0</v>
      </c>
      <c r="AB858" s="7">
        <v>0</v>
      </c>
      <c r="AC858" s="4" t="s">
        <v>44</v>
      </c>
      <c r="AD858" s="35" t="s">
        <v>45</v>
      </c>
      <c r="AE858" s="7" t="s">
        <v>45</v>
      </c>
      <c r="AF858" s="7" t="s">
        <v>45</v>
      </c>
      <c r="AG858" s="7" t="s">
        <v>45</v>
      </c>
      <c r="AH858" s="35" t="s">
        <v>45</v>
      </c>
      <c r="AI858" s="35" t="s">
        <v>45</v>
      </c>
      <c r="AJ858" s="7" t="s">
        <v>45</v>
      </c>
      <c r="AK858" s="36" t="s">
        <v>45</v>
      </c>
    </row>
    <row r="859" spans="1:37">
      <c r="A859" s="4">
        <v>2023</v>
      </c>
      <c r="B859" s="4">
        <v>64</v>
      </c>
      <c r="C859" s="4" t="s">
        <v>626</v>
      </c>
      <c r="D859" s="4">
        <v>30400</v>
      </c>
      <c r="E859" s="4" t="s">
        <v>98</v>
      </c>
      <c r="F859" s="32">
        <v>0.13500000000000001</v>
      </c>
      <c r="G859" s="4" t="s">
        <v>43</v>
      </c>
      <c r="H859" s="33">
        <v>0</v>
      </c>
      <c r="I859" s="7">
        <v>0</v>
      </c>
      <c r="J859" s="7">
        <v>0</v>
      </c>
      <c r="K859" s="7">
        <v>0</v>
      </c>
      <c r="L859" s="7">
        <v>0</v>
      </c>
      <c r="M859" s="7">
        <v>0</v>
      </c>
      <c r="N859" s="34" t="s">
        <v>44</v>
      </c>
      <c r="O859" s="35" t="s">
        <v>45</v>
      </c>
      <c r="P859" s="7" t="s">
        <v>45</v>
      </c>
      <c r="Q859" s="7" t="s">
        <v>45</v>
      </c>
      <c r="R859" s="7" t="s">
        <v>45</v>
      </c>
      <c r="S859" s="35" t="s">
        <v>45</v>
      </c>
      <c r="T859" s="35" t="s">
        <v>45</v>
      </c>
      <c r="U859" s="7" t="s">
        <v>45</v>
      </c>
      <c r="V859" s="4" t="s">
        <v>43</v>
      </c>
      <c r="W859" s="33">
        <v>0</v>
      </c>
      <c r="X859" s="7">
        <v>0</v>
      </c>
      <c r="Y859" s="7">
        <v>0</v>
      </c>
      <c r="Z859" s="7">
        <v>0</v>
      </c>
      <c r="AA859" s="7">
        <v>0</v>
      </c>
      <c r="AB859" s="7">
        <v>0</v>
      </c>
      <c r="AC859" s="4" t="s">
        <v>44</v>
      </c>
      <c r="AD859" s="35" t="s">
        <v>45</v>
      </c>
      <c r="AE859" s="7" t="s">
        <v>45</v>
      </c>
      <c r="AF859" s="7" t="s">
        <v>45</v>
      </c>
      <c r="AG859" s="7" t="s">
        <v>45</v>
      </c>
      <c r="AH859" s="35" t="s">
        <v>45</v>
      </c>
      <c r="AI859" s="35" t="s">
        <v>45</v>
      </c>
      <c r="AJ859" s="7" t="s">
        <v>45</v>
      </c>
      <c r="AK859" s="36" t="s">
        <v>45</v>
      </c>
    </row>
    <row r="860" spans="1:37">
      <c r="A860" s="4">
        <v>2023</v>
      </c>
      <c r="B860" s="4">
        <v>65</v>
      </c>
      <c r="C860" s="4" t="s">
        <v>629</v>
      </c>
      <c r="D860" s="4">
        <v>20020</v>
      </c>
      <c r="E860" s="4" t="s">
        <v>630</v>
      </c>
      <c r="F860" s="32">
        <v>0.13500000000000001</v>
      </c>
      <c r="G860" s="4" t="s">
        <v>43</v>
      </c>
      <c r="H860" s="33">
        <v>4401220</v>
      </c>
      <c r="I860" s="7">
        <v>18045</v>
      </c>
      <c r="J860" s="7">
        <v>42487</v>
      </c>
      <c r="K860" s="7">
        <v>5735.7450000000008</v>
      </c>
      <c r="L860" s="7">
        <v>66267.744999999995</v>
      </c>
      <c r="M860" s="7">
        <v>88024</v>
      </c>
      <c r="N860" s="34" t="s">
        <v>43</v>
      </c>
      <c r="O860" s="35">
        <v>0.24716276242842869</v>
      </c>
      <c r="P860" s="7">
        <v>90705</v>
      </c>
      <c r="Q860" s="7">
        <v>22418.898366070629</v>
      </c>
      <c r="R860" s="7">
        <v>0</v>
      </c>
      <c r="S860" s="35">
        <v>1</v>
      </c>
      <c r="T860" s="35">
        <v>0.24716276242842869</v>
      </c>
      <c r="U860" s="7">
        <v>22418.9</v>
      </c>
      <c r="V860" s="4" t="s">
        <v>44</v>
      </c>
      <c r="W860" s="33" t="s">
        <v>45</v>
      </c>
      <c r="X860" s="7" t="s">
        <v>45</v>
      </c>
      <c r="Y860" s="7" t="s">
        <v>45</v>
      </c>
      <c r="Z860" s="7" t="s">
        <v>45</v>
      </c>
      <c r="AA860" s="7" t="s">
        <v>45</v>
      </c>
      <c r="AB860" s="7" t="s">
        <v>45</v>
      </c>
      <c r="AC860" s="4" t="s">
        <v>44</v>
      </c>
      <c r="AD860" s="35" t="s">
        <v>45</v>
      </c>
      <c r="AE860" s="7" t="s">
        <v>45</v>
      </c>
      <c r="AF860" s="7" t="s">
        <v>45</v>
      </c>
      <c r="AG860" s="7" t="s">
        <v>45</v>
      </c>
      <c r="AH860" s="35" t="s">
        <v>45</v>
      </c>
      <c r="AI860" s="35" t="s">
        <v>45</v>
      </c>
      <c r="AJ860" s="7" t="s">
        <v>45</v>
      </c>
      <c r="AK860" s="36">
        <v>22418.9</v>
      </c>
    </row>
    <row r="861" spans="1:37">
      <c r="A861" s="4">
        <v>2023</v>
      </c>
      <c r="B861" s="4">
        <v>65</v>
      </c>
      <c r="C861" s="4" t="s">
        <v>629</v>
      </c>
      <c r="D861" s="4">
        <v>21000</v>
      </c>
      <c r="E861" s="4" t="s">
        <v>631</v>
      </c>
      <c r="F861" s="32">
        <v>0.13500000000000001</v>
      </c>
      <c r="G861" s="4" t="s">
        <v>44</v>
      </c>
      <c r="H861" s="33" t="s">
        <v>45</v>
      </c>
      <c r="I861" s="7" t="s">
        <v>45</v>
      </c>
      <c r="J861" s="7" t="s">
        <v>45</v>
      </c>
      <c r="K861" s="7" t="s">
        <v>45</v>
      </c>
      <c r="L861" s="7" t="s">
        <v>45</v>
      </c>
      <c r="M861" s="7" t="s">
        <v>45</v>
      </c>
      <c r="N861" s="34" t="s">
        <v>44</v>
      </c>
      <c r="O861" s="35" t="s">
        <v>45</v>
      </c>
      <c r="P861" s="7" t="s">
        <v>45</v>
      </c>
      <c r="Q861" s="7" t="s">
        <v>45</v>
      </c>
      <c r="R861" s="7" t="s">
        <v>45</v>
      </c>
      <c r="S861" s="35" t="s">
        <v>45</v>
      </c>
      <c r="T861" s="35" t="s">
        <v>45</v>
      </c>
      <c r="U861" s="7" t="s">
        <v>45</v>
      </c>
      <c r="V861" s="4" t="s">
        <v>44</v>
      </c>
      <c r="W861" s="33" t="s">
        <v>45</v>
      </c>
      <c r="X861" s="7" t="s">
        <v>45</v>
      </c>
      <c r="Y861" s="7" t="s">
        <v>45</v>
      </c>
      <c r="Z861" s="7" t="s">
        <v>45</v>
      </c>
      <c r="AA861" s="7" t="s">
        <v>45</v>
      </c>
      <c r="AB861" s="7" t="s">
        <v>45</v>
      </c>
      <c r="AC861" s="4" t="s">
        <v>44</v>
      </c>
      <c r="AD861" s="35" t="s">
        <v>45</v>
      </c>
      <c r="AE861" s="7" t="s">
        <v>45</v>
      </c>
      <c r="AF861" s="7" t="s">
        <v>45</v>
      </c>
      <c r="AG861" s="7" t="s">
        <v>45</v>
      </c>
      <c r="AH861" s="35" t="s">
        <v>45</v>
      </c>
      <c r="AI861" s="35" t="s">
        <v>45</v>
      </c>
      <c r="AJ861" s="7" t="s">
        <v>45</v>
      </c>
      <c r="AK861" s="36" t="s">
        <v>45</v>
      </c>
    </row>
    <row r="862" spans="1:37">
      <c r="A862" s="4">
        <v>2023</v>
      </c>
      <c r="B862" s="4">
        <v>65</v>
      </c>
      <c r="C862" s="4" t="s">
        <v>629</v>
      </c>
      <c r="D862" s="4">
        <v>22950</v>
      </c>
      <c r="E862" s="4" t="s">
        <v>460</v>
      </c>
      <c r="F862" s="32">
        <v>0.13500000000000001</v>
      </c>
      <c r="G862" s="4" t="s">
        <v>43</v>
      </c>
      <c r="H862" s="33">
        <v>361771920</v>
      </c>
      <c r="I862" s="7">
        <v>3269998</v>
      </c>
      <c r="J862" s="7">
        <v>4185476</v>
      </c>
      <c r="K862" s="7">
        <v>565039.26</v>
      </c>
      <c r="L862" s="7">
        <v>8020513.2599999998</v>
      </c>
      <c r="M862" s="7">
        <v>9275423</v>
      </c>
      <c r="N862" s="34" t="s">
        <v>43</v>
      </c>
      <c r="O862" s="35">
        <v>0.13529407122456841</v>
      </c>
      <c r="P862" s="7">
        <v>8775422</v>
      </c>
      <c r="Q862" s="7">
        <v>1187262.5690936439</v>
      </c>
      <c r="R862" s="7">
        <v>0</v>
      </c>
      <c r="S862" s="35">
        <v>1</v>
      </c>
      <c r="T862" s="35">
        <v>0.13529407122456841</v>
      </c>
      <c r="U862" s="7">
        <v>1187262.57</v>
      </c>
      <c r="V862" s="4" t="s">
        <v>44</v>
      </c>
      <c r="W862" s="33" t="s">
        <v>45</v>
      </c>
      <c r="X862" s="7" t="s">
        <v>45</v>
      </c>
      <c r="Y862" s="7" t="s">
        <v>45</v>
      </c>
      <c r="Z862" s="7" t="s">
        <v>45</v>
      </c>
      <c r="AA862" s="7" t="s">
        <v>45</v>
      </c>
      <c r="AB862" s="7" t="s">
        <v>45</v>
      </c>
      <c r="AC862" s="4" t="s">
        <v>44</v>
      </c>
      <c r="AD862" s="35" t="s">
        <v>45</v>
      </c>
      <c r="AE862" s="7" t="s">
        <v>45</v>
      </c>
      <c r="AF862" s="7" t="s">
        <v>45</v>
      </c>
      <c r="AG862" s="7" t="s">
        <v>45</v>
      </c>
      <c r="AH862" s="35" t="s">
        <v>45</v>
      </c>
      <c r="AI862" s="35" t="s">
        <v>45</v>
      </c>
      <c r="AJ862" s="7" t="s">
        <v>45</v>
      </c>
      <c r="AK862" s="36">
        <v>1187262.57</v>
      </c>
    </row>
    <row r="863" spans="1:37">
      <c r="A863" s="4">
        <v>2023</v>
      </c>
      <c r="B863" s="4">
        <v>65</v>
      </c>
      <c r="C863" s="4" t="s">
        <v>629</v>
      </c>
      <c r="D863" s="4">
        <v>23380</v>
      </c>
      <c r="E863" s="4" t="s">
        <v>206</v>
      </c>
      <c r="F863" s="32">
        <v>0.13500000000000001</v>
      </c>
      <c r="G863" s="4" t="s">
        <v>44</v>
      </c>
      <c r="H863" s="33" t="s">
        <v>45</v>
      </c>
      <c r="I863" s="7" t="s">
        <v>45</v>
      </c>
      <c r="J863" s="7" t="s">
        <v>45</v>
      </c>
      <c r="K863" s="7" t="s">
        <v>45</v>
      </c>
      <c r="L863" s="7" t="s">
        <v>45</v>
      </c>
      <c r="M863" s="7" t="s">
        <v>45</v>
      </c>
      <c r="N863" s="34" t="s">
        <v>44</v>
      </c>
      <c r="O863" s="35" t="s">
        <v>45</v>
      </c>
      <c r="P863" s="7" t="s">
        <v>45</v>
      </c>
      <c r="Q863" s="7" t="s">
        <v>45</v>
      </c>
      <c r="R863" s="7" t="s">
        <v>45</v>
      </c>
      <c r="S863" s="35" t="s">
        <v>45</v>
      </c>
      <c r="T863" s="35" t="s">
        <v>45</v>
      </c>
      <c r="U863" s="7" t="s">
        <v>45</v>
      </c>
      <c r="V863" s="4" t="s">
        <v>44</v>
      </c>
      <c r="W863" s="33" t="s">
        <v>45</v>
      </c>
      <c r="X863" s="7" t="s">
        <v>45</v>
      </c>
      <c r="Y863" s="7" t="s">
        <v>45</v>
      </c>
      <c r="Z863" s="7" t="s">
        <v>45</v>
      </c>
      <c r="AA863" s="7" t="s">
        <v>45</v>
      </c>
      <c r="AB863" s="7" t="s">
        <v>45</v>
      </c>
      <c r="AC863" s="4" t="s">
        <v>44</v>
      </c>
      <c r="AD863" s="35" t="s">
        <v>45</v>
      </c>
      <c r="AE863" s="7" t="s">
        <v>45</v>
      </c>
      <c r="AF863" s="7" t="s">
        <v>45</v>
      </c>
      <c r="AG863" s="7" t="s">
        <v>45</v>
      </c>
      <c r="AH863" s="35" t="s">
        <v>45</v>
      </c>
      <c r="AI863" s="35" t="s">
        <v>45</v>
      </c>
      <c r="AJ863" s="7" t="s">
        <v>45</v>
      </c>
      <c r="AK863" s="36" t="s">
        <v>45</v>
      </c>
    </row>
    <row r="864" spans="1:37">
      <c r="A864" s="4">
        <v>2023</v>
      </c>
      <c r="B864" s="4">
        <v>65</v>
      </c>
      <c r="C864" s="4" t="s">
        <v>629</v>
      </c>
      <c r="D864" s="4">
        <v>24980</v>
      </c>
      <c r="E864" s="4" t="s">
        <v>365</v>
      </c>
      <c r="F864" s="32">
        <v>0.13500000000000001</v>
      </c>
      <c r="G864" s="4" t="s">
        <v>44</v>
      </c>
      <c r="H864" s="33" t="s">
        <v>45</v>
      </c>
      <c r="I864" s="7" t="s">
        <v>45</v>
      </c>
      <c r="J864" s="7" t="s">
        <v>45</v>
      </c>
      <c r="K864" s="7" t="s">
        <v>45</v>
      </c>
      <c r="L864" s="7" t="s">
        <v>45</v>
      </c>
      <c r="M864" s="7" t="s">
        <v>45</v>
      </c>
      <c r="N864" s="34" t="s">
        <v>44</v>
      </c>
      <c r="O864" s="35" t="s">
        <v>45</v>
      </c>
      <c r="P864" s="7" t="s">
        <v>45</v>
      </c>
      <c r="Q864" s="7" t="s">
        <v>45</v>
      </c>
      <c r="R864" s="7" t="s">
        <v>45</v>
      </c>
      <c r="S864" s="35" t="s">
        <v>45</v>
      </c>
      <c r="T864" s="35" t="s">
        <v>45</v>
      </c>
      <c r="U864" s="7" t="s">
        <v>45</v>
      </c>
      <c r="V864" s="4" t="s">
        <v>44</v>
      </c>
      <c r="W864" s="33" t="s">
        <v>45</v>
      </c>
      <c r="X864" s="7" t="s">
        <v>45</v>
      </c>
      <c r="Y864" s="7" t="s">
        <v>45</v>
      </c>
      <c r="Z864" s="7" t="s">
        <v>45</v>
      </c>
      <c r="AA864" s="7" t="s">
        <v>45</v>
      </c>
      <c r="AB864" s="7" t="s">
        <v>45</v>
      </c>
      <c r="AC864" s="4" t="s">
        <v>44</v>
      </c>
      <c r="AD864" s="35" t="s">
        <v>45</v>
      </c>
      <c r="AE864" s="7" t="s">
        <v>45</v>
      </c>
      <c r="AF864" s="7" t="s">
        <v>45</v>
      </c>
      <c r="AG864" s="7" t="s">
        <v>45</v>
      </c>
      <c r="AH864" s="35" t="s">
        <v>45</v>
      </c>
      <c r="AI864" s="35" t="s">
        <v>45</v>
      </c>
      <c r="AJ864" s="7" t="s">
        <v>45</v>
      </c>
      <c r="AK864" s="36" t="s">
        <v>45</v>
      </c>
    </row>
    <row r="865" spans="1:37">
      <c r="A865" s="4">
        <v>2023</v>
      </c>
      <c r="B865" s="4">
        <v>65</v>
      </c>
      <c r="C865" s="4" t="s">
        <v>629</v>
      </c>
      <c r="D865" s="4">
        <v>25300</v>
      </c>
      <c r="E865" s="4" t="s">
        <v>347</v>
      </c>
      <c r="F865" s="32">
        <v>0.13500000000000001</v>
      </c>
      <c r="G865" s="4" t="s">
        <v>43</v>
      </c>
      <c r="H865" s="33">
        <v>722484460</v>
      </c>
      <c r="I865" s="7">
        <v>4811747</v>
      </c>
      <c r="J865" s="7">
        <v>10505631</v>
      </c>
      <c r="K865" s="7">
        <v>1418260.1850000001</v>
      </c>
      <c r="L865" s="7">
        <v>16735638.185000001</v>
      </c>
      <c r="M865" s="7">
        <v>19261448</v>
      </c>
      <c r="N865" s="34" t="s">
        <v>43</v>
      </c>
      <c r="O865" s="35">
        <v>0.1311329145659246</v>
      </c>
      <c r="P865" s="7">
        <v>19101561</v>
      </c>
      <c r="Q865" s="7">
        <v>2504843.3666887968</v>
      </c>
      <c r="R865" s="7">
        <v>0</v>
      </c>
      <c r="S865" s="35">
        <v>1</v>
      </c>
      <c r="T865" s="35">
        <v>0.1311329145659246</v>
      </c>
      <c r="U865" s="7">
        <v>2504843.37</v>
      </c>
      <c r="V865" s="4" t="s">
        <v>43</v>
      </c>
      <c r="W865" s="33">
        <v>0</v>
      </c>
      <c r="X865" s="7">
        <v>0</v>
      </c>
      <c r="Y865" s="7">
        <v>0</v>
      </c>
      <c r="Z865" s="7">
        <v>0</v>
      </c>
      <c r="AA865" s="7">
        <v>0</v>
      </c>
      <c r="AB865" s="7">
        <v>0</v>
      </c>
      <c r="AC865" s="4" t="s">
        <v>44</v>
      </c>
      <c r="AD865" s="35" t="s">
        <v>45</v>
      </c>
      <c r="AE865" s="7" t="s">
        <v>45</v>
      </c>
      <c r="AF865" s="7" t="s">
        <v>45</v>
      </c>
      <c r="AG865" s="7" t="s">
        <v>45</v>
      </c>
      <c r="AH865" s="35" t="s">
        <v>45</v>
      </c>
      <c r="AI865" s="35" t="s">
        <v>45</v>
      </c>
      <c r="AJ865" s="7" t="s">
        <v>45</v>
      </c>
      <c r="AK865" s="36">
        <v>2504843.37</v>
      </c>
    </row>
    <row r="866" spans="1:37">
      <c r="A866" s="4">
        <v>2023</v>
      </c>
      <c r="B866" s="4">
        <v>65</v>
      </c>
      <c r="C866" s="4" t="s">
        <v>629</v>
      </c>
      <c r="D866" s="4">
        <v>25940</v>
      </c>
      <c r="E866" s="4" t="s">
        <v>535</v>
      </c>
      <c r="F866" s="32">
        <v>0.13500000000000001</v>
      </c>
      <c r="G866" s="4" t="s">
        <v>43</v>
      </c>
      <c r="H866" s="33">
        <v>363750010</v>
      </c>
      <c r="I866" s="7">
        <v>2278029</v>
      </c>
      <c r="J866" s="7">
        <v>4659163</v>
      </c>
      <c r="K866" s="7">
        <v>628987.005</v>
      </c>
      <c r="L866" s="7">
        <v>7566179.0049999999</v>
      </c>
      <c r="M866" s="7">
        <v>8461780</v>
      </c>
      <c r="N866" s="34" t="s">
        <v>43</v>
      </c>
      <c r="O866" s="35">
        <v>0.10584073268272159</v>
      </c>
      <c r="P866" s="7">
        <v>8427919</v>
      </c>
      <c r="Q866" s="7">
        <v>892017.1219506308</v>
      </c>
      <c r="R866" s="7">
        <v>0</v>
      </c>
      <c r="S866" s="35">
        <v>1</v>
      </c>
      <c r="T866" s="35">
        <v>0.10584073268272159</v>
      </c>
      <c r="U866" s="7">
        <v>892017.12</v>
      </c>
      <c r="V866" s="4" t="s">
        <v>43</v>
      </c>
      <c r="W866" s="33">
        <v>0</v>
      </c>
      <c r="X866" s="7">
        <v>0</v>
      </c>
      <c r="Y866" s="7">
        <v>0</v>
      </c>
      <c r="Z866" s="7">
        <v>0</v>
      </c>
      <c r="AA866" s="7">
        <v>0</v>
      </c>
      <c r="AB866" s="7">
        <v>0</v>
      </c>
      <c r="AC866" s="4" t="s">
        <v>44</v>
      </c>
      <c r="AD866" s="35" t="s">
        <v>45</v>
      </c>
      <c r="AE866" s="7" t="s">
        <v>45</v>
      </c>
      <c r="AF866" s="7" t="s">
        <v>45</v>
      </c>
      <c r="AG866" s="7" t="s">
        <v>45</v>
      </c>
      <c r="AH866" s="35" t="s">
        <v>45</v>
      </c>
      <c r="AI866" s="35" t="s">
        <v>45</v>
      </c>
      <c r="AJ866" s="7" t="s">
        <v>45</v>
      </c>
      <c r="AK866" s="36">
        <v>892017.12</v>
      </c>
    </row>
    <row r="867" spans="1:37">
      <c r="A867" s="4">
        <v>2023</v>
      </c>
      <c r="B867" s="4">
        <v>65</v>
      </c>
      <c r="C867" s="4" t="s">
        <v>629</v>
      </c>
      <c r="D867" s="4">
        <v>30120</v>
      </c>
      <c r="E867" s="4" t="s">
        <v>349</v>
      </c>
      <c r="F867" s="32">
        <v>0.13500000000000001</v>
      </c>
      <c r="G867" s="4" t="s">
        <v>43</v>
      </c>
      <c r="H867" s="33">
        <v>722484460</v>
      </c>
      <c r="I867" s="7">
        <v>0</v>
      </c>
      <c r="J867" s="7">
        <v>1050562</v>
      </c>
      <c r="K867" s="7">
        <v>141825.87</v>
      </c>
      <c r="L867" s="7">
        <v>1192387.8700000001</v>
      </c>
      <c r="M867" s="7">
        <v>1444969</v>
      </c>
      <c r="N867" s="34" t="s">
        <v>43</v>
      </c>
      <c r="O867" s="35">
        <v>0.17480037980053539</v>
      </c>
      <c r="P867" s="7">
        <v>1477305</v>
      </c>
      <c r="Q867" s="7">
        <v>258233.47508122999</v>
      </c>
      <c r="R867" s="7">
        <v>0</v>
      </c>
      <c r="S867" s="35">
        <v>1</v>
      </c>
      <c r="T867" s="35">
        <v>0.17480037980053539</v>
      </c>
      <c r="U867" s="7">
        <v>258233.48</v>
      </c>
      <c r="V867" s="4" t="s">
        <v>43</v>
      </c>
      <c r="W867" s="33">
        <v>54272390</v>
      </c>
      <c r="X867" s="7">
        <v>0</v>
      </c>
      <c r="Y867" s="7">
        <v>92285</v>
      </c>
      <c r="Z867" s="7">
        <v>12458.475</v>
      </c>
      <c r="AA867" s="7">
        <v>104743.47500000001</v>
      </c>
      <c r="AB867" s="7">
        <v>108545</v>
      </c>
      <c r="AC867" s="4" t="s">
        <v>43</v>
      </c>
      <c r="AD867" s="35">
        <v>3.5022571283799257E-2</v>
      </c>
      <c r="AE867" s="7">
        <v>102165</v>
      </c>
      <c r="AF867" s="7">
        <v>3578.0809952093518</v>
      </c>
      <c r="AG867" s="7">
        <v>0</v>
      </c>
      <c r="AH867" s="35">
        <v>1</v>
      </c>
      <c r="AI867" s="35">
        <v>3.5022571283799257E-2</v>
      </c>
      <c r="AJ867" s="7">
        <v>3578.08</v>
      </c>
      <c r="AK867" s="36">
        <v>261811.56</v>
      </c>
    </row>
    <row r="868" spans="1:37">
      <c r="A868" s="4">
        <v>2023</v>
      </c>
      <c r="B868" s="4">
        <v>65</v>
      </c>
      <c r="C868" s="4" t="s">
        <v>629</v>
      </c>
      <c r="D868" s="4">
        <v>30160</v>
      </c>
      <c r="E868" s="4" t="s">
        <v>137</v>
      </c>
      <c r="F868" s="32">
        <v>0.13500000000000001</v>
      </c>
      <c r="G868" s="4" t="s">
        <v>43</v>
      </c>
      <c r="H868" s="33">
        <v>22077500</v>
      </c>
      <c r="I868" s="7">
        <v>0</v>
      </c>
      <c r="J868" s="7">
        <v>27708</v>
      </c>
      <c r="K868" s="7">
        <v>3740.58</v>
      </c>
      <c r="L868" s="7">
        <v>31448.58</v>
      </c>
      <c r="M868" s="7">
        <v>44155</v>
      </c>
      <c r="N868" s="34" t="s">
        <v>43</v>
      </c>
      <c r="O868" s="35">
        <v>0.28776854263390328</v>
      </c>
      <c r="P868" s="7">
        <v>44286</v>
      </c>
      <c r="Q868" s="7">
        <v>12744.11767908504</v>
      </c>
      <c r="R868" s="7">
        <v>0</v>
      </c>
      <c r="S868" s="35">
        <v>1</v>
      </c>
      <c r="T868" s="35">
        <v>0.28776854263390328</v>
      </c>
      <c r="U868" s="7">
        <v>12744.12</v>
      </c>
      <c r="V868" s="4" t="s">
        <v>44</v>
      </c>
      <c r="W868" s="33" t="s">
        <v>45</v>
      </c>
      <c r="X868" s="7" t="s">
        <v>45</v>
      </c>
      <c r="Y868" s="7" t="s">
        <v>45</v>
      </c>
      <c r="Z868" s="7" t="s">
        <v>45</v>
      </c>
      <c r="AA868" s="7" t="s">
        <v>45</v>
      </c>
      <c r="AB868" s="7" t="s">
        <v>45</v>
      </c>
      <c r="AC868" s="4" t="s">
        <v>44</v>
      </c>
      <c r="AD868" s="35" t="s">
        <v>45</v>
      </c>
      <c r="AE868" s="7" t="s">
        <v>45</v>
      </c>
      <c r="AF868" s="7" t="s">
        <v>45</v>
      </c>
      <c r="AG868" s="7" t="s">
        <v>45</v>
      </c>
      <c r="AH868" s="35" t="s">
        <v>45</v>
      </c>
      <c r="AI868" s="35" t="s">
        <v>45</v>
      </c>
      <c r="AJ868" s="7" t="s">
        <v>45</v>
      </c>
      <c r="AK868" s="36">
        <v>12744.12</v>
      </c>
    </row>
    <row r="869" spans="1:37">
      <c r="A869" s="4">
        <v>2023</v>
      </c>
      <c r="B869" s="4">
        <v>65</v>
      </c>
      <c r="C869" s="4" t="s">
        <v>629</v>
      </c>
      <c r="D869" s="4">
        <v>30310</v>
      </c>
      <c r="E869" s="4" t="s">
        <v>462</v>
      </c>
      <c r="F869" s="32">
        <v>0.13500000000000001</v>
      </c>
      <c r="G869" s="4" t="s">
        <v>43</v>
      </c>
      <c r="H869" s="33">
        <v>1054699410</v>
      </c>
      <c r="I869" s="7">
        <v>0</v>
      </c>
      <c r="J869" s="7">
        <v>1496200</v>
      </c>
      <c r="K869" s="7">
        <v>201987</v>
      </c>
      <c r="L869" s="7">
        <v>1698187</v>
      </c>
      <c r="M869" s="7">
        <v>2109400</v>
      </c>
      <c r="N869" s="34" t="s">
        <v>43</v>
      </c>
      <c r="O869" s="35">
        <v>0.19494311178534179</v>
      </c>
      <c r="P869" s="7">
        <v>2129944</v>
      </c>
      <c r="Q869" s="7">
        <v>415217.91128851823</v>
      </c>
      <c r="R869" s="7">
        <v>0</v>
      </c>
      <c r="S869" s="35">
        <v>1</v>
      </c>
      <c r="T869" s="35">
        <v>0.19494311178534179</v>
      </c>
      <c r="U869" s="7">
        <v>415217.91</v>
      </c>
      <c r="V869" s="4" t="s">
        <v>44</v>
      </c>
      <c r="W869" s="33" t="s">
        <v>45</v>
      </c>
      <c r="X869" s="7" t="s">
        <v>45</v>
      </c>
      <c r="Y869" s="7" t="s">
        <v>45</v>
      </c>
      <c r="Z869" s="7" t="s">
        <v>45</v>
      </c>
      <c r="AA869" s="7" t="s">
        <v>45</v>
      </c>
      <c r="AB869" s="7" t="s">
        <v>45</v>
      </c>
      <c r="AC869" s="4" t="s">
        <v>44</v>
      </c>
      <c r="AD869" s="35" t="s">
        <v>45</v>
      </c>
      <c r="AE869" s="7" t="s">
        <v>45</v>
      </c>
      <c r="AF869" s="7" t="s">
        <v>45</v>
      </c>
      <c r="AG869" s="7" t="s">
        <v>45</v>
      </c>
      <c r="AH869" s="35" t="s">
        <v>45</v>
      </c>
      <c r="AI869" s="35" t="s">
        <v>45</v>
      </c>
      <c r="AJ869" s="7" t="s">
        <v>45</v>
      </c>
      <c r="AK869" s="36">
        <v>415217.91</v>
      </c>
    </row>
    <row r="870" spans="1:37">
      <c r="A870" s="4">
        <v>2023</v>
      </c>
      <c r="B870" s="4">
        <v>66</v>
      </c>
      <c r="C870" s="4" t="s">
        <v>632</v>
      </c>
      <c r="D870" s="4">
        <v>21570</v>
      </c>
      <c r="E870" s="4" t="s">
        <v>474</v>
      </c>
      <c r="F870" s="32">
        <v>0.13500000000000001</v>
      </c>
      <c r="G870" s="4" t="s">
        <v>43</v>
      </c>
      <c r="H870" s="33">
        <v>71536240</v>
      </c>
      <c r="I870" s="7">
        <v>257530.46</v>
      </c>
      <c r="J870" s="7">
        <v>926767.24</v>
      </c>
      <c r="K870" s="7">
        <v>125113.57739999999</v>
      </c>
      <c r="L870" s="7">
        <v>1309411.2774</v>
      </c>
      <c r="M870" s="7">
        <v>1430725.8</v>
      </c>
      <c r="N870" s="34" t="s">
        <v>43</v>
      </c>
      <c r="O870" s="35">
        <v>8.4792293953180997E-2</v>
      </c>
      <c r="P870" s="7">
        <v>1398067.3</v>
      </c>
      <c r="Q870" s="7">
        <v>118545.3334679301</v>
      </c>
      <c r="R870" s="7">
        <v>0</v>
      </c>
      <c r="S870" s="35">
        <v>1</v>
      </c>
      <c r="T870" s="35">
        <v>8.4792293953180997E-2</v>
      </c>
      <c r="U870" s="7">
        <v>118545.33</v>
      </c>
      <c r="V870" s="4" t="s">
        <v>43</v>
      </c>
      <c r="W870" s="33">
        <v>2833040</v>
      </c>
      <c r="X870" s="7">
        <v>10198.94</v>
      </c>
      <c r="Y870" s="7">
        <v>38159.57</v>
      </c>
      <c r="Z870" s="7">
        <v>5151.5419500000007</v>
      </c>
      <c r="AA870" s="7">
        <v>53510.051950000001</v>
      </c>
      <c r="AB870" s="7">
        <v>56660.84</v>
      </c>
      <c r="AC870" s="4" t="s">
        <v>43</v>
      </c>
      <c r="AD870" s="35">
        <v>5.5607859855236752E-2</v>
      </c>
      <c r="AE870" s="7">
        <v>52476.94</v>
      </c>
      <c r="AF870" s="7">
        <v>2918.1303251516679</v>
      </c>
      <c r="AG870" s="7">
        <v>0</v>
      </c>
      <c r="AH870" s="35">
        <v>1</v>
      </c>
      <c r="AI870" s="35">
        <v>5.5607859855236752E-2</v>
      </c>
      <c r="AJ870" s="7">
        <v>2918.13</v>
      </c>
      <c r="AK870" s="36">
        <v>121463.46</v>
      </c>
    </row>
    <row r="871" spans="1:37">
      <c r="A871" s="4">
        <v>2023</v>
      </c>
      <c r="B871" s="4">
        <v>66</v>
      </c>
      <c r="C871" s="4" t="s">
        <v>632</v>
      </c>
      <c r="D871" s="4">
        <v>24820</v>
      </c>
      <c r="E871" s="4" t="s">
        <v>633</v>
      </c>
      <c r="F871" s="32">
        <v>0.13500000000000001</v>
      </c>
      <c r="G871" s="4" t="s">
        <v>43</v>
      </c>
      <c r="H871" s="33">
        <v>143168430</v>
      </c>
      <c r="I871" s="7">
        <v>515406.35</v>
      </c>
      <c r="J871" s="7">
        <v>1793000.16</v>
      </c>
      <c r="K871" s="7">
        <v>242055.02160000001</v>
      </c>
      <c r="L871" s="7">
        <v>2550461.5315999999</v>
      </c>
      <c r="M871" s="7">
        <v>2806101.23</v>
      </c>
      <c r="N871" s="34" t="s">
        <v>43</v>
      </c>
      <c r="O871" s="35">
        <v>9.1101381399558479E-2</v>
      </c>
      <c r="P871" s="7">
        <v>2763753.86</v>
      </c>
      <c r="Q871" s="7">
        <v>251781.79449436191</v>
      </c>
      <c r="R871" s="7">
        <v>0</v>
      </c>
      <c r="S871" s="35">
        <v>1</v>
      </c>
      <c r="T871" s="35">
        <v>9.1101381399558479E-2</v>
      </c>
      <c r="U871" s="7">
        <v>251781.79</v>
      </c>
      <c r="V871" s="4" t="s">
        <v>43</v>
      </c>
      <c r="W871" s="33">
        <v>26560130</v>
      </c>
      <c r="X871" s="7">
        <v>95616.47</v>
      </c>
      <c r="Y871" s="7">
        <v>357098.4</v>
      </c>
      <c r="Z871" s="7">
        <v>48208.284000000007</v>
      </c>
      <c r="AA871" s="7">
        <v>500923.15399999998</v>
      </c>
      <c r="AB871" s="7">
        <v>520578.55</v>
      </c>
      <c r="AC871" s="4" t="s">
        <v>43</v>
      </c>
      <c r="AD871" s="35">
        <v>3.7756830357301492E-2</v>
      </c>
      <c r="AE871" s="7">
        <v>504376.99</v>
      </c>
      <c r="AF871" s="7">
        <v>19043.67644755635</v>
      </c>
      <c r="AG871" s="7">
        <v>0</v>
      </c>
      <c r="AH871" s="35">
        <v>1</v>
      </c>
      <c r="AI871" s="35">
        <v>3.7756830357301492E-2</v>
      </c>
      <c r="AJ871" s="7">
        <v>19043.68</v>
      </c>
      <c r="AK871" s="36">
        <v>270825.46999999997</v>
      </c>
    </row>
    <row r="872" spans="1:37">
      <c r="A872" s="4">
        <v>2023</v>
      </c>
      <c r="B872" s="4">
        <v>66</v>
      </c>
      <c r="C872" s="4" t="s">
        <v>632</v>
      </c>
      <c r="D872" s="4">
        <v>25740</v>
      </c>
      <c r="E872" s="4" t="s">
        <v>634</v>
      </c>
      <c r="F872" s="32">
        <v>0.13500000000000001</v>
      </c>
      <c r="G872" s="4" t="s">
        <v>43</v>
      </c>
      <c r="H872" s="33">
        <v>226299970</v>
      </c>
      <c r="I872" s="7">
        <v>814679.89</v>
      </c>
      <c r="J872" s="7">
        <v>3073077.03</v>
      </c>
      <c r="K872" s="7">
        <v>414865.39905000001</v>
      </c>
      <c r="L872" s="7">
        <v>4302622.31905</v>
      </c>
      <c r="M872" s="7">
        <v>4752300.7300000004</v>
      </c>
      <c r="N872" s="34" t="s">
        <v>43</v>
      </c>
      <c r="O872" s="35">
        <v>9.4623307003974144E-2</v>
      </c>
      <c r="P872" s="7">
        <v>4706047.16</v>
      </c>
      <c r="Q872" s="7">
        <v>445301.74519586063</v>
      </c>
      <c r="R872" s="7">
        <v>0</v>
      </c>
      <c r="S872" s="35">
        <v>1</v>
      </c>
      <c r="T872" s="35">
        <v>9.4623307003974144E-2</v>
      </c>
      <c r="U872" s="7">
        <v>445301.75</v>
      </c>
      <c r="V872" s="4" t="s">
        <v>43</v>
      </c>
      <c r="W872" s="33">
        <v>33147350</v>
      </c>
      <c r="X872" s="7">
        <v>119330.46</v>
      </c>
      <c r="Y872" s="7">
        <v>511047.08</v>
      </c>
      <c r="Z872" s="7">
        <v>68991.355800000005</v>
      </c>
      <c r="AA872" s="7">
        <v>699368.89580000006</v>
      </c>
      <c r="AB872" s="7">
        <v>696094.75</v>
      </c>
      <c r="AC872" s="4" t="s">
        <v>44</v>
      </c>
      <c r="AD872" s="35" t="s">
        <v>45</v>
      </c>
      <c r="AE872" s="7" t="s">
        <v>45</v>
      </c>
      <c r="AF872" s="7" t="s">
        <v>45</v>
      </c>
      <c r="AG872" s="7" t="s">
        <v>45</v>
      </c>
      <c r="AH872" s="35" t="s">
        <v>45</v>
      </c>
      <c r="AI872" s="35" t="s">
        <v>45</v>
      </c>
      <c r="AJ872" s="7" t="s">
        <v>45</v>
      </c>
      <c r="AK872" s="36">
        <v>445301.75</v>
      </c>
    </row>
    <row r="873" spans="1:37">
      <c r="A873" s="4">
        <v>2023</v>
      </c>
      <c r="B873" s="4">
        <v>66</v>
      </c>
      <c r="C873" s="4" t="s">
        <v>632</v>
      </c>
      <c r="D873" s="4">
        <v>25890</v>
      </c>
      <c r="E873" s="4" t="s">
        <v>635</v>
      </c>
      <c r="F873" s="32">
        <v>0.13500000000000001</v>
      </c>
      <c r="G873" s="4" t="s">
        <v>43</v>
      </c>
      <c r="H873" s="33">
        <v>73506140</v>
      </c>
      <c r="I873" s="7">
        <v>264622.09999999998</v>
      </c>
      <c r="J873" s="7">
        <v>975574.1</v>
      </c>
      <c r="K873" s="7">
        <v>131702.50349999999</v>
      </c>
      <c r="L873" s="7">
        <v>1371898.7035000001</v>
      </c>
      <c r="M873" s="7">
        <v>1470123.02</v>
      </c>
      <c r="N873" s="34" t="s">
        <v>43</v>
      </c>
      <c r="O873" s="35">
        <v>6.6813671484445059E-2</v>
      </c>
      <c r="P873" s="7">
        <v>1451578.21</v>
      </c>
      <c r="Q873" s="7">
        <v>96985.269656918797</v>
      </c>
      <c r="R873" s="7">
        <v>0</v>
      </c>
      <c r="S873" s="35">
        <v>1</v>
      </c>
      <c r="T873" s="35">
        <v>6.6813671484445059E-2</v>
      </c>
      <c r="U873" s="7">
        <v>96985.27</v>
      </c>
      <c r="V873" s="4" t="s">
        <v>43</v>
      </c>
      <c r="W873" s="33">
        <v>2890310</v>
      </c>
      <c r="X873" s="7">
        <v>10405.120000000001</v>
      </c>
      <c r="Y873" s="7">
        <v>46257.8</v>
      </c>
      <c r="Z873" s="7">
        <v>6244.8030000000008</v>
      </c>
      <c r="AA873" s="7">
        <v>62907.723000000013</v>
      </c>
      <c r="AB873" s="7">
        <v>57806.21</v>
      </c>
      <c r="AC873" s="4" t="s">
        <v>44</v>
      </c>
      <c r="AD873" s="35" t="s">
        <v>45</v>
      </c>
      <c r="AE873" s="7" t="s">
        <v>45</v>
      </c>
      <c r="AF873" s="7" t="s">
        <v>45</v>
      </c>
      <c r="AG873" s="7" t="s">
        <v>45</v>
      </c>
      <c r="AH873" s="35" t="s">
        <v>45</v>
      </c>
      <c r="AI873" s="35" t="s">
        <v>45</v>
      </c>
      <c r="AJ873" s="7" t="s">
        <v>45</v>
      </c>
      <c r="AK873" s="36">
        <v>96985.27</v>
      </c>
    </row>
    <row r="874" spans="1:37">
      <c r="A874" s="4">
        <v>2023</v>
      </c>
      <c r="B874" s="4">
        <v>66</v>
      </c>
      <c r="C874" s="4" t="s">
        <v>632</v>
      </c>
      <c r="D874" s="4">
        <v>30320</v>
      </c>
      <c r="E874" s="4" t="s">
        <v>478</v>
      </c>
      <c r="F874" s="32">
        <v>0.13500000000000001</v>
      </c>
      <c r="G874" s="4" t="s">
        <v>43</v>
      </c>
      <c r="H874" s="33">
        <v>514510780</v>
      </c>
      <c r="I874" s="7">
        <v>217135.9</v>
      </c>
      <c r="J874" s="7">
        <v>808870.92</v>
      </c>
      <c r="K874" s="7">
        <v>109197.5742</v>
      </c>
      <c r="L874" s="7">
        <v>1135204.3942</v>
      </c>
      <c r="M874" s="7">
        <v>1246158.49</v>
      </c>
      <c r="N874" s="34" t="s">
        <v>43</v>
      </c>
      <c r="O874" s="35">
        <v>8.9036905570494485E-2</v>
      </c>
      <c r="P874" s="7">
        <v>1227833.2</v>
      </c>
      <c r="Q874" s="7">
        <v>109322.4686847181</v>
      </c>
      <c r="R874" s="7">
        <v>0</v>
      </c>
      <c r="S874" s="35">
        <v>1</v>
      </c>
      <c r="T874" s="35">
        <v>8.9036905570494485E-2</v>
      </c>
      <c r="U874" s="7">
        <v>109322.47</v>
      </c>
      <c r="V874" s="4" t="s">
        <v>44</v>
      </c>
      <c r="W874" s="33" t="s">
        <v>45</v>
      </c>
      <c r="X874" s="7" t="s">
        <v>45</v>
      </c>
      <c r="Y874" s="7" t="s">
        <v>45</v>
      </c>
      <c r="Z874" s="7" t="s">
        <v>45</v>
      </c>
      <c r="AA874" s="7" t="s">
        <v>45</v>
      </c>
      <c r="AB874" s="7" t="s">
        <v>45</v>
      </c>
      <c r="AC874" s="4" t="s">
        <v>44</v>
      </c>
      <c r="AD874" s="35" t="s">
        <v>45</v>
      </c>
      <c r="AE874" s="7" t="s">
        <v>45</v>
      </c>
      <c r="AF874" s="7" t="s">
        <v>45</v>
      </c>
      <c r="AG874" s="7" t="s">
        <v>45</v>
      </c>
      <c r="AH874" s="35" t="s">
        <v>45</v>
      </c>
      <c r="AI874" s="35" t="s">
        <v>45</v>
      </c>
      <c r="AJ874" s="7" t="s">
        <v>45</v>
      </c>
      <c r="AK874" s="36">
        <v>109322.47</v>
      </c>
    </row>
    <row r="875" spans="1:37">
      <c r="A875" s="4">
        <v>2024</v>
      </c>
      <c r="B875" s="4">
        <v>67</v>
      </c>
      <c r="C875" s="4" t="s">
        <v>636</v>
      </c>
      <c r="D875" s="4">
        <v>20200</v>
      </c>
      <c r="E875" s="4" t="s">
        <v>637</v>
      </c>
      <c r="F875" s="32">
        <v>0.161</v>
      </c>
      <c r="G875" s="4" t="s">
        <v>44</v>
      </c>
      <c r="H875" s="33" t="s">
        <v>45</v>
      </c>
      <c r="I875" s="7" t="s">
        <v>45</v>
      </c>
      <c r="J875" s="7" t="s">
        <v>45</v>
      </c>
      <c r="K875" s="7" t="s">
        <v>45</v>
      </c>
      <c r="L875" s="7" t="s">
        <v>45</v>
      </c>
      <c r="M875" s="7" t="s">
        <v>45</v>
      </c>
      <c r="N875" s="34" t="s">
        <v>44</v>
      </c>
      <c r="O875" s="35" t="s">
        <v>45</v>
      </c>
      <c r="P875" s="7" t="s">
        <v>45</v>
      </c>
      <c r="Q875" s="7" t="s">
        <v>45</v>
      </c>
      <c r="R875" s="7" t="s">
        <v>45</v>
      </c>
      <c r="S875" s="35" t="s">
        <v>45</v>
      </c>
      <c r="T875" s="35" t="s">
        <v>45</v>
      </c>
      <c r="U875" s="7" t="s">
        <v>45</v>
      </c>
      <c r="V875" s="4" t="s">
        <v>44</v>
      </c>
      <c r="W875" s="33" t="s">
        <v>45</v>
      </c>
      <c r="X875" s="7" t="s">
        <v>45</v>
      </c>
      <c r="Y875" s="7" t="s">
        <v>45</v>
      </c>
      <c r="Z875" s="7" t="s">
        <v>45</v>
      </c>
      <c r="AA875" s="7" t="s">
        <v>45</v>
      </c>
      <c r="AB875" s="7" t="s">
        <v>45</v>
      </c>
      <c r="AC875" s="4" t="s">
        <v>44</v>
      </c>
      <c r="AD875" s="35" t="s">
        <v>45</v>
      </c>
      <c r="AE875" s="7" t="s">
        <v>45</v>
      </c>
      <c r="AF875" s="7" t="s">
        <v>45</v>
      </c>
      <c r="AG875" s="7" t="s">
        <v>45</v>
      </c>
      <c r="AH875" s="35" t="s">
        <v>45</v>
      </c>
      <c r="AI875" s="35" t="s">
        <v>45</v>
      </c>
      <c r="AJ875" s="7" t="s">
        <v>45</v>
      </c>
      <c r="AK875" s="36" t="s">
        <v>45</v>
      </c>
    </row>
    <row r="876" spans="1:37">
      <c r="A876" s="4">
        <v>2024</v>
      </c>
      <c r="B876" s="4">
        <v>67</v>
      </c>
      <c r="C876" s="4" t="s">
        <v>636</v>
      </c>
      <c r="D876" s="4">
        <v>21310</v>
      </c>
      <c r="E876" s="4" t="s">
        <v>638</v>
      </c>
      <c r="F876" s="32">
        <v>0.161</v>
      </c>
      <c r="G876" s="4" t="s">
        <v>43</v>
      </c>
      <c r="H876" s="33">
        <v>466165750</v>
      </c>
      <c r="I876" s="7">
        <v>4062752</v>
      </c>
      <c r="J876" s="7">
        <v>5249032</v>
      </c>
      <c r="K876" s="7">
        <v>845094.152</v>
      </c>
      <c r="L876" s="7">
        <v>10156878.152000001</v>
      </c>
      <c r="M876" s="7">
        <v>10962016</v>
      </c>
      <c r="N876" s="34" t="s">
        <v>43</v>
      </c>
      <c r="O876" s="35">
        <v>7.3447972343773205E-2</v>
      </c>
      <c r="P876" s="7">
        <v>10915351</v>
      </c>
      <c r="Q876" s="7">
        <v>801710.39837057714</v>
      </c>
      <c r="R876" s="7">
        <v>0</v>
      </c>
      <c r="S876" s="35">
        <v>1</v>
      </c>
      <c r="T876" s="35">
        <v>7.3447972343773205E-2</v>
      </c>
      <c r="U876" s="7">
        <v>801710.4</v>
      </c>
      <c r="V876" s="4" t="s">
        <v>43</v>
      </c>
      <c r="W876" s="33">
        <v>29691030</v>
      </c>
      <c r="X876" s="7">
        <v>264280</v>
      </c>
      <c r="Y876" s="7">
        <v>332800</v>
      </c>
      <c r="Z876" s="7">
        <v>53580.800000000003</v>
      </c>
      <c r="AA876" s="7">
        <v>650660.80000000005</v>
      </c>
      <c r="AB876" s="7">
        <v>703708</v>
      </c>
      <c r="AC876" s="4" t="s">
        <v>43</v>
      </c>
      <c r="AD876" s="35">
        <v>7.5382402928487302E-2</v>
      </c>
      <c r="AE876" s="7">
        <v>818767</v>
      </c>
      <c r="AF876" s="7">
        <v>61720.623898548773</v>
      </c>
      <c r="AG876" s="7">
        <v>0</v>
      </c>
      <c r="AH876" s="35">
        <v>1</v>
      </c>
      <c r="AI876" s="35">
        <v>7.5382402928487302E-2</v>
      </c>
      <c r="AJ876" s="7">
        <v>61720.62</v>
      </c>
      <c r="AK876" s="36">
        <v>863431.02</v>
      </c>
    </row>
    <row r="877" spans="1:37">
      <c r="A877" s="4">
        <v>2024</v>
      </c>
      <c r="B877" s="4">
        <v>67</v>
      </c>
      <c r="C877" s="4" t="s">
        <v>636</v>
      </c>
      <c r="D877" s="4">
        <v>21840</v>
      </c>
      <c r="E877" s="4" t="s">
        <v>639</v>
      </c>
      <c r="F877" s="32">
        <v>0.161</v>
      </c>
      <c r="G877" s="4" t="s">
        <v>44</v>
      </c>
      <c r="H877" s="33" t="s">
        <v>45</v>
      </c>
      <c r="I877" s="7" t="s">
        <v>45</v>
      </c>
      <c r="J877" s="7" t="s">
        <v>45</v>
      </c>
      <c r="K877" s="7" t="s">
        <v>45</v>
      </c>
      <c r="L877" s="7" t="s">
        <v>45</v>
      </c>
      <c r="M877" s="7" t="s">
        <v>45</v>
      </c>
      <c r="N877" s="34" t="s">
        <v>44</v>
      </c>
      <c r="O877" s="35" t="s">
        <v>45</v>
      </c>
      <c r="P877" s="7" t="s">
        <v>45</v>
      </c>
      <c r="Q877" s="7" t="s">
        <v>45</v>
      </c>
      <c r="R877" s="7" t="s">
        <v>45</v>
      </c>
      <c r="S877" s="35" t="s">
        <v>45</v>
      </c>
      <c r="T877" s="35" t="s">
        <v>45</v>
      </c>
      <c r="U877" s="7" t="s">
        <v>45</v>
      </c>
      <c r="V877" s="4" t="s">
        <v>44</v>
      </c>
      <c r="W877" s="33" t="s">
        <v>45</v>
      </c>
      <c r="X877" s="7" t="s">
        <v>45</v>
      </c>
      <c r="Y877" s="7" t="s">
        <v>45</v>
      </c>
      <c r="Z877" s="7" t="s">
        <v>45</v>
      </c>
      <c r="AA877" s="7" t="s">
        <v>45</v>
      </c>
      <c r="AB877" s="7" t="s">
        <v>45</v>
      </c>
      <c r="AC877" s="4" t="s">
        <v>44</v>
      </c>
      <c r="AD877" s="35" t="s">
        <v>45</v>
      </c>
      <c r="AE877" s="7" t="s">
        <v>45</v>
      </c>
      <c r="AF877" s="7" t="s">
        <v>45</v>
      </c>
      <c r="AG877" s="7" t="s">
        <v>45</v>
      </c>
      <c r="AH877" s="35" t="s">
        <v>45</v>
      </c>
      <c r="AI877" s="35" t="s">
        <v>45</v>
      </c>
      <c r="AJ877" s="7" t="s">
        <v>45</v>
      </c>
      <c r="AK877" s="36" t="s">
        <v>45</v>
      </c>
    </row>
    <row r="878" spans="1:37">
      <c r="A878" s="4">
        <v>2024</v>
      </c>
      <c r="B878" s="4">
        <v>67</v>
      </c>
      <c r="C878" s="4" t="s">
        <v>636</v>
      </c>
      <c r="D878" s="4">
        <v>22520</v>
      </c>
      <c r="E878" s="4" t="s">
        <v>640</v>
      </c>
      <c r="F878" s="32">
        <v>0.161</v>
      </c>
      <c r="G878" s="4" t="s">
        <v>43</v>
      </c>
      <c r="H878" s="33">
        <v>260169700</v>
      </c>
      <c r="I878" s="7">
        <v>1404916</v>
      </c>
      <c r="J878" s="7">
        <v>2882182</v>
      </c>
      <c r="K878" s="7">
        <v>464031.30200000003</v>
      </c>
      <c r="L878" s="7">
        <v>4751129.3020000001</v>
      </c>
      <c r="M878" s="7">
        <v>5203398</v>
      </c>
      <c r="N878" s="34" t="s">
        <v>43</v>
      </c>
      <c r="O878" s="35">
        <v>8.6917952076700611E-2</v>
      </c>
      <c r="P878" s="7">
        <v>5201799</v>
      </c>
      <c r="Q878" s="7">
        <v>452129.71619462909</v>
      </c>
      <c r="R878" s="7">
        <v>0</v>
      </c>
      <c r="S878" s="35">
        <v>1</v>
      </c>
      <c r="T878" s="35">
        <v>8.6917952076700611E-2</v>
      </c>
      <c r="U878" s="7">
        <v>452129.72</v>
      </c>
      <c r="V878" s="4" t="s">
        <v>43</v>
      </c>
      <c r="W878" s="33">
        <v>23634760</v>
      </c>
      <c r="X878" s="7">
        <v>127628</v>
      </c>
      <c r="Y878" s="7">
        <v>341027</v>
      </c>
      <c r="Z878" s="7">
        <v>54905.347000000002</v>
      </c>
      <c r="AA878" s="7">
        <v>523560.34700000001</v>
      </c>
      <c r="AB878" s="7">
        <v>472696</v>
      </c>
      <c r="AC878" s="4" t="s">
        <v>44</v>
      </c>
      <c r="AD878" s="35" t="s">
        <v>45</v>
      </c>
      <c r="AE878" s="7" t="s">
        <v>45</v>
      </c>
      <c r="AF878" s="7" t="s">
        <v>45</v>
      </c>
      <c r="AG878" s="7" t="s">
        <v>45</v>
      </c>
      <c r="AH878" s="35" t="s">
        <v>45</v>
      </c>
      <c r="AI878" s="35" t="s">
        <v>45</v>
      </c>
      <c r="AJ878" s="7" t="s">
        <v>45</v>
      </c>
      <c r="AK878" s="36">
        <v>452129.72</v>
      </c>
    </row>
    <row r="879" spans="1:37">
      <c r="A879" s="4">
        <v>2024</v>
      </c>
      <c r="B879" s="4">
        <v>67</v>
      </c>
      <c r="C879" s="4" t="s">
        <v>636</v>
      </c>
      <c r="D879" s="4">
        <v>22640</v>
      </c>
      <c r="E879" s="4" t="s">
        <v>641</v>
      </c>
      <c r="F879" s="32">
        <v>0.161</v>
      </c>
      <c r="G879" s="4" t="s">
        <v>44</v>
      </c>
      <c r="H879" s="33" t="s">
        <v>45</v>
      </c>
      <c r="I879" s="7" t="s">
        <v>45</v>
      </c>
      <c r="J879" s="7" t="s">
        <v>45</v>
      </c>
      <c r="K879" s="7" t="s">
        <v>45</v>
      </c>
      <c r="L879" s="7" t="s">
        <v>45</v>
      </c>
      <c r="M879" s="7" t="s">
        <v>45</v>
      </c>
      <c r="N879" s="34" t="s">
        <v>44</v>
      </c>
      <c r="O879" s="35" t="s">
        <v>45</v>
      </c>
      <c r="P879" s="7" t="s">
        <v>45</v>
      </c>
      <c r="Q879" s="7" t="s">
        <v>45</v>
      </c>
      <c r="R879" s="7" t="s">
        <v>45</v>
      </c>
      <c r="S879" s="35" t="s">
        <v>45</v>
      </c>
      <c r="T879" s="35" t="s">
        <v>45</v>
      </c>
      <c r="U879" s="7" t="s">
        <v>45</v>
      </c>
      <c r="V879" s="4" t="s">
        <v>44</v>
      </c>
      <c r="W879" s="33" t="s">
        <v>45</v>
      </c>
      <c r="X879" s="7" t="s">
        <v>45</v>
      </c>
      <c r="Y879" s="7" t="s">
        <v>45</v>
      </c>
      <c r="Z879" s="7" t="s">
        <v>45</v>
      </c>
      <c r="AA879" s="7" t="s">
        <v>45</v>
      </c>
      <c r="AB879" s="7" t="s">
        <v>45</v>
      </c>
      <c r="AC879" s="4" t="s">
        <v>44</v>
      </c>
      <c r="AD879" s="35" t="s">
        <v>45</v>
      </c>
      <c r="AE879" s="7" t="s">
        <v>45</v>
      </c>
      <c r="AF879" s="7" t="s">
        <v>45</v>
      </c>
      <c r="AG879" s="7" t="s">
        <v>45</v>
      </c>
      <c r="AH879" s="35" t="s">
        <v>45</v>
      </c>
      <c r="AI879" s="35" t="s">
        <v>45</v>
      </c>
      <c r="AJ879" s="7" t="s">
        <v>45</v>
      </c>
      <c r="AK879" s="36" t="s">
        <v>45</v>
      </c>
    </row>
    <row r="880" spans="1:37">
      <c r="A880" s="4">
        <v>2024</v>
      </c>
      <c r="B880" s="4">
        <v>67</v>
      </c>
      <c r="C880" s="4" t="s">
        <v>636</v>
      </c>
      <c r="D880" s="4">
        <v>22700</v>
      </c>
      <c r="E880" s="4" t="s">
        <v>642</v>
      </c>
      <c r="F880" s="32">
        <v>0.161</v>
      </c>
      <c r="G880" s="4" t="s">
        <v>44</v>
      </c>
      <c r="H880" s="33" t="s">
        <v>45</v>
      </c>
      <c r="I880" s="7" t="s">
        <v>45</v>
      </c>
      <c r="J880" s="7" t="s">
        <v>45</v>
      </c>
      <c r="K880" s="7" t="s">
        <v>45</v>
      </c>
      <c r="L880" s="7" t="s">
        <v>45</v>
      </c>
      <c r="M880" s="7" t="s">
        <v>45</v>
      </c>
      <c r="N880" s="34" t="s">
        <v>44</v>
      </c>
      <c r="O880" s="35" t="s">
        <v>45</v>
      </c>
      <c r="P880" s="7" t="s">
        <v>45</v>
      </c>
      <c r="Q880" s="7" t="s">
        <v>45</v>
      </c>
      <c r="R880" s="7" t="s">
        <v>45</v>
      </c>
      <c r="S880" s="35" t="s">
        <v>45</v>
      </c>
      <c r="T880" s="35" t="s">
        <v>45</v>
      </c>
      <c r="U880" s="7" t="s">
        <v>45</v>
      </c>
      <c r="V880" s="4" t="s">
        <v>44</v>
      </c>
      <c r="W880" s="33" t="s">
        <v>45</v>
      </c>
      <c r="X880" s="7" t="s">
        <v>45</v>
      </c>
      <c r="Y880" s="7" t="s">
        <v>45</v>
      </c>
      <c r="Z880" s="7" t="s">
        <v>45</v>
      </c>
      <c r="AA880" s="7" t="s">
        <v>45</v>
      </c>
      <c r="AB880" s="7" t="s">
        <v>45</v>
      </c>
      <c r="AC880" s="4" t="s">
        <v>44</v>
      </c>
      <c r="AD880" s="35" t="s">
        <v>45</v>
      </c>
      <c r="AE880" s="7" t="s">
        <v>45</v>
      </c>
      <c r="AF880" s="7" t="s">
        <v>45</v>
      </c>
      <c r="AG880" s="7" t="s">
        <v>45</v>
      </c>
      <c r="AH880" s="35" t="s">
        <v>45</v>
      </c>
      <c r="AI880" s="35" t="s">
        <v>45</v>
      </c>
      <c r="AJ880" s="7" t="s">
        <v>45</v>
      </c>
      <c r="AK880" s="36" t="s">
        <v>45</v>
      </c>
    </row>
    <row r="881" spans="1:37">
      <c r="A881" s="4">
        <v>2024</v>
      </c>
      <c r="B881" s="4">
        <v>67</v>
      </c>
      <c r="C881" s="4" t="s">
        <v>636</v>
      </c>
      <c r="D881" s="4">
        <v>23510</v>
      </c>
      <c r="E881" s="4" t="s">
        <v>643</v>
      </c>
      <c r="F881" s="32">
        <v>0.161</v>
      </c>
      <c r="G881" s="4" t="s">
        <v>44</v>
      </c>
      <c r="H881" s="33" t="s">
        <v>45</v>
      </c>
      <c r="I881" s="7" t="s">
        <v>45</v>
      </c>
      <c r="J881" s="7" t="s">
        <v>45</v>
      </c>
      <c r="K881" s="7" t="s">
        <v>45</v>
      </c>
      <c r="L881" s="7" t="s">
        <v>45</v>
      </c>
      <c r="M881" s="7" t="s">
        <v>45</v>
      </c>
      <c r="N881" s="34" t="s">
        <v>44</v>
      </c>
      <c r="O881" s="35" t="s">
        <v>45</v>
      </c>
      <c r="P881" s="7" t="s">
        <v>45</v>
      </c>
      <c r="Q881" s="7" t="s">
        <v>45</v>
      </c>
      <c r="R881" s="7" t="s">
        <v>45</v>
      </c>
      <c r="S881" s="35" t="s">
        <v>45</v>
      </c>
      <c r="T881" s="35" t="s">
        <v>45</v>
      </c>
      <c r="U881" s="7" t="s">
        <v>45</v>
      </c>
      <c r="V881" s="4" t="s">
        <v>44</v>
      </c>
      <c r="W881" s="33" t="s">
        <v>45</v>
      </c>
      <c r="X881" s="7" t="s">
        <v>45</v>
      </c>
      <c r="Y881" s="7" t="s">
        <v>45</v>
      </c>
      <c r="Z881" s="7" t="s">
        <v>45</v>
      </c>
      <c r="AA881" s="7" t="s">
        <v>45</v>
      </c>
      <c r="AB881" s="7" t="s">
        <v>45</v>
      </c>
      <c r="AC881" s="4" t="s">
        <v>44</v>
      </c>
      <c r="AD881" s="35" t="s">
        <v>45</v>
      </c>
      <c r="AE881" s="7" t="s">
        <v>45</v>
      </c>
      <c r="AF881" s="7" t="s">
        <v>45</v>
      </c>
      <c r="AG881" s="7" t="s">
        <v>45</v>
      </c>
      <c r="AH881" s="35" t="s">
        <v>45</v>
      </c>
      <c r="AI881" s="35" t="s">
        <v>45</v>
      </c>
      <c r="AJ881" s="7" t="s">
        <v>45</v>
      </c>
      <c r="AK881" s="36" t="s">
        <v>45</v>
      </c>
    </row>
    <row r="882" spans="1:37">
      <c r="A882" s="4">
        <v>2024</v>
      </c>
      <c r="B882" s="4">
        <v>67</v>
      </c>
      <c r="C882" s="4" t="s">
        <v>636</v>
      </c>
      <c r="D882" s="4">
        <v>24530</v>
      </c>
      <c r="E882" s="4" t="s">
        <v>644</v>
      </c>
      <c r="F882" s="32">
        <v>0.161</v>
      </c>
      <c r="G882" s="4" t="s">
        <v>44</v>
      </c>
      <c r="H882" s="33" t="s">
        <v>45</v>
      </c>
      <c r="I882" s="7" t="s">
        <v>45</v>
      </c>
      <c r="J882" s="7" t="s">
        <v>45</v>
      </c>
      <c r="K882" s="7" t="s">
        <v>45</v>
      </c>
      <c r="L882" s="7" t="s">
        <v>45</v>
      </c>
      <c r="M882" s="7" t="s">
        <v>45</v>
      </c>
      <c r="N882" s="34" t="s">
        <v>44</v>
      </c>
      <c r="O882" s="35" t="s">
        <v>45</v>
      </c>
      <c r="P882" s="7" t="s">
        <v>45</v>
      </c>
      <c r="Q882" s="7" t="s">
        <v>45</v>
      </c>
      <c r="R882" s="7" t="s">
        <v>45</v>
      </c>
      <c r="S882" s="35" t="s">
        <v>45</v>
      </c>
      <c r="T882" s="35" t="s">
        <v>45</v>
      </c>
      <c r="U882" s="7" t="s">
        <v>45</v>
      </c>
      <c r="V882" s="4" t="s">
        <v>44</v>
      </c>
      <c r="W882" s="33" t="s">
        <v>45</v>
      </c>
      <c r="X882" s="7" t="s">
        <v>45</v>
      </c>
      <c r="Y882" s="7" t="s">
        <v>45</v>
      </c>
      <c r="Z882" s="7" t="s">
        <v>45</v>
      </c>
      <c r="AA882" s="7" t="s">
        <v>45</v>
      </c>
      <c r="AB882" s="7" t="s">
        <v>45</v>
      </c>
      <c r="AC882" s="4" t="s">
        <v>44</v>
      </c>
      <c r="AD882" s="35" t="s">
        <v>45</v>
      </c>
      <c r="AE882" s="7" t="s">
        <v>45</v>
      </c>
      <c r="AF882" s="7" t="s">
        <v>45</v>
      </c>
      <c r="AG882" s="7" t="s">
        <v>45</v>
      </c>
      <c r="AH882" s="35" t="s">
        <v>45</v>
      </c>
      <c r="AI882" s="35" t="s">
        <v>45</v>
      </c>
      <c r="AJ882" s="7" t="s">
        <v>45</v>
      </c>
      <c r="AK882" s="36" t="s">
        <v>45</v>
      </c>
    </row>
    <row r="883" spans="1:37">
      <c r="A883" s="4">
        <v>2024</v>
      </c>
      <c r="B883" s="4">
        <v>67</v>
      </c>
      <c r="C883" s="4" t="s">
        <v>636</v>
      </c>
      <c r="D883" s="4">
        <v>24700</v>
      </c>
      <c r="E883" s="4" t="s">
        <v>645</v>
      </c>
      <c r="F883" s="32">
        <v>0.161</v>
      </c>
      <c r="G883" s="4" t="s">
        <v>43</v>
      </c>
      <c r="H883" s="33">
        <v>279656710</v>
      </c>
      <c r="I883" s="7">
        <v>3736974</v>
      </c>
      <c r="J883" s="7">
        <v>2989499</v>
      </c>
      <c r="K883" s="7">
        <v>481309.33899999998</v>
      </c>
      <c r="L883" s="7">
        <v>7207782.3389999997</v>
      </c>
      <c r="M883" s="7">
        <v>7764034</v>
      </c>
      <c r="N883" s="34" t="s">
        <v>43</v>
      </c>
      <c r="O883" s="35">
        <v>7.1644670927510146E-2</v>
      </c>
      <c r="P883" s="7">
        <v>7737195</v>
      </c>
      <c r="Q883" s="7">
        <v>554328.78967697686</v>
      </c>
      <c r="R883" s="7">
        <v>0</v>
      </c>
      <c r="S883" s="35">
        <v>1</v>
      </c>
      <c r="T883" s="35">
        <v>7.1644670927510146E-2</v>
      </c>
      <c r="U883" s="7">
        <v>554328.79</v>
      </c>
      <c r="V883" s="4" t="s">
        <v>44</v>
      </c>
      <c r="W883" s="33" t="s">
        <v>45</v>
      </c>
      <c r="X883" s="7" t="s">
        <v>45</v>
      </c>
      <c r="Y883" s="7" t="s">
        <v>45</v>
      </c>
      <c r="Z883" s="7" t="s">
        <v>45</v>
      </c>
      <c r="AA883" s="7" t="s">
        <v>45</v>
      </c>
      <c r="AB883" s="7" t="s">
        <v>45</v>
      </c>
      <c r="AC883" s="4" t="s">
        <v>44</v>
      </c>
      <c r="AD883" s="35" t="s">
        <v>45</v>
      </c>
      <c r="AE883" s="7" t="s">
        <v>45</v>
      </c>
      <c r="AF883" s="7" t="s">
        <v>45</v>
      </c>
      <c r="AG883" s="7" t="s">
        <v>45</v>
      </c>
      <c r="AH883" s="35" t="s">
        <v>45</v>
      </c>
      <c r="AI883" s="35" t="s">
        <v>45</v>
      </c>
      <c r="AJ883" s="7" t="s">
        <v>45</v>
      </c>
      <c r="AK883" s="36">
        <v>554328.79</v>
      </c>
    </row>
    <row r="884" spans="1:37">
      <c r="A884" s="4">
        <v>2024</v>
      </c>
      <c r="B884" s="4">
        <v>67</v>
      </c>
      <c r="C884" s="4" t="s">
        <v>636</v>
      </c>
      <c r="D884" s="4">
        <v>24990</v>
      </c>
      <c r="E884" s="4" t="s">
        <v>646</v>
      </c>
      <c r="F884" s="32">
        <v>0.161</v>
      </c>
      <c r="G884" s="4" t="s">
        <v>43</v>
      </c>
      <c r="H884" s="33">
        <v>363086560</v>
      </c>
      <c r="I884" s="7">
        <v>3943120</v>
      </c>
      <c r="J884" s="7">
        <v>3665378</v>
      </c>
      <c r="K884" s="7">
        <v>590125.85800000001</v>
      </c>
      <c r="L884" s="7">
        <v>8198623.858</v>
      </c>
      <c r="M884" s="7">
        <v>8990030</v>
      </c>
      <c r="N884" s="34" t="s">
        <v>43</v>
      </c>
      <c r="O884" s="35">
        <v>8.8031535156167462E-2</v>
      </c>
      <c r="P884" s="7">
        <v>8982414</v>
      </c>
      <c r="Q884" s="7">
        <v>790735.69382825075</v>
      </c>
      <c r="R884" s="7">
        <v>0</v>
      </c>
      <c r="S884" s="35">
        <v>1</v>
      </c>
      <c r="T884" s="35">
        <v>8.8031535156167462E-2</v>
      </c>
      <c r="U884" s="7">
        <v>790735.69</v>
      </c>
      <c r="V884" s="4" t="s">
        <v>43</v>
      </c>
      <c r="W884" s="33">
        <v>18215820</v>
      </c>
      <c r="X884" s="7">
        <v>197824</v>
      </c>
      <c r="Y884" s="7">
        <v>207618</v>
      </c>
      <c r="Z884" s="7">
        <v>33426.498</v>
      </c>
      <c r="AA884" s="7">
        <v>438868.49800000002</v>
      </c>
      <c r="AB884" s="7">
        <v>451024</v>
      </c>
      <c r="AC884" s="4" t="s">
        <v>43</v>
      </c>
      <c r="AD884" s="35">
        <v>2.6950898400085129E-2</v>
      </c>
      <c r="AE884" s="7">
        <v>449470</v>
      </c>
      <c r="AF884" s="7">
        <v>12113.62030388626</v>
      </c>
      <c r="AG884" s="7">
        <v>0</v>
      </c>
      <c r="AH884" s="35">
        <v>1</v>
      </c>
      <c r="AI884" s="35">
        <v>2.6950898400085129E-2</v>
      </c>
      <c r="AJ884" s="7">
        <v>12113.62</v>
      </c>
      <c r="AK884" s="36">
        <v>802849.31</v>
      </c>
    </row>
    <row r="885" spans="1:37">
      <c r="A885" s="4">
        <v>2024</v>
      </c>
      <c r="B885" s="4">
        <v>67</v>
      </c>
      <c r="C885" s="4" t="s">
        <v>636</v>
      </c>
      <c r="D885" s="4">
        <v>25140</v>
      </c>
      <c r="E885" s="4" t="s">
        <v>647</v>
      </c>
      <c r="F885" s="32">
        <v>0.161</v>
      </c>
      <c r="G885" s="4" t="s">
        <v>43</v>
      </c>
      <c r="H885" s="33">
        <v>14013970</v>
      </c>
      <c r="I885" s="7">
        <v>255251</v>
      </c>
      <c r="J885" s="7">
        <v>152655</v>
      </c>
      <c r="K885" s="7">
        <v>24577.455000000002</v>
      </c>
      <c r="L885" s="7">
        <v>432483.45500000002</v>
      </c>
      <c r="M885" s="7">
        <v>458454</v>
      </c>
      <c r="N885" s="34" t="s">
        <v>43</v>
      </c>
      <c r="O885" s="35">
        <v>5.6648093374689679E-2</v>
      </c>
      <c r="P885" s="7">
        <v>455562</v>
      </c>
      <c r="Q885" s="7">
        <v>25806.718713960381</v>
      </c>
      <c r="R885" s="7">
        <v>0</v>
      </c>
      <c r="S885" s="35">
        <v>1</v>
      </c>
      <c r="T885" s="35">
        <v>5.6648093374689679E-2</v>
      </c>
      <c r="U885" s="7">
        <v>25806.720000000001</v>
      </c>
      <c r="V885" s="4" t="s">
        <v>44</v>
      </c>
      <c r="W885" s="33" t="s">
        <v>45</v>
      </c>
      <c r="X885" s="7" t="s">
        <v>45</v>
      </c>
      <c r="Y885" s="7" t="s">
        <v>45</v>
      </c>
      <c r="Z885" s="7" t="s">
        <v>45</v>
      </c>
      <c r="AA885" s="7" t="s">
        <v>45</v>
      </c>
      <c r="AB885" s="7" t="s">
        <v>45</v>
      </c>
      <c r="AC885" s="4" t="s">
        <v>44</v>
      </c>
      <c r="AD885" s="35" t="s">
        <v>45</v>
      </c>
      <c r="AE885" s="7" t="s">
        <v>45</v>
      </c>
      <c r="AF885" s="7" t="s">
        <v>45</v>
      </c>
      <c r="AG885" s="7" t="s">
        <v>45</v>
      </c>
      <c r="AH885" s="35" t="s">
        <v>45</v>
      </c>
      <c r="AI885" s="35" t="s">
        <v>45</v>
      </c>
      <c r="AJ885" s="7" t="s">
        <v>45</v>
      </c>
      <c r="AK885" s="36">
        <v>25806.720000000001</v>
      </c>
    </row>
    <row r="886" spans="1:37">
      <c r="A886" s="4">
        <v>2024</v>
      </c>
      <c r="B886" s="4">
        <v>67</v>
      </c>
      <c r="C886" s="4" t="s">
        <v>636</v>
      </c>
      <c r="D886" s="4">
        <v>25160</v>
      </c>
      <c r="E886" s="4" t="s">
        <v>648</v>
      </c>
      <c r="F886" s="32">
        <v>0.161</v>
      </c>
      <c r="G886" s="4" t="s">
        <v>43</v>
      </c>
      <c r="H886" s="33">
        <v>17365590</v>
      </c>
      <c r="I886" s="7">
        <v>435806</v>
      </c>
      <c r="J886" s="7">
        <v>185314</v>
      </c>
      <c r="K886" s="7">
        <v>29835.554</v>
      </c>
      <c r="L886" s="7">
        <v>650955.554</v>
      </c>
      <c r="M886" s="7">
        <v>700805</v>
      </c>
      <c r="N886" s="34" t="s">
        <v>43</v>
      </c>
      <c r="O886" s="35">
        <v>7.113169283894949E-2</v>
      </c>
      <c r="P886" s="7">
        <v>696399</v>
      </c>
      <c r="Q886" s="7">
        <v>49536.039761351589</v>
      </c>
      <c r="R886" s="7">
        <v>0</v>
      </c>
      <c r="S886" s="35">
        <v>1</v>
      </c>
      <c r="T886" s="35">
        <v>7.113169283894949E-2</v>
      </c>
      <c r="U886" s="7">
        <v>49536.04</v>
      </c>
      <c r="V886" s="4" t="s">
        <v>44</v>
      </c>
      <c r="W886" s="33" t="s">
        <v>45</v>
      </c>
      <c r="X886" s="7" t="s">
        <v>45</v>
      </c>
      <c r="Y886" s="7" t="s">
        <v>45</v>
      </c>
      <c r="Z886" s="7" t="s">
        <v>45</v>
      </c>
      <c r="AA886" s="7" t="s">
        <v>45</v>
      </c>
      <c r="AB886" s="7" t="s">
        <v>45</v>
      </c>
      <c r="AC886" s="4" t="s">
        <v>44</v>
      </c>
      <c r="AD886" s="35" t="s">
        <v>45</v>
      </c>
      <c r="AE886" s="7" t="s">
        <v>45</v>
      </c>
      <c r="AF886" s="7" t="s">
        <v>45</v>
      </c>
      <c r="AG886" s="7" t="s">
        <v>45</v>
      </c>
      <c r="AH886" s="35" t="s">
        <v>45</v>
      </c>
      <c r="AI886" s="35" t="s">
        <v>45</v>
      </c>
      <c r="AJ886" s="7" t="s">
        <v>45</v>
      </c>
      <c r="AK886" s="36">
        <v>49536.04</v>
      </c>
    </row>
    <row r="887" spans="1:37">
      <c r="A887" s="4">
        <v>2024</v>
      </c>
      <c r="B887" s="4">
        <v>67</v>
      </c>
      <c r="C887" s="4" t="s">
        <v>636</v>
      </c>
      <c r="D887" s="4">
        <v>25180</v>
      </c>
      <c r="E887" s="4" t="s">
        <v>649</v>
      </c>
      <c r="F887" s="32">
        <v>0.161</v>
      </c>
      <c r="G887" s="4" t="s">
        <v>44</v>
      </c>
      <c r="H887" s="33" t="s">
        <v>45</v>
      </c>
      <c r="I887" s="7" t="s">
        <v>45</v>
      </c>
      <c r="J887" s="7" t="s">
        <v>45</v>
      </c>
      <c r="K887" s="7" t="s">
        <v>45</v>
      </c>
      <c r="L887" s="7" t="s">
        <v>45</v>
      </c>
      <c r="M887" s="7" t="s">
        <v>45</v>
      </c>
      <c r="N887" s="34" t="s">
        <v>44</v>
      </c>
      <c r="O887" s="35" t="s">
        <v>45</v>
      </c>
      <c r="P887" s="7" t="s">
        <v>45</v>
      </c>
      <c r="Q887" s="7" t="s">
        <v>45</v>
      </c>
      <c r="R887" s="7" t="s">
        <v>45</v>
      </c>
      <c r="S887" s="35" t="s">
        <v>45</v>
      </c>
      <c r="T887" s="35" t="s">
        <v>45</v>
      </c>
      <c r="U887" s="7" t="s">
        <v>45</v>
      </c>
      <c r="V887" s="4" t="s">
        <v>44</v>
      </c>
      <c r="W887" s="33" t="s">
        <v>45</v>
      </c>
      <c r="X887" s="7" t="s">
        <v>45</v>
      </c>
      <c r="Y887" s="7" t="s">
        <v>45</v>
      </c>
      <c r="Z887" s="7" t="s">
        <v>45</v>
      </c>
      <c r="AA887" s="7" t="s">
        <v>45</v>
      </c>
      <c r="AB887" s="7" t="s">
        <v>45</v>
      </c>
      <c r="AC887" s="4" t="s">
        <v>44</v>
      </c>
      <c r="AD887" s="35" t="s">
        <v>45</v>
      </c>
      <c r="AE887" s="7" t="s">
        <v>45</v>
      </c>
      <c r="AF887" s="7" t="s">
        <v>45</v>
      </c>
      <c r="AG887" s="7" t="s">
        <v>45</v>
      </c>
      <c r="AH887" s="35" t="s">
        <v>45</v>
      </c>
      <c r="AI887" s="35" t="s">
        <v>45</v>
      </c>
      <c r="AJ887" s="7" t="s">
        <v>45</v>
      </c>
      <c r="AK887" s="36" t="s">
        <v>45</v>
      </c>
    </row>
    <row r="888" spans="1:37">
      <c r="A888" s="4">
        <v>2024</v>
      </c>
      <c r="B888" s="4">
        <v>67</v>
      </c>
      <c r="C888" s="4" t="s">
        <v>636</v>
      </c>
      <c r="D888" s="4">
        <v>25290</v>
      </c>
      <c r="E888" s="4" t="s">
        <v>650</v>
      </c>
      <c r="F888" s="32">
        <v>0.161</v>
      </c>
      <c r="G888" s="4" t="s">
        <v>44</v>
      </c>
      <c r="H888" s="33" t="s">
        <v>45</v>
      </c>
      <c r="I888" s="7" t="s">
        <v>45</v>
      </c>
      <c r="J888" s="7" t="s">
        <v>45</v>
      </c>
      <c r="K888" s="7" t="s">
        <v>45</v>
      </c>
      <c r="L888" s="7" t="s">
        <v>45</v>
      </c>
      <c r="M888" s="7" t="s">
        <v>45</v>
      </c>
      <c r="N888" s="34" t="s">
        <v>44</v>
      </c>
      <c r="O888" s="35" t="s">
        <v>45</v>
      </c>
      <c r="P888" s="7" t="s">
        <v>45</v>
      </c>
      <c r="Q888" s="7" t="s">
        <v>45</v>
      </c>
      <c r="R888" s="7" t="s">
        <v>45</v>
      </c>
      <c r="S888" s="35" t="s">
        <v>45</v>
      </c>
      <c r="T888" s="35" t="s">
        <v>45</v>
      </c>
      <c r="U888" s="7" t="s">
        <v>45</v>
      </c>
      <c r="V888" s="4" t="s">
        <v>44</v>
      </c>
      <c r="W888" s="33" t="s">
        <v>45</v>
      </c>
      <c r="X888" s="7" t="s">
        <v>45</v>
      </c>
      <c r="Y888" s="7" t="s">
        <v>45</v>
      </c>
      <c r="Z888" s="7" t="s">
        <v>45</v>
      </c>
      <c r="AA888" s="7" t="s">
        <v>45</v>
      </c>
      <c r="AB888" s="7" t="s">
        <v>45</v>
      </c>
      <c r="AC888" s="4" t="s">
        <v>44</v>
      </c>
      <c r="AD888" s="35" t="s">
        <v>45</v>
      </c>
      <c r="AE888" s="7" t="s">
        <v>45</v>
      </c>
      <c r="AF888" s="7" t="s">
        <v>45</v>
      </c>
      <c r="AG888" s="7" t="s">
        <v>45</v>
      </c>
      <c r="AH888" s="35" t="s">
        <v>45</v>
      </c>
      <c r="AI888" s="35" t="s">
        <v>45</v>
      </c>
      <c r="AJ888" s="7" t="s">
        <v>45</v>
      </c>
      <c r="AK888" s="36" t="s">
        <v>45</v>
      </c>
    </row>
    <row r="889" spans="1:37">
      <c r="A889" s="4">
        <v>2024</v>
      </c>
      <c r="B889" s="4">
        <v>67</v>
      </c>
      <c r="C889" s="4" t="s">
        <v>636</v>
      </c>
      <c r="D889" s="4">
        <v>25720</v>
      </c>
      <c r="E889" s="4" t="s">
        <v>651</v>
      </c>
      <c r="F889" s="32">
        <v>0.161</v>
      </c>
      <c r="G889" s="4" t="s">
        <v>43</v>
      </c>
      <c r="H889" s="33">
        <v>264195840</v>
      </c>
      <c r="I889" s="7">
        <v>2285294</v>
      </c>
      <c r="J889" s="7">
        <v>2877319</v>
      </c>
      <c r="K889" s="7">
        <v>463248.359</v>
      </c>
      <c r="L889" s="7">
        <v>5625861.3590000002</v>
      </c>
      <c r="M889" s="7">
        <v>6168978</v>
      </c>
      <c r="N889" s="34" t="s">
        <v>43</v>
      </c>
      <c r="O889" s="35">
        <v>8.8039970478092089E-2</v>
      </c>
      <c r="P889" s="7">
        <v>6154339</v>
      </c>
      <c r="Q889" s="7">
        <v>541827.82387217076</v>
      </c>
      <c r="R889" s="7">
        <v>0</v>
      </c>
      <c r="S889" s="35">
        <v>1</v>
      </c>
      <c r="T889" s="35">
        <v>8.8039970478092089E-2</v>
      </c>
      <c r="U889" s="7">
        <v>541827.81999999995</v>
      </c>
      <c r="V889" s="4" t="s">
        <v>43</v>
      </c>
      <c r="W889" s="33">
        <v>12618340</v>
      </c>
      <c r="X889" s="7">
        <v>109149</v>
      </c>
      <c r="Y889" s="7">
        <v>189801</v>
      </c>
      <c r="Z889" s="7">
        <v>30557.960999999999</v>
      </c>
      <c r="AA889" s="7">
        <v>329507.96100000001</v>
      </c>
      <c r="AB889" s="7">
        <v>294638</v>
      </c>
      <c r="AC889" s="4" t="s">
        <v>44</v>
      </c>
      <c r="AD889" s="35" t="s">
        <v>45</v>
      </c>
      <c r="AE889" s="7" t="s">
        <v>45</v>
      </c>
      <c r="AF889" s="7" t="s">
        <v>45</v>
      </c>
      <c r="AG889" s="7" t="s">
        <v>45</v>
      </c>
      <c r="AH889" s="35" t="s">
        <v>45</v>
      </c>
      <c r="AI889" s="35" t="s">
        <v>45</v>
      </c>
      <c r="AJ889" s="7" t="s">
        <v>45</v>
      </c>
      <c r="AK889" s="36">
        <v>541827.81999999995</v>
      </c>
    </row>
    <row r="890" spans="1:37">
      <c r="A890" s="4">
        <v>2024</v>
      </c>
      <c r="B890" s="4">
        <v>67</v>
      </c>
      <c r="C890" s="4" t="s">
        <v>636</v>
      </c>
      <c r="D890" s="4">
        <v>25820</v>
      </c>
      <c r="E890" s="4" t="s">
        <v>220</v>
      </c>
      <c r="F890" s="32">
        <v>0.161</v>
      </c>
      <c r="G890" s="4" t="s">
        <v>43</v>
      </c>
      <c r="H890" s="33">
        <v>4310300</v>
      </c>
      <c r="I890" s="7">
        <v>19827</v>
      </c>
      <c r="J890" s="7">
        <v>47957</v>
      </c>
      <c r="K890" s="7">
        <v>7721.0770000000002</v>
      </c>
      <c r="L890" s="7">
        <v>75505.077000000005</v>
      </c>
      <c r="M890" s="7">
        <v>86206</v>
      </c>
      <c r="N890" s="34" t="s">
        <v>43</v>
      </c>
      <c r="O890" s="35">
        <v>0.12413199777277679</v>
      </c>
      <c r="P890" s="7">
        <v>85134</v>
      </c>
      <c r="Q890" s="7">
        <v>10567.85349838758</v>
      </c>
      <c r="R890" s="7">
        <v>0</v>
      </c>
      <c r="S890" s="35">
        <v>1</v>
      </c>
      <c r="T890" s="35">
        <v>0.12413199777277679</v>
      </c>
      <c r="U890" s="7">
        <v>10567.85</v>
      </c>
      <c r="V890" s="4" t="s">
        <v>43</v>
      </c>
      <c r="W890" s="33">
        <v>525260</v>
      </c>
      <c r="X890" s="7">
        <v>2416</v>
      </c>
      <c r="Y890" s="7">
        <v>6651</v>
      </c>
      <c r="Z890" s="7">
        <v>1070.8109999999999</v>
      </c>
      <c r="AA890" s="7">
        <v>10137.811</v>
      </c>
      <c r="AB890" s="7">
        <v>10505</v>
      </c>
      <c r="AC890" s="4" t="s">
        <v>43</v>
      </c>
      <c r="AD890" s="35">
        <v>3.495373631604004E-2</v>
      </c>
      <c r="AE890" s="7">
        <v>10462</v>
      </c>
      <c r="AF890" s="7">
        <v>365.68598933841088</v>
      </c>
      <c r="AG890" s="7">
        <v>0</v>
      </c>
      <c r="AH890" s="35">
        <v>1</v>
      </c>
      <c r="AI890" s="35">
        <v>3.495373631604004E-2</v>
      </c>
      <c r="AJ890" s="7">
        <v>365.69</v>
      </c>
      <c r="AK890" s="36">
        <v>10933.54</v>
      </c>
    </row>
    <row r="891" spans="1:37">
      <c r="A891" s="4">
        <v>2024</v>
      </c>
      <c r="B891" s="4">
        <v>67</v>
      </c>
      <c r="C891" s="4" t="s">
        <v>636</v>
      </c>
      <c r="D891" s="4">
        <v>26030</v>
      </c>
      <c r="E891" s="4" t="s">
        <v>652</v>
      </c>
      <c r="F891" s="32">
        <v>0.161</v>
      </c>
      <c r="G891" s="4" t="s">
        <v>43</v>
      </c>
      <c r="H891" s="33">
        <v>66421940</v>
      </c>
      <c r="I891" s="7">
        <v>845735</v>
      </c>
      <c r="J891" s="7">
        <v>764928</v>
      </c>
      <c r="K891" s="7">
        <v>123153.408</v>
      </c>
      <c r="L891" s="7">
        <v>1733816.4080000001</v>
      </c>
      <c r="M891" s="7">
        <v>1875276</v>
      </c>
      <c r="N891" s="34" t="s">
        <v>43</v>
      </c>
      <c r="O891" s="35">
        <v>7.5434011846789439E-2</v>
      </c>
      <c r="P891" s="7">
        <v>1867420</v>
      </c>
      <c r="Q891" s="7">
        <v>140866.98240293149</v>
      </c>
      <c r="R891" s="7">
        <v>0</v>
      </c>
      <c r="S891" s="35">
        <v>1</v>
      </c>
      <c r="T891" s="35">
        <v>7.5434011846789439E-2</v>
      </c>
      <c r="U891" s="7">
        <v>140866.98000000001</v>
      </c>
      <c r="V891" s="4" t="s">
        <v>44</v>
      </c>
      <c r="W891" s="33" t="s">
        <v>45</v>
      </c>
      <c r="X891" s="7" t="s">
        <v>45</v>
      </c>
      <c r="Y891" s="7" t="s">
        <v>45</v>
      </c>
      <c r="Z891" s="7" t="s">
        <v>45</v>
      </c>
      <c r="AA891" s="7" t="s">
        <v>45</v>
      </c>
      <c r="AB891" s="7" t="s">
        <v>45</v>
      </c>
      <c r="AC891" s="4" t="s">
        <v>44</v>
      </c>
      <c r="AD891" s="35" t="s">
        <v>45</v>
      </c>
      <c r="AE891" s="7" t="s">
        <v>45</v>
      </c>
      <c r="AF891" s="7" t="s">
        <v>45</v>
      </c>
      <c r="AG891" s="7" t="s">
        <v>45</v>
      </c>
      <c r="AH891" s="35" t="s">
        <v>45</v>
      </c>
      <c r="AI891" s="35" t="s">
        <v>45</v>
      </c>
      <c r="AJ891" s="7" t="s">
        <v>45</v>
      </c>
      <c r="AK891" s="36">
        <v>140866.98000000001</v>
      </c>
    </row>
    <row r="892" spans="1:37">
      <c r="A892" s="4">
        <v>2024</v>
      </c>
      <c r="B892" s="4">
        <v>67</v>
      </c>
      <c r="C892" s="4" t="s">
        <v>636</v>
      </c>
      <c r="D892" s="4">
        <v>30240</v>
      </c>
      <c r="E892" s="4" t="s">
        <v>221</v>
      </c>
      <c r="F892" s="32">
        <v>0.161</v>
      </c>
      <c r="G892" s="4" t="s">
        <v>44</v>
      </c>
      <c r="H892" s="33" t="s">
        <v>45</v>
      </c>
      <c r="I892" s="7" t="s">
        <v>45</v>
      </c>
      <c r="J892" s="7" t="s">
        <v>45</v>
      </c>
      <c r="K892" s="7" t="s">
        <v>45</v>
      </c>
      <c r="L892" s="7" t="s">
        <v>45</v>
      </c>
      <c r="M892" s="7" t="s">
        <v>45</v>
      </c>
      <c r="N892" s="34" t="s">
        <v>44</v>
      </c>
      <c r="O892" s="35" t="s">
        <v>45</v>
      </c>
      <c r="P892" s="7" t="s">
        <v>45</v>
      </c>
      <c r="Q892" s="7" t="s">
        <v>45</v>
      </c>
      <c r="R892" s="7" t="s">
        <v>45</v>
      </c>
      <c r="S892" s="35" t="s">
        <v>45</v>
      </c>
      <c r="T892" s="35" t="s">
        <v>45</v>
      </c>
      <c r="U892" s="7" t="s">
        <v>45</v>
      </c>
      <c r="V892" s="4" t="s">
        <v>44</v>
      </c>
      <c r="W892" s="33" t="s">
        <v>45</v>
      </c>
      <c r="X892" s="7" t="s">
        <v>45</v>
      </c>
      <c r="Y892" s="7" t="s">
        <v>45</v>
      </c>
      <c r="Z892" s="7" t="s">
        <v>45</v>
      </c>
      <c r="AA892" s="7" t="s">
        <v>45</v>
      </c>
      <c r="AB892" s="7" t="s">
        <v>45</v>
      </c>
      <c r="AC892" s="4" t="s">
        <v>44</v>
      </c>
      <c r="AD892" s="35" t="s">
        <v>45</v>
      </c>
      <c r="AE892" s="7" t="s">
        <v>45</v>
      </c>
      <c r="AF892" s="7" t="s">
        <v>45</v>
      </c>
      <c r="AG892" s="7" t="s">
        <v>45</v>
      </c>
      <c r="AH892" s="35" t="s">
        <v>45</v>
      </c>
      <c r="AI892" s="35" t="s">
        <v>45</v>
      </c>
      <c r="AJ892" s="7" t="s">
        <v>45</v>
      </c>
      <c r="AK892" s="36" t="s">
        <v>45</v>
      </c>
    </row>
    <row r="893" spans="1:37">
      <c r="A893" s="4">
        <v>2024</v>
      </c>
      <c r="B893" s="4">
        <v>67</v>
      </c>
      <c r="C893" s="4" t="s">
        <v>636</v>
      </c>
      <c r="D893" s="4">
        <v>30250</v>
      </c>
      <c r="E893" s="4" t="s">
        <v>653</v>
      </c>
      <c r="F893" s="32">
        <v>0.161</v>
      </c>
      <c r="G893" s="4" t="s">
        <v>43</v>
      </c>
      <c r="H893" s="33">
        <v>3188728540</v>
      </c>
      <c r="I893" s="7">
        <v>0</v>
      </c>
      <c r="J893" s="7">
        <v>5769546</v>
      </c>
      <c r="K893" s="7">
        <v>928896.90600000008</v>
      </c>
      <c r="L893" s="7">
        <v>6698442.9060000004</v>
      </c>
      <c r="M893" s="7">
        <v>6377460</v>
      </c>
      <c r="N893" s="34" t="s">
        <v>44</v>
      </c>
      <c r="O893" s="35" t="s">
        <v>45</v>
      </c>
      <c r="P893" s="7" t="s">
        <v>45</v>
      </c>
      <c r="Q893" s="7" t="s">
        <v>45</v>
      </c>
      <c r="R893" s="7" t="s">
        <v>45</v>
      </c>
      <c r="S893" s="35" t="s">
        <v>45</v>
      </c>
      <c r="T893" s="35" t="s">
        <v>45</v>
      </c>
      <c r="U893" s="7" t="s">
        <v>45</v>
      </c>
      <c r="V893" s="4" t="s">
        <v>44</v>
      </c>
      <c r="W893" s="33" t="s">
        <v>45</v>
      </c>
      <c r="X893" s="7" t="s">
        <v>45</v>
      </c>
      <c r="Y893" s="7" t="s">
        <v>45</v>
      </c>
      <c r="Z893" s="7" t="s">
        <v>45</v>
      </c>
      <c r="AA893" s="7" t="s">
        <v>45</v>
      </c>
      <c r="AB893" s="7" t="s">
        <v>45</v>
      </c>
      <c r="AC893" s="4" t="s">
        <v>44</v>
      </c>
      <c r="AD893" s="35" t="s">
        <v>45</v>
      </c>
      <c r="AE893" s="7" t="s">
        <v>45</v>
      </c>
      <c r="AF893" s="7" t="s">
        <v>45</v>
      </c>
      <c r="AG893" s="7" t="s">
        <v>45</v>
      </c>
      <c r="AH893" s="35" t="s">
        <v>45</v>
      </c>
      <c r="AI893" s="35" t="s">
        <v>45</v>
      </c>
      <c r="AJ893" s="7" t="s">
        <v>45</v>
      </c>
      <c r="AK893" s="36" t="s">
        <v>45</v>
      </c>
    </row>
    <row r="894" spans="1:37">
      <c r="A894" s="4">
        <v>2024</v>
      </c>
      <c r="B894" s="4">
        <v>67</v>
      </c>
      <c r="C894" s="4" t="s">
        <v>636</v>
      </c>
      <c r="D894" s="4">
        <v>30350</v>
      </c>
      <c r="E894" s="4" t="s">
        <v>654</v>
      </c>
      <c r="F894" s="32">
        <v>0.161</v>
      </c>
      <c r="G894" s="4" t="s">
        <v>43</v>
      </c>
      <c r="H894" s="33">
        <v>14013970</v>
      </c>
      <c r="I894" s="7">
        <v>0</v>
      </c>
      <c r="J894" s="7">
        <v>21056</v>
      </c>
      <c r="K894" s="7">
        <v>3390.0160000000001</v>
      </c>
      <c r="L894" s="7">
        <v>24446.016</v>
      </c>
      <c r="M894" s="7">
        <v>28028</v>
      </c>
      <c r="N894" s="34" t="s">
        <v>43</v>
      </c>
      <c r="O894" s="35">
        <v>0.12780019980019991</v>
      </c>
      <c r="P894" s="7">
        <v>27985</v>
      </c>
      <c r="Q894" s="7">
        <v>3576.488591408593</v>
      </c>
      <c r="R894" s="7">
        <v>0</v>
      </c>
      <c r="S894" s="35">
        <v>1</v>
      </c>
      <c r="T894" s="35">
        <v>0.12780019980019991</v>
      </c>
      <c r="U894" s="7">
        <v>3576.49</v>
      </c>
      <c r="V894" s="4" t="s">
        <v>43</v>
      </c>
      <c r="W894" s="33">
        <v>0</v>
      </c>
      <c r="X894" s="7">
        <v>0</v>
      </c>
      <c r="Y894" s="7">
        <v>0</v>
      </c>
      <c r="Z894" s="7">
        <v>0</v>
      </c>
      <c r="AA894" s="7">
        <v>0</v>
      </c>
      <c r="AB894" s="7">
        <v>0</v>
      </c>
      <c r="AC894" s="4" t="s">
        <v>44</v>
      </c>
      <c r="AD894" s="35" t="s">
        <v>45</v>
      </c>
      <c r="AE894" s="7" t="s">
        <v>45</v>
      </c>
      <c r="AF894" s="7" t="s">
        <v>45</v>
      </c>
      <c r="AG894" s="7" t="s">
        <v>45</v>
      </c>
      <c r="AH894" s="35" t="s">
        <v>45</v>
      </c>
      <c r="AI894" s="35" t="s">
        <v>45</v>
      </c>
      <c r="AJ894" s="7" t="s">
        <v>45</v>
      </c>
      <c r="AK894" s="36">
        <v>3576.49</v>
      </c>
    </row>
    <row r="895" spans="1:37">
      <c r="A895" s="4">
        <v>2023</v>
      </c>
      <c r="B895" s="4">
        <v>68</v>
      </c>
      <c r="C895" s="4" t="s">
        <v>655</v>
      </c>
      <c r="D895" s="4">
        <v>20650</v>
      </c>
      <c r="E895" s="4" t="s">
        <v>584</v>
      </c>
      <c r="F895" s="32">
        <v>0.13500000000000001</v>
      </c>
      <c r="G895" s="4" t="s">
        <v>44</v>
      </c>
      <c r="H895" s="33" t="s">
        <v>45</v>
      </c>
      <c r="I895" s="7" t="s">
        <v>45</v>
      </c>
      <c r="J895" s="7" t="s">
        <v>45</v>
      </c>
      <c r="K895" s="7" t="s">
        <v>45</v>
      </c>
      <c r="L895" s="7" t="s">
        <v>45</v>
      </c>
      <c r="M895" s="7" t="s">
        <v>45</v>
      </c>
      <c r="N895" s="34" t="s">
        <v>44</v>
      </c>
      <c r="O895" s="35" t="s">
        <v>45</v>
      </c>
      <c r="P895" s="7" t="s">
        <v>45</v>
      </c>
      <c r="Q895" s="7" t="s">
        <v>45</v>
      </c>
      <c r="R895" s="7" t="s">
        <v>45</v>
      </c>
      <c r="S895" s="35" t="s">
        <v>45</v>
      </c>
      <c r="T895" s="35" t="s">
        <v>45</v>
      </c>
      <c r="U895" s="7" t="s">
        <v>45</v>
      </c>
      <c r="V895" s="4" t="s">
        <v>44</v>
      </c>
      <c r="W895" s="33" t="s">
        <v>45</v>
      </c>
      <c r="X895" s="7" t="s">
        <v>45</v>
      </c>
      <c r="Y895" s="7" t="s">
        <v>45</v>
      </c>
      <c r="Z895" s="7" t="s">
        <v>45</v>
      </c>
      <c r="AA895" s="7" t="s">
        <v>45</v>
      </c>
      <c r="AB895" s="7" t="s">
        <v>45</v>
      </c>
      <c r="AC895" s="4" t="s">
        <v>44</v>
      </c>
      <c r="AD895" s="35" t="s">
        <v>45</v>
      </c>
      <c r="AE895" s="7" t="s">
        <v>45</v>
      </c>
      <c r="AF895" s="7" t="s">
        <v>45</v>
      </c>
      <c r="AG895" s="7" t="s">
        <v>45</v>
      </c>
      <c r="AH895" s="35" t="s">
        <v>45</v>
      </c>
      <c r="AI895" s="35" t="s">
        <v>45</v>
      </c>
      <c r="AJ895" s="7" t="s">
        <v>45</v>
      </c>
      <c r="AK895" s="36" t="s">
        <v>45</v>
      </c>
    </row>
    <row r="896" spans="1:37">
      <c r="A896" s="4">
        <v>2023</v>
      </c>
      <c r="B896" s="4">
        <v>68</v>
      </c>
      <c r="C896" s="4" t="s">
        <v>655</v>
      </c>
      <c r="D896" s="4">
        <v>20750</v>
      </c>
      <c r="E896" s="4" t="s">
        <v>285</v>
      </c>
      <c r="F896" s="32">
        <v>0.13500000000000001</v>
      </c>
      <c r="G896" s="4" t="s">
        <v>43</v>
      </c>
      <c r="H896" s="33">
        <v>188924780</v>
      </c>
      <c r="I896" s="7">
        <v>944623.9</v>
      </c>
      <c r="J896" s="7">
        <v>2305156.2999999998</v>
      </c>
      <c r="K896" s="7">
        <v>311196.1005</v>
      </c>
      <c r="L896" s="7">
        <v>3560976.3004999999</v>
      </c>
      <c r="M896" s="7">
        <v>3778496.92</v>
      </c>
      <c r="N896" s="34" t="s">
        <v>43</v>
      </c>
      <c r="O896" s="35">
        <v>5.7568028797016953E-2</v>
      </c>
      <c r="P896" s="7">
        <v>3773172.83</v>
      </c>
      <c r="Q896" s="7">
        <v>217214.1221335619</v>
      </c>
      <c r="R896" s="7">
        <v>0</v>
      </c>
      <c r="S896" s="35">
        <v>1</v>
      </c>
      <c r="T896" s="35">
        <v>5.7568028797016953E-2</v>
      </c>
      <c r="U896" s="7">
        <v>217214.12</v>
      </c>
      <c r="V896" s="4" t="s">
        <v>43</v>
      </c>
      <c r="W896" s="33">
        <v>13842680</v>
      </c>
      <c r="X896" s="7">
        <v>69213.399999999994</v>
      </c>
      <c r="Y896" s="7">
        <v>167525.47</v>
      </c>
      <c r="Z896" s="7">
        <v>22615.938450000001</v>
      </c>
      <c r="AA896" s="7">
        <v>259354.80845000001</v>
      </c>
      <c r="AB896" s="7">
        <v>276853.81</v>
      </c>
      <c r="AC896" s="4" t="s">
        <v>43</v>
      </c>
      <c r="AD896" s="35">
        <v>6.3206648844745805E-2</v>
      </c>
      <c r="AE896" s="7">
        <v>267243.09000000003</v>
      </c>
      <c r="AF896" s="7">
        <v>16891.540145814801</v>
      </c>
      <c r="AG896" s="7">
        <v>0</v>
      </c>
      <c r="AH896" s="35">
        <v>1</v>
      </c>
      <c r="AI896" s="35">
        <v>6.3206648844745805E-2</v>
      </c>
      <c r="AJ896" s="7">
        <v>16891.54</v>
      </c>
      <c r="AK896" s="36">
        <v>234105.66</v>
      </c>
    </row>
    <row r="897" spans="1:37">
      <c r="A897" s="4">
        <v>2023</v>
      </c>
      <c r="B897" s="4">
        <v>68</v>
      </c>
      <c r="C897" s="4" t="s">
        <v>655</v>
      </c>
      <c r="D897" s="4">
        <v>21130</v>
      </c>
      <c r="E897" s="4" t="s">
        <v>140</v>
      </c>
      <c r="F897" s="32">
        <v>0.13500000000000001</v>
      </c>
      <c r="G897" s="4" t="s">
        <v>43</v>
      </c>
      <c r="H897" s="33">
        <v>12144370</v>
      </c>
      <c r="I897" s="7">
        <v>110176.7</v>
      </c>
      <c r="J897" s="7">
        <v>143911.25</v>
      </c>
      <c r="K897" s="7">
        <v>19428.018749999999</v>
      </c>
      <c r="L897" s="7">
        <v>273515.96875</v>
      </c>
      <c r="M897" s="7">
        <v>289913.57</v>
      </c>
      <c r="N897" s="34" t="s">
        <v>43</v>
      </c>
      <c r="O897" s="35">
        <v>5.6560309508796092E-2</v>
      </c>
      <c r="P897" s="7">
        <v>289064.59000000003</v>
      </c>
      <c r="Q897" s="7">
        <v>16349.582678433249</v>
      </c>
      <c r="R897" s="7">
        <v>0</v>
      </c>
      <c r="S897" s="35">
        <v>1</v>
      </c>
      <c r="T897" s="35">
        <v>5.6560309508796092E-2</v>
      </c>
      <c r="U897" s="7">
        <v>16349.58</v>
      </c>
      <c r="V897" s="4" t="s">
        <v>43</v>
      </c>
      <c r="W897" s="33">
        <v>313510</v>
      </c>
      <c r="X897" s="7">
        <v>3235.44</v>
      </c>
      <c r="Y897" s="7">
        <v>4011.84</v>
      </c>
      <c r="Z897" s="7">
        <v>541.59840000000008</v>
      </c>
      <c r="AA897" s="7">
        <v>7788.8784000000014</v>
      </c>
      <c r="AB897" s="7">
        <v>7875.39</v>
      </c>
      <c r="AC897" s="4" t="s">
        <v>43</v>
      </c>
      <c r="AD897" s="35">
        <v>1.098505597818011E-2</v>
      </c>
      <c r="AE897" s="7">
        <v>5652.14</v>
      </c>
      <c r="AF897" s="7">
        <v>62.089074296510951</v>
      </c>
      <c r="AG897" s="7">
        <v>0</v>
      </c>
      <c r="AH897" s="35">
        <v>1</v>
      </c>
      <c r="AI897" s="35">
        <v>1.098505597818011E-2</v>
      </c>
      <c r="AJ897" s="7">
        <v>62.09</v>
      </c>
      <c r="AK897" s="36">
        <v>16411.669999999998</v>
      </c>
    </row>
    <row r="898" spans="1:37">
      <c r="A898" s="4">
        <v>2023</v>
      </c>
      <c r="B898" s="4">
        <v>68</v>
      </c>
      <c r="C898" s="4" t="s">
        <v>655</v>
      </c>
      <c r="D898" s="4">
        <v>21590</v>
      </c>
      <c r="E898" s="4" t="s">
        <v>656</v>
      </c>
      <c r="F898" s="32">
        <v>0.13500000000000001</v>
      </c>
      <c r="G898" s="4" t="s">
        <v>43</v>
      </c>
      <c r="H898" s="33">
        <v>385492050</v>
      </c>
      <c r="I898" s="7">
        <v>5283461.13</v>
      </c>
      <c r="J898" s="7">
        <v>4712380.79</v>
      </c>
      <c r="K898" s="7">
        <v>636171.40665000002</v>
      </c>
      <c r="L898" s="7">
        <v>10632013.326649999</v>
      </c>
      <c r="M898" s="7">
        <v>11682637.26</v>
      </c>
      <c r="N898" s="34" t="s">
        <v>43</v>
      </c>
      <c r="O898" s="35">
        <v>8.9930373593573365E-2</v>
      </c>
      <c r="P898" s="7">
        <v>9355322.5899999999</v>
      </c>
      <c r="Q898" s="7">
        <v>841327.65560709639</v>
      </c>
      <c r="R898" s="7">
        <v>0</v>
      </c>
      <c r="S898" s="35">
        <v>1</v>
      </c>
      <c r="T898" s="35">
        <v>8.9930373593573365E-2</v>
      </c>
      <c r="U898" s="7">
        <v>841327.66</v>
      </c>
      <c r="V898" s="4" t="s">
        <v>43</v>
      </c>
      <c r="W898" s="33">
        <v>65703180</v>
      </c>
      <c r="X898" s="7">
        <v>905962.75</v>
      </c>
      <c r="Y898" s="7">
        <v>933737.53</v>
      </c>
      <c r="Z898" s="7">
        <v>126054.56655</v>
      </c>
      <c r="AA898" s="7">
        <v>1965754.8465499999</v>
      </c>
      <c r="AB898" s="7">
        <v>1996636.39</v>
      </c>
      <c r="AC898" s="4" t="s">
        <v>43</v>
      </c>
      <c r="AD898" s="35">
        <v>1.546678383939493E-2</v>
      </c>
      <c r="AE898" s="7">
        <v>1566002.69</v>
      </c>
      <c r="AF898" s="7">
        <v>24221.025098140981</v>
      </c>
      <c r="AG898" s="7">
        <v>0</v>
      </c>
      <c r="AH898" s="35">
        <v>1</v>
      </c>
      <c r="AI898" s="35">
        <v>1.546678383939493E-2</v>
      </c>
      <c r="AJ898" s="7">
        <v>24221.03</v>
      </c>
      <c r="AK898" s="36">
        <v>865548.69</v>
      </c>
    </row>
    <row r="899" spans="1:37">
      <c r="A899" s="4">
        <v>2023</v>
      </c>
      <c r="B899" s="4">
        <v>68</v>
      </c>
      <c r="C899" s="4" t="s">
        <v>655</v>
      </c>
      <c r="D899" s="4">
        <v>21610</v>
      </c>
      <c r="E899" s="4" t="s">
        <v>141</v>
      </c>
      <c r="F899" s="32">
        <v>0.13500000000000001</v>
      </c>
      <c r="G899" s="4" t="s">
        <v>43</v>
      </c>
      <c r="H899" s="33">
        <v>1916810</v>
      </c>
      <c r="I899" s="7">
        <v>24516</v>
      </c>
      <c r="J899" s="7">
        <v>26552.42</v>
      </c>
      <c r="K899" s="7">
        <v>3584.5767000000001</v>
      </c>
      <c r="L899" s="7">
        <v>54652.996700000003</v>
      </c>
      <c r="M899" s="7">
        <v>58136.86</v>
      </c>
      <c r="N899" s="34" t="s">
        <v>43</v>
      </c>
      <c r="O899" s="35">
        <v>5.9925205798868508E-2</v>
      </c>
      <c r="P899" s="7">
        <v>55771.33</v>
      </c>
      <c r="Q899" s="7">
        <v>3342.1084279266088</v>
      </c>
      <c r="R899" s="7">
        <v>0</v>
      </c>
      <c r="S899" s="35">
        <v>1</v>
      </c>
      <c r="T899" s="35">
        <v>5.9925205798868508E-2</v>
      </c>
      <c r="U899" s="7">
        <v>3342.11</v>
      </c>
      <c r="V899" s="4" t="s">
        <v>44</v>
      </c>
      <c r="W899" s="33" t="s">
        <v>45</v>
      </c>
      <c r="X899" s="7" t="s">
        <v>45</v>
      </c>
      <c r="Y899" s="7" t="s">
        <v>45</v>
      </c>
      <c r="Z899" s="7" t="s">
        <v>45</v>
      </c>
      <c r="AA899" s="7" t="s">
        <v>45</v>
      </c>
      <c r="AB899" s="7" t="s">
        <v>45</v>
      </c>
      <c r="AC899" s="4" t="s">
        <v>44</v>
      </c>
      <c r="AD899" s="35" t="s">
        <v>45</v>
      </c>
      <c r="AE899" s="7" t="s">
        <v>45</v>
      </c>
      <c r="AF899" s="7" t="s">
        <v>45</v>
      </c>
      <c r="AG899" s="7" t="s">
        <v>45</v>
      </c>
      <c r="AH899" s="35" t="s">
        <v>45</v>
      </c>
      <c r="AI899" s="35" t="s">
        <v>45</v>
      </c>
      <c r="AJ899" s="7" t="s">
        <v>45</v>
      </c>
      <c r="AK899" s="36">
        <v>3342.11</v>
      </c>
    </row>
    <row r="900" spans="1:37">
      <c r="A900" s="4">
        <v>2023</v>
      </c>
      <c r="B900" s="4">
        <v>68</v>
      </c>
      <c r="C900" s="4" t="s">
        <v>655</v>
      </c>
      <c r="D900" s="4">
        <v>24490</v>
      </c>
      <c r="E900" s="4" t="s">
        <v>151</v>
      </c>
      <c r="F900" s="32">
        <v>0.13500000000000001</v>
      </c>
      <c r="G900" s="4" t="s">
        <v>43</v>
      </c>
      <c r="H900" s="33">
        <v>226094140</v>
      </c>
      <c r="I900" s="7">
        <v>1243517.77</v>
      </c>
      <c r="J900" s="7">
        <v>2499019.0299999998</v>
      </c>
      <c r="K900" s="7">
        <v>337367.56904999999</v>
      </c>
      <c r="L900" s="7">
        <v>4079904.3690499999</v>
      </c>
      <c r="M900" s="7">
        <v>4521882.8</v>
      </c>
      <c r="N900" s="34" t="s">
        <v>43</v>
      </c>
      <c r="O900" s="35">
        <v>9.7742124353598858E-2</v>
      </c>
      <c r="P900" s="7">
        <v>4514016.4000000004</v>
      </c>
      <c r="Q900" s="7">
        <v>441209.5523029847</v>
      </c>
      <c r="R900" s="7">
        <v>0</v>
      </c>
      <c r="S900" s="35">
        <v>1</v>
      </c>
      <c r="T900" s="35">
        <v>9.7742124353598858E-2</v>
      </c>
      <c r="U900" s="7">
        <v>441209.55</v>
      </c>
      <c r="V900" s="4" t="s">
        <v>43</v>
      </c>
      <c r="W900" s="33">
        <v>7807880</v>
      </c>
      <c r="X900" s="7">
        <v>42943.34</v>
      </c>
      <c r="Y900" s="7">
        <v>91675.53</v>
      </c>
      <c r="Z900" s="7">
        <v>12376.196550000001</v>
      </c>
      <c r="AA900" s="7">
        <v>146995.06654999999</v>
      </c>
      <c r="AB900" s="7">
        <v>156157.6</v>
      </c>
      <c r="AC900" s="4" t="s">
        <v>43</v>
      </c>
      <c r="AD900" s="35">
        <v>5.8674912076005392E-2</v>
      </c>
      <c r="AE900" s="7">
        <v>155743.67999999999</v>
      </c>
      <c r="AF900" s="7">
        <v>9138.2467303935191</v>
      </c>
      <c r="AG900" s="7">
        <v>0</v>
      </c>
      <c r="AH900" s="35">
        <v>1</v>
      </c>
      <c r="AI900" s="35">
        <v>5.8674912076005392E-2</v>
      </c>
      <c r="AJ900" s="7">
        <v>9138.25</v>
      </c>
      <c r="AK900" s="36">
        <v>450347.8</v>
      </c>
    </row>
    <row r="901" spans="1:37">
      <c r="A901" s="4">
        <v>2023</v>
      </c>
      <c r="B901" s="4">
        <v>68</v>
      </c>
      <c r="C901" s="4" t="s">
        <v>655</v>
      </c>
      <c r="D901" s="4">
        <v>25280</v>
      </c>
      <c r="E901" s="4" t="s">
        <v>155</v>
      </c>
      <c r="F901" s="32">
        <v>0.13500000000000001</v>
      </c>
      <c r="G901" s="4" t="s">
        <v>43</v>
      </c>
      <c r="H901" s="33">
        <v>7254040</v>
      </c>
      <c r="I901" s="7">
        <v>55783.57</v>
      </c>
      <c r="J901" s="7">
        <v>97658.01</v>
      </c>
      <c r="K901" s="7">
        <v>13183.83135</v>
      </c>
      <c r="L901" s="7">
        <v>166625.41135000001</v>
      </c>
      <c r="M901" s="7">
        <v>184978.08</v>
      </c>
      <c r="N901" s="34" t="s">
        <v>43</v>
      </c>
      <c r="O901" s="35">
        <v>9.9215370004921755E-2</v>
      </c>
      <c r="P901" s="7">
        <v>184388.39</v>
      </c>
      <c r="Q901" s="7">
        <v>18294.162338461811</v>
      </c>
      <c r="R901" s="7">
        <v>0</v>
      </c>
      <c r="S901" s="35">
        <v>1</v>
      </c>
      <c r="T901" s="35">
        <v>9.9215370004921755E-2</v>
      </c>
      <c r="U901" s="7">
        <v>18294.16</v>
      </c>
      <c r="V901" s="4" t="s">
        <v>43</v>
      </c>
      <c r="W901" s="33">
        <v>44320</v>
      </c>
      <c r="X901" s="7">
        <v>340.82</v>
      </c>
      <c r="Y901" s="7">
        <v>771.32</v>
      </c>
      <c r="Z901" s="7">
        <v>104.12820000000001</v>
      </c>
      <c r="AA901" s="7">
        <v>1216.2682</v>
      </c>
      <c r="AB901" s="7">
        <v>1126.1500000000001</v>
      </c>
      <c r="AC901" s="4" t="s">
        <v>44</v>
      </c>
      <c r="AD901" s="35" t="s">
        <v>45</v>
      </c>
      <c r="AE901" s="7" t="s">
        <v>45</v>
      </c>
      <c r="AF901" s="7" t="s">
        <v>45</v>
      </c>
      <c r="AG901" s="7" t="s">
        <v>45</v>
      </c>
      <c r="AH901" s="35" t="s">
        <v>45</v>
      </c>
      <c r="AI901" s="35" t="s">
        <v>45</v>
      </c>
      <c r="AJ901" s="7" t="s">
        <v>45</v>
      </c>
      <c r="AK901" s="36">
        <v>18294.16</v>
      </c>
    </row>
    <row r="902" spans="1:37">
      <c r="A902" s="4">
        <v>2023</v>
      </c>
      <c r="B902" s="4">
        <v>68</v>
      </c>
      <c r="C902" s="4" t="s">
        <v>655</v>
      </c>
      <c r="D902" s="4">
        <v>25355</v>
      </c>
      <c r="E902" s="4" t="s">
        <v>295</v>
      </c>
      <c r="F902" s="32">
        <v>0.13500000000000001</v>
      </c>
      <c r="G902" s="4" t="s">
        <v>43</v>
      </c>
      <c r="H902" s="33">
        <v>146590570</v>
      </c>
      <c r="I902" s="7">
        <v>2357721.6800000002</v>
      </c>
      <c r="J902" s="7">
        <v>1670159.11</v>
      </c>
      <c r="K902" s="7">
        <v>225471.47985</v>
      </c>
      <c r="L902" s="7">
        <v>4253352.2698499998</v>
      </c>
      <c r="M902" s="7">
        <v>4644536.1900000004</v>
      </c>
      <c r="N902" s="34" t="s">
        <v>43</v>
      </c>
      <c r="O902" s="35">
        <v>8.422453914607142E-2</v>
      </c>
      <c r="P902" s="7">
        <v>4167994.73</v>
      </c>
      <c r="Q902" s="7">
        <v>351047.43529750442</v>
      </c>
      <c r="R902" s="7">
        <v>0</v>
      </c>
      <c r="S902" s="35">
        <v>1</v>
      </c>
      <c r="T902" s="35">
        <v>8.422453914607142E-2</v>
      </c>
      <c r="U902" s="7">
        <v>351047.44</v>
      </c>
      <c r="V902" s="4" t="s">
        <v>44</v>
      </c>
      <c r="W902" s="33" t="s">
        <v>45</v>
      </c>
      <c r="X902" s="7" t="s">
        <v>45</v>
      </c>
      <c r="Y902" s="7" t="s">
        <v>45</v>
      </c>
      <c r="Z902" s="7" t="s">
        <v>45</v>
      </c>
      <c r="AA902" s="7" t="s">
        <v>45</v>
      </c>
      <c r="AB902" s="7" t="s">
        <v>45</v>
      </c>
      <c r="AC902" s="4" t="s">
        <v>44</v>
      </c>
      <c r="AD902" s="35" t="s">
        <v>45</v>
      </c>
      <c r="AE902" s="7" t="s">
        <v>45</v>
      </c>
      <c r="AF902" s="7" t="s">
        <v>45</v>
      </c>
      <c r="AG902" s="7" t="s">
        <v>45</v>
      </c>
      <c r="AH902" s="35" t="s">
        <v>45</v>
      </c>
      <c r="AI902" s="35" t="s">
        <v>45</v>
      </c>
      <c r="AJ902" s="7" t="s">
        <v>45</v>
      </c>
      <c r="AK902" s="36">
        <v>351047.44</v>
      </c>
    </row>
    <row r="903" spans="1:37">
      <c r="A903" s="4">
        <v>2023</v>
      </c>
      <c r="B903" s="4">
        <v>68</v>
      </c>
      <c r="C903" s="4" t="s">
        <v>655</v>
      </c>
      <c r="D903" s="4">
        <v>25450</v>
      </c>
      <c r="E903" s="4" t="s">
        <v>657</v>
      </c>
      <c r="F903" s="32">
        <v>0.13500000000000001</v>
      </c>
      <c r="G903" s="4" t="s">
        <v>43</v>
      </c>
      <c r="H903" s="33">
        <v>156550290</v>
      </c>
      <c r="I903" s="7">
        <v>1241848.33</v>
      </c>
      <c r="J903" s="7">
        <v>1812506.7</v>
      </c>
      <c r="K903" s="7">
        <v>244688.4045</v>
      </c>
      <c r="L903" s="7">
        <v>3299043.4345</v>
      </c>
      <c r="M903" s="7">
        <v>3684033.79</v>
      </c>
      <c r="N903" s="34" t="s">
        <v>43</v>
      </c>
      <c r="O903" s="35">
        <v>0.1045023953214065</v>
      </c>
      <c r="P903" s="7">
        <v>3567065.2</v>
      </c>
      <c r="Q903" s="7">
        <v>372766.85766763188</v>
      </c>
      <c r="R903" s="7">
        <v>0</v>
      </c>
      <c r="S903" s="35">
        <v>1</v>
      </c>
      <c r="T903" s="35">
        <v>0.1045023953214065</v>
      </c>
      <c r="U903" s="7">
        <v>372766.86</v>
      </c>
      <c r="V903" s="4" t="s">
        <v>44</v>
      </c>
      <c r="W903" s="33" t="s">
        <v>45</v>
      </c>
      <c r="X903" s="7" t="s">
        <v>45</v>
      </c>
      <c r="Y903" s="7" t="s">
        <v>45</v>
      </c>
      <c r="Z903" s="7" t="s">
        <v>45</v>
      </c>
      <c r="AA903" s="7" t="s">
        <v>45</v>
      </c>
      <c r="AB903" s="7" t="s">
        <v>45</v>
      </c>
      <c r="AC903" s="4" t="s">
        <v>44</v>
      </c>
      <c r="AD903" s="35" t="s">
        <v>45</v>
      </c>
      <c r="AE903" s="7" t="s">
        <v>45</v>
      </c>
      <c r="AF903" s="7" t="s">
        <v>45</v>
      </c>
      <c r="AG903" s="7" t="s">
        <v>45</v>
      </c>
      <c r="AH903" s="35" t="s">
        <v>45</v>
      </c>
      <c r="AI903" s="35" t="s">
        <v>45</v>
      </c>
      <c r="AJ903" s="7" t="s">
        <v>45</v>
      </c>
      <c r="AK903" s="36">
        <v>372766.86</v>
      </c>
    </row>
    <row r="904" spans="1:37">
      <c r="A904" s="4">
        <v>2023</v>
      </c>
      <c r="B904" s="4">
        <v>68</v>
      </c>
      <c r="C904" s="4" t="s">
        <v>655</v>
      </c>
      <c r="D904" s="4">
        <v>25550</v>
      </c>
      <c r="E904" s="4" t="s">
        <v>596</v>
      </c>
      <c r="F904" s="32">
        <v>0.13500000000000001</v>
      </c>
      <c r="G904" s="4" t="s">
        <v>43</v>
      </c>
      <c r="H904" s="33">
        <v>295140</v>
      </c>
      <c r="I904" s="7">
        <v>2402.44</v>
      </c>
      <c r="J904" s="7">
        <v>4504.83</v>
      </c>
      <c r="K904" s="7">
        <v>608.15205000000003</v>
      </c>
      <c r="L904" s="7">
        <v>7515.4220500000001</v>
      </c>
      <c r="M904" s="7">
        <v>8110.45</v>
      </c>
      <c r="N904" s="34" t="s">
        <v>43</v>
      </c>
      <c r="O904" s="35">
        <v>7.3365590072067444E-2</v>
      </c>
      <c r="P904" s="7">
        <v>8069.13</v>
      </c>
      <c r="Q904" s="7">
        <v>591.99648381822158</v>
      </c>
      <c r="R904" s="7">
        <v>0</v>
      </c>
      <c r="S904" s="35">
        <v>1</v>
      </c>
      <c r="T904" s="35">
        <v>7.3365590072067444E-2</v>
      </c>
      <c r="U904" s="7">
        <v>592</v>
      </c>
      <c r="V904" s="4" t="s">
        <v>44</v>
      </c>
      <c r="W904" s="33" t="s">
        <v>45</v>
      </c>
      <c r="X904" s="7" t="s">
        <v>45</v>
      </c>
      <c r="Y904" s="7" t="s">
        <v>45</v>
      </c>
      <c r="Z904" s="7" t="s">
        <v>45</v>
      </c>
      <c r="AA904" s="7" t="s">
        <v>45</v>
      </c>
      <c r="AB904" s="7" t="s">
        <v>45</v>
      </c>
      <c r="AC904" s="4" t="s">
        <v>44</v>
      </c>
      <c r="AD904" s="35" t="s">
        <v>45</v>
      </c>
      <c r="AE904" s="7" t="s">
        <v>45</v>
      </c>
      <c r="AF904" s="7" t="s">
        <v>45</v>
      </c>
      <c r="AG904" s="7" t="s">
        <v>45</v>
      </c>
      <c r="AH904" s="35" t="s">
        <v>45</v>
      </c>
      <c r="AI904" s="35" t="s">
        <v>45</v>
      </c>
      <c r="AJ904" s="7" t="s">
        <v>45</v>
      </c>
      <c r="AK904" s="36">
        <v>592</v>
      </c>
    </row>
    <row r="905" spans="1:37">
      <c r="A905" s="4">
        <v>2023</v>
      </c>
      <c r="B905" s="4">
        <v>68</v>
      </c>
      <c r="C905" s="4" t="s">
        <v>655</v>
      </c>
      <c r="D905" s="4">
        <v>30060</v>
      </c>
      <c r="E905" s="4" t="s">
        <v>156</v>
      </c>
      <c r="F905" s="32">
        <v>0.13500000000000001</v>
      </c>
      <c r="G905" s="4" t="s">
        <v>43</v>
      </c>
      <c r="H905" s="33">
        <v>9170850</v>
      </c>
      <c r="I905" s="7">
        <v>0</v>
      </c>
      <c r="J905" s="7">
        <v>13504.48</v>
      </c>
      <c r="K905" s="7">
        <v>1823.1048000000001</v>
      </c>
      <c r="L905" s="7">
        <v>15327.584800000001</v>
      </c>
      <c r="M905" s="7">
        <v>17699.740000000002</v>
      </c>
      <c r="N905" s="34" t="s">
        <v>43</v>
      </c>
      <c r="O905" s="35">
        <v>0.1340220364818919</v>
      </c>
      <c r="P905" s="7">
        <v>17625.57</v>
      </c>
      <c r="Q905" s="7">
        <v>2362.2147855541398</v>
      </c>
      <c r="R905" s="7">
        <v>0</v>
      </c>
      <c r="S905" s="35">
        <v>1</v>
      </c>
      <c r="T905" s="35">
        <v>0.1340220364818919</v>
      </c>
      <c r="U905" s="7">
        <v>2362.21</v>
      </c>
      <c r="V905" s="4" t="s">
        <v>43</v>
      </c>
      <c r="W905" s="33">
        <v>44320</v>
      </c>
      <c r="X905" s="7">
        <v>0</v>
      </c>
      <c r="Y905" s="7">
        <v>81.37</v>
      </c>
      <c r="Z905" s="7">
        <v>10.98495</v>
      </c>
      <c r="AA905" s="7">
        <v>92.354950000000002</v>
      </c>
      <c r="AB905" s="7">
        <v>85.54</v>
      </c>
      <c r="AC905" s="4" t="s">
        <v>44</v>
      </c>
      <c r="AD905" s="35" t="s">
        <v>45</v>
      </c>
      <c r="AE905" s="7" t="s">
        <v>45</v>
      </c>
      <c r="AF905" s="7" t="s">
        <v>45</v>
      </c>
      <c r="AG905" s="7" t="s">
        <v>45</v>
      </c>
      <c r="AH905" s="35" t="s">
        <v>45</v>
      </c>
      <c r="AI905" s="35" t="s">
        <v>45</v>
      </c>
      <c r="AJ905" s="7" t="s">
        <v>45</v>
      </c>
      <c r="AK905" s="36">
        <v>2362.21</v>
      </c>
    </row>
    <row r="906" spans="1:37">
      <c r="A906" s="4">
        <v>2023</v>
      </c>
      <c r="B906" s="4">
        <v>68</v>
      </c>
      <c r="C906" s="4" t="s">
        <v>655</v>
      </c>
      <c r="D906" s="4">
        <v>30270</v>
      </c>
      <c r="E906" s="4" t="s">
        <v>157</v>
      </c>
      <c r="F906" s="32">
        <v>0.13500000000000001</v>
      </c>
      <c r="G906" s="4" t="s">
        <v>43</v>
      </c>
      <c r="H906" s="33">
        <v>1106892290</v>
      </c>
      <c r="I906" s="7">
        <v>1091927.1100000001</v>
      </c>
      <c r="J906" s="7">
        <v>1644705.36</v>
      </c>
      <c r="K906" s="7">
        <v>222035.2236</v>
      </c>
      <c r="L906" s="7">
        <v>2958667.6935999999</v>
      </c>
      <c r="M906" s="7">
        <v>3305711.69</v>
      </c>
      <c r="N906" s="34" t="s">
        <v>43</v>
      </c>
      <c r="O906" s="35">
        <v>0.1049831409828724</v>
      </c>
      <c r="P906" s="7">
        <v>3243717.76</v>
      </c>
      <c r="Q906" s="7">
        <v>340535.67890672712</v>
      </c>
      <c r="R906" s="7">
        <v>0</v>
      </c>
      <c r="S906" s="35">
        <v>1</v>
      </c>
      <c r="T906" s="35">
        <v>0.1049831409828724</v>
      </c>
      <c r="U906" s="7">
        <v>340535.68</v>
      </c>
      <c r="V906" s="4" t="s">
        <v>44</v>
      </c>
      <c r="W906" s="33" t="s">
        <v>45</v>
      </c>
      <c r="X906" s="7" t="s">
        <v>45</v>
      </c>
      <c r="Y906" s="7" t="s">
        <v>45</v>
      </c>
      <c r="Z906" s="7" t="s">
        <v>45</v>
      </c>
      <c r="AA906" s="7" t="s">
        <v>45</v>
      </c>
      <c r="AB906" s="7" t="s">
        <v>45</v>
      </c>
      <c r="AC906" s="4" t="s">
        <v>44</v>
      </c>
      <c r="AD906" s="35" t="s">
        <v>45</v>
      </c>
      <c r="AE906" s="7" t="s">
        <v>45</v>
      </c>
      <c r="AF906" s="7" t="s">
        <v>45</v>
      </c>
      <c r="AG906" s="7" t="s">
        <v>45</v>
      </c>
      <c r="AH906" s="35" t="s">
        <v>45</v>
      </c>
      <c r="AI906" s="35" t="s">
        <v>45</v>
      </c>
      <c r="AJ906" s="7" t="s">
        <v>45</v>
      </c>
      <c r="AK906" s="36">
        <v>340535.68</v>
      </c>
    </row>
    <row r="907" spans="1:37">
      <c r="A907" s="4">
        <v>2023</v>
      </c>
      <c r="B907" s="4">
        <v>69</v>
      </c>
      <c r="C907" s="4" t="s">
        <v>658</v>
      </c>
      <c r="D907" s="4">
        <v>21180</v>
      </c>
      <c r="E907" s="4" t="s">
        <v>54</v>
      </c>
      <c r="F907" s="32">
        <v>0.13500000000000001</v>
      </c>
      <c r="G907" s="4" t="s">
        <v>43</v>
      </c>
      <c r="H907" s="33">
        <v>140263091</v>
      </c>
      <c r="I907" s="7">
        <v>995840.03</v>
      </c>
      <c r="J907" s="7">
        <v>1753536.97</v>
      </c>
      <c r="K907" s="7">
        <v>236727.49095000001</v>
      </c>
      <c r="L907" s="7">
        <v>2986104.49095</v>
      </c>
      <c r="M907" s="7">
        <v>3190959.09</v>
      </c>
      <c r="N907" s="34" t="s">
        <v>43</v>
      </c>
      <c r="O907" s="35">
        <v>6.4198441055538513E-2</v>
      </c>
      <c r="P907" s="7">
        <v>2988797.07</v>
      </c>
      <c r="Q907" s="7">
        <v>191876.11252536121</v>
      </c>
      <c r="R907" s="7">
        <v>0</v>
      </c>
      <c r="S907" s="35">
        <v>1</v>
      </c>
      <c r="T907" s="35">
        <v>6.4198441055538513E-2</v>
      </c>
      <c r="U907" s="7">
        <v>191876.11</v>
      </c>
      <c r="V907" s="4" t="s">
        <v>43</v>
      </c>
      <c r="W907" s="33">
        <v>6181940</v>
      </c>
      <c r="X907" s="7">
        <v>44769.68</v>
      </c>
      <c r="Y907" s="7">
        <v>81713.86</v>
      </c>
      <c r="Z907" s="7">
        <v>11031.3711</v>
      </c>
      <c r="AA907" s="7">
        <v>137514.9111</v>
      </c>
      <c r="AB907" s="7">
        <v>141517.07999999999</v>
      </c>
      <c r="AC907" s="4" t="s">
        <v>43</v>
      </c>
      <c r="AD907" s="35">
        <v>2.8280465509887501E-2</v>
      </c>
      <c r="AE907" s="7">
        <v>131631.65</v>
      </c>
      <c r="AF907" s="7">
        <v>3722.604337834583</v>
      </c>
      <c r="AG907" s="7">
        <v>0</v>
      </c>
      <c r="AH907" s="35">
        <v>1</v>
      </c>
      <c r="AI907" s="35">
        <v>2.8280465509887501E-2</v>
      </c>
      <c r="AJ907" s="7">
        <v>3722.6</v>
      </c>
      <c r="AK907" s="36">
        <v>195598.71</v>
      </c>
    </row>
    <row r="908" spans="1:37">
      <c r="A908" s="4">
        <v>2023</v>
      </c>
      <c r="B908" s="4">
        <v>69</v>
      </c>
      <c r="C908" s="4" t="s">
        <v>658</v>
      </c>
      <c r="D908" s="4">
        <v>21210</v>
      </c>
      <c r="E908" s="4" t="s">
        <v>659</v>
      </c>
      <c r="F908" s="32">
        <v>0.13500000000000001</v>
      </c>
      <c r="G908" s="4" t="s">
        <v>43</v>
      </c>
      <c r="H908" s="33">
        <v>101695776</v>
      </c>
      <c r="I908" s="7">
        <v>499380.16</v>
      </c>
      <c r="J908" s="7">
        <v>1244393.8400000001</v>
      </c>
      <c r="K908" s="7">
        <v>167993.1684</v>
      </c>
      <c r="L908" s="7">
        <v>1911767.1684000001</v>
      </c>
      <c r="M908" s="7">
        <v>2080750.29</v>
      </c>
      <c r="N908" s="34" t="s">
        <v>43</v>
      </c>
      <c r="O908" s="35">
        <v>8.1212590675645124E-2</v>
      </c>
      <c r="P908" s="7">
        <v>2060470.81</v>
      </c>
      <c r="Q908" s="7">
        <v>167336.172491645</v>
      </c>
      <c r="R908" s="7">
        <v>0</v>
      </c>
      <c r="S908" s="35">
        <v>1</v>
      </c>
      <c r="T908" s="35">
        <v>8.1212590675645124E-2</v>
      </c>
      <c r="U908" s="7">
        <v>167336.17000000001</v>
      </c>
      <c r="V908" s="4" t="s">
        <v>43</v>
      </c>
      <c r="W908" s="33">
        <v>3977880</v>
      </c>
      <c r="X908" s="7">
        <v>22077.63</v>
      </c>
      <c r="Y908" s="7">
        <v>51778.43</v>
      </c>
      <c r="Z908" s="7">
        <v>6990.0880500000003</v>
      </c>
      <c r="AA908" s="7">
        <v>80846.148050000003</v>
      </c>
      <c r="AB908" s="7">
        <v>83891.03</v>
      </c>
      <c r="AC908" s="4" t="s">
        <v>43</v>
      </c>
      <c r="AD908" s="35">
        <v>3.6295679645368513E-2</v>
      </c>
      <c r="AE908" s="7">
        <v>81933.490000000005</v>
      </c>
      <c r="AF908" s="7">
        <v>2973.8317052670041</v>
      </c>
      <c r="AG908" s="7">
        <v>0</v>
      </c>
      <c r="AH908" s="35">
        <v>1</v>
      </c>
      <c r="AI908" s="35">
        <v>3.6295679645368513E-2</v>
      </c>
      <c r="AJ908" s="7">
        <v>2973.83</v>
      </c>
      <c r="AK908" s="36">
        <v>170310</v>
      </c>
    </row>
    <row r="909" spans="1:37">
      <c r="A909" s="4">
        <v>2023</v>
      </c>
      <c r="B909" s="4">
        <v>69</v>
      </c>
      <c r="C909" s="4" t="s">
        <v>658</v>
      </c>
      <c r="D909" s="4">
        <v>22570</v>
      </c>
      <c r="E909" s="4" t="s">
        <v>660</v>
      </c>
      <c r="F909" s="32">
        <v>0.13500000000000001</v>
      </c>
      <c r="G909" s="4" t="s">
        <v>43</v>
      </c>
      <c r="H909" s="33">
        <v>73320341</v>
      </c>
      <c r="I909" s="7">
        <v>359269.67</v>
      </c>
      <c r="J909" s="7">
        <v>821699.4</v>
      </c>
      <c r="K909" s="7">
        <v>110929.41899999999</v>
      </c>
      <c r="L909" s="7">
        <v>1291898.4890000001</v>
      </c>
      <c r="M909" s="7">
        <v>1466408.21</v>
      </c>
      <c r="N909" s="34" t="s">
        <v>43</v>
      </c>
      <c r="O909" s="35">
        <v>0.11900487177441529</v>
      </c>
      <c r="P909" s="7">
        <v>1462715.22</v>
      </c>
      <c r="Q909" s="7">
        <v>174070.2371985857</v>
      </c>
      <c r="R909" s="7">
        <v>0</v>
      </c>
      <c r="S909" s="35">
        <v>1</v>
      </c>
      <c r="T909" s="35">
        <v>0.11900487177441529</v>
      </c>
      <c r="U909" s="7">
        <v>174070.24</v>
      </c>
      <c r="V909" s="4" t="s">
        <v>44</v>
      </c>
      <c r="W909" s="33" t="s">
        <v>45</v>
      </c>
      <c r="X909" s="7" t="s">
        <v>45</v>
      </c>
      <c r="Y909" s="7" t="s">
        <v>45</v>
      </c>
      <c r="Z909" s="7" t="s">
        <v>45</v>
      </c>
      <c r="AA909" s="7" t="s">
        <v>45</v>
      </c>
      <c r="AB909" s="7" t="s">
        <v>45</v>
      </c>
      <c r="AC909" s="4" t="s">
        <v>44</v>
      </c>
      <c r="AD909" s="35" t="s">
        <v>45</v>
      </c>
      <c r="AE909" s="7" t="s">
        <v>45</v>
      </c>
      <c r="AF909" s="7" t="s">
        <v>45</v>
      </c>
      <c r="AG909" s="7" t="s">
        <v>45</v>
      </c>
      <c r="AH909" s="35" t="s">
        <v>45</v>
      </c>
      <c r="AI909" s="35" t="s">
        <v>45</v>
      </c>
      <c r="AJ909" s="7" t="s">
        <v>45</v>
      </c>
      <c r="AK909" s="36">
        <v>174070.24</v>
      </c>
    </row>
    <row r="910" spans="1:37">
      <c r="A910" s="4">
        <v>2023</v>
      </c>
      <c r="B910" s="4">
        <v>69</v>
      </c>
      <c r="C910" s="4" t="s">
        <v>658</v>
      </c>
      <c r="D910" s="4">
        <v>22610</v>
      </c>
      <c r="E910" s="4" t="s">
        <v>661</v>
      </c>
      <c r="F910" s="32">
        <v>0.13500000000000001</v>
      </c>
      <c r="G910" s="4" t="s">
        <v>43</v>
      </c>
      <c r="H910" s="33">
        <v>127567506</v>
      </c>
      <c r="I910" s="7">
        <v>1020540.05</v>
      </c>
      <c r="J910" s="7">
        <v>1431058.35</v>
      </c>
      <c r="K910" s="7">
        <v>193192.87724999999</v>
      </c>
      <c r="L910" s="7">
        <v>2644791.2772499998</v>
      </c>
      <c r="M910" s="7">
        <v>2972324.42</v>
      </c>
      <c r="N910" s="34" t="s">
        <v>43</v>
      </c>
      <c r="O910" s="35">
        <v>0.11019427776662399</v>
      </c>
      <c r="P910" s="7">
        <v>2534599.14</v>
      </c>
      <c r="Q910" s="7">
        <v>279298.32166020648</v>
      </c>
      <c r="R910" s="7">
        <v>0</v>
      </c>
      <c r="S910" s="35">
        <v>1</v>
      </c>
      <c r="T910" s="35">
        <v>0.11019427776662399</v>
      </c>
      <c r="U910" s="7">
        <v>279298.32</v>
      </c>
      <c r="V910" s="4" t="s">
        <v>43</v>
      </c>
      <c r="W910" s="33">
        <v>11245390</v>
      </c>
      <c r="X910" s="7">
        <v>89963.12</v>
      </c>
      <c r="Y910" s="7">
        <v>165911.43</v>
      </c>
      <c r="Z910" s="7">
        <v>22398.04305</v>
      </c>
      <c r="AA910" s="7">
        <v>278272.59305000002</v>
      </c>
      <c r="AB910" s="7">
        <v>262017.63</v>
      </c>
      <c r="AC910" s="4" t="s">
        <v>44</v>
      </c>
      <c r="AD910" s="35" t="s">
        <v>45</v>
      </c>
      <c r="AE910" s="7" t="s">
        <v>45</v>
      </c>
      <c r="AF910" s="7" t="s">
        <v>45</v>
      </c>
      <c r="AG910" s="7" t="s">
        <v>45</v>
      </c>
      <c r="AH910" s="35" t="s">
        <v>45</v>
      </c>
      <c r="AI910" s="35" t="s">
        <v>45</v>
      </c>
      <c r="AJ910" s="7" t="s">
        <v>45</v>
      </c>
      <c r="AK910" s="36">
        <v>279298.32</v>
      </c>
    </row>
    <row r="911" spans="1:37">
      <c r="A911" s="4">
        <v>2023</v>
      </c>
      <c r="B911" s="4">
        <v>69</v>
      </c>
      <c r="C911" s="4" t="s">
        <v>658</v>
      </c>
      <c r="D911" s="4">
        <v>22810</v>
      </c>
      <c r="E911" s="4" t="s">
        <v>662</v>
      </c>
      <c r="F911" s="32">
        <v>0.13500000000000001</v>
      </c>
      <c r="G911" s="4" t="s">
        <v>43</v>
      </c>
      <c r="H911" s="33">
        <v>102821158</v>
      </c>
      <c r="I911" s="7">
        <v>899685.13</v>
      </c>
      <c r="J911" s="7">
        <v>1336311.44</v>
      </c>
      <c r="K911" s="7">
        <v>180402.04440000001</v>
      </c>
      <c r="L911" s="7">
        <v>2416398.6143999998</v>
      </c>
      <c r="M911" s="7">
        <v>2488273.2599999998</v>
      </c>
      <c r="N911" s="34" t="s">
        <v>43</v>
      </c>
      <c r="O911" s="35">
        <v>2.888535063869957E-2</v>
      </c>
      <c r="P911" s="7">
        <v>2066399.7</v>
      </c>
      <c r="Q911" s="7">
        <v>59688.679894203597</v>
      </c>
      <c r="R911" s="7">
        <v>0</v>
      </c>
      <c r="S911" s="35">
        <v>1</v>
      </c>
      <c r="T911" s="35">
        <v>2.888535063869957E-2</v>
      </c>
      <c r="U911" s="7">
        <v>59688.68</v>
      </c>
      <c r="V911" s="4" t="s">
        <v>43</v>
      </c>
      <c r="W911" s="33">
        <v>16398320</v>
      </c>
      <c r="X911" s="7">
        <v>143485.29999999999</v>
      </c>
      <c r="Y911" s="7">
        <v>240078.45</v>
      </c>
      <c r="Z911" s="7">
        <v>32410.590749999999</v>
      </c>
      <c r="AA911" s="7">
        <v>415974.34074999997</v>
      </c>
      <c r="AB911" s="7">
        <v>396917.4</v>
      </c>
      <c r="AC911" s="4" t="s">
        <v>44</v>
      </c>
      <c r="AD911" s="35" t="s">
        <v>45</v>
      </c>
      <c r="AE911" s="7" t="s">
        <v>45</v>
      </c>
      <c r="AF911" s="7" t="s">
        <v>45</v>
      </c>
      <c r="AG911" s="7" t="s">
        <v>45</v>
      </c>
      <c r="AH911" s="35" t="s">
        <v>45</v>
      </c>
      <c r="AI911" s="35" t="s">
        <v>45</v>
      </c>
      <c r="AJ911" s="7" t="s">
        <v>45</v>
      </c>
      <c r="AK911" s="36">
        <v>59688.68</v>
      </c>
    </row>
    <row r="912" spans="1:37">
      <c r="A912" s="4">
        <v>2023</v>
      </c>
      <c r="B912" s="4">
        <v>69</v>
      </c>
      <c r="C912" s="4" t="s">
        <v>658</v>
      </c>
      <c r="D912" s="4">
        <v>23050</v>
      </c>
      <c r="E912" s="4" t="s">
        <v>440</v>
      </c>
      <c r="F912" s="32">
        <v>0.13500000000000001</v>
      </c>
      <c r="G912" s="4" t="s">
        <v>43</v>
      </c>
      <c r="H912" s="33">
        <v>142120</v>
      </c>
      <c r="I912" s="7">
        <v>819.3</v>
      </c>
      <c r="J912" s="7">
        <v>1293.25</v>
      </c>
      <c r="K912" s="7">
        <v>174.58875</v>
      </c>
      <c r="L912" s="7">
        <v>2287.1387500000001</v>
      </c>
      <c r="M912" s="7">
        <v>3007.94</v>
      </c>
      <c r="N912" s="34" t="s">
        <v>43</v>
      </c>
      <c r="O912" s="35">
        <v>0.2396328550436512</v>
      </c>
      <c r="P912" s="7">
        <v>2983.19</v>
      </c>
      <c r="Q912" s="7">
        <v>714.8703368376697</v>
      </c>
      <c r="R912" s="7">
        <v>0</v>
      </c>
      <c r="S912" s="35">
        <v>1</v>
      </c>
      <c r="T912" s="35">
        <v>0.2396328550436512</v>
      </c>
      <c r="U912" s="7">
        <v>714.87</v>
      </c>
      <c r="V912" s="4" t="s">
        <v>44</v>
      </c>
      <c r="W912" s="33" t="s">
        <v>45</v>
      </c>
      <c r="X912" s="7" t="s">
        <v>45</v>
      </c>
      <c r="Y912" s="7" t="s">
        <v>45</v>
      </c>
      <c r="Z912" s="7" t="s">
        <v>45</v>
      </c>
      <c r="AA912" s="7" t="s">
        <v>45</v>
      </c>
      <c r="AB912" s="7" t="s">
        <v>45</v>
      </c>
      <c r="AC912" s="4" t="s">
        <v>44</v>
      </c>
      <c r="AD912" s="35" t="s">
        <v>45</v>
      </c>
      <c r="AE912" s="7" t="s">
        <v>45</v>
      </c>
      <c r="AF912" s="7" t="s">
        <v>45</v>
      </c>
      <c r="AG912" s="7" t="s">
        <v>45</v>
      </c>
      <c r="AH912" s="35" t="s">
        <v>45</v>
      </c>
      <c r="AI912" s="35" t="s">
        <v>45</v>
      </c>
      <c r="AJ912" s="7" t="s">
        <v>45</v>
      </c>
      <c r="AK912" s="36">
        <v>714.87</v>
      </c>
    </row>
    <row r="913" spans="1:37">
      <c r="A913" s="4">
        <v>2023</v>
      </c>
      <c r="B913" s="4">
        <v>69</v>
      </c>
      <c r="C913" s="4" t="s">
        <v>658</v>
      </c>
      <c r="D913" s="4">
        <v>23450</v>
      </c>
      <c r="E913" s="4" t="s">
        <v>663</v>
      </c>
      <c r="F913" s="32">
        <v>0.13500000000000001</v>
      </c>
      <c r="G913" s="4" t="s">
        <v>43</v>
      </c>
      <c r="H913" s="33">
        <v>85747596</v>
      </c>
      <c r="I913" s="7">
        <v>398726.32</v>
      </c>
      <c r="J913" s="7">
        <v>1044865.44</v>
      </c>
      <c r="K913" s="7">
        <v>141056.83439999999</v>
      </c>
      <c r="L913" s="7">
        <v>1584648.5944000001</v>
      </c>
      <c r="M913" s="7">
        <v>1714953.38</v>
      </c>
      <c r="N913" s="34" t="s">
        <v>43</v>
      </c>
      <c r="O913" s="35">
        <v>7.5981532279320474E-2</v>
      </c>
      <c r="P913" s="7">
        <v>1690567.88</v>
      </c>
      <c r="Q913" s="7">
        <v>128451.9379446024</v>
      </c>
      <c r="R913" s="7">
        <v>0</v>
      </c>
      <c r="S913" s="35">
        <v>1</v>
      </c>
      <c r="T913" s="35">
        <v>7.5981532279320474E-2</v>
      </c>
      <c r="U913" s="7">
        <v>128451.94</v>
      </c>
      <c r="V913" s="4" t="s">
        <v>44</v>
      </c>
      <c r="W913" s="33" t="s">
        <v>45</v>
      </c>
      <c r="X913" s="7" t="s">
        <v>45</v>
      </c>
      <c r="Y913" s="7" t="s">
        <v>45</v>
      </c>
      <c r="Z913" s="7" t="s">
        <v>45</v>
      </c>
      <c r="AA913" s="7" t="s">
        <v>45</v>
      </c>
      <c r="AB913" s="7" t="s">
        <v>45</v>
      </c>
      <c r="AC913" s="4" t="s">
        <v>44</v>
      </c>
      <c r="AD913" s="35" t="s">
        <v>45</v>
      </c>
      <c r="AE913" s="7" t="s">
        <v>45</v>
      </c>
      <c r="AF913" s="7" t="s">
        <v>45</v>
      </c>
      <c r="AG913" s="7" t="s">
        <v>45</v>
      </c>
      <c r="AH913" s="35" t="s">
        <v>45</v>
      </c>
      <c r="AI913" s="35" t="s">
        <v>45</v>
      </c>
      <c r="AJ913" s="7" t="s">
        <v>45</v>
      </c>
      <c r="AK913" s="36">
        <v>128451.94</v>
      </c>
    </row>
    <row r="914" spans="1:37">
      <c r="A914" s="4">
        <v>2023</v>
      </c>
      <c r="B914" s="4">
        <v>69</v>
      </c>
      <c r="C914" s="4" t="s">
        <v>658</v>
      </c>
      <c r="D914" s="4">
        <v>24220</v>
      </c>
      <c r="E914" s="4" t="s">
        <v>664</v>
      </c>
      <c r="F914" s="32">
        <v>0.13500000000000001</v>
      </c>
      <c r="G914" s="4" t="s">
        <v>43</v>
      </c>
      <c r="H914" s="33">
        <v>282845679</v>
      </c>
      <c r="I914" s="7">
        <v>2824161.21</v>
      </c>
      <c r="J914" s="7">
        <v>3382837.76</v>
      </c>
      <c r="K914" s="7">
        <v>456683.09759999998</v>
      </c>
      <c r="L914" s="7">
        <v>6663682.0675999997</v>
      </c>
      <c r="M914" s="7">
        <v>7349692.0800000001</v>
      </c>
      <c r="N914" s="34" t="s">
        <v>43</v>
      </c>
      <c r="O914" s="35">
        <v>9.3338605880751491E-2</v>
      </c>
      <c r="P914" s="7">
        <v>7185899.5199999996</v>
      </c>
      <c r="Q914" s="7">
        <v>670721.84319596132</v>
      </c>
      <c r="R914" s="7">
        <v>0</v>
      </c>
      <c r="S914" s="35">
        <v>1</v>
      </c>
      <c r="T914" s="35">
        <v>9.3338605880751491E-2</v>
      </c>
      <c r="U914" s="7">
        <v>670721.84</v>
      </c>
      <c r="V914" s="4" t="s">
        <v>43</v>
      </c>
      <c r="W914" s="33">
        <v>35067470</v>
      </c>
      <c r="X914" s="7">
        <v>376744.56</v>
      </c>
      <c r="Y914" s="7">
        <v>507592.96000000002</v>
      </c>
      <c r="Z914" s="7">
        <v>68525.049600000013</v>
      </c>
      <c r="AA914" s="7">
        <v>952862.56960000005</v>
      </c>
      <c r="AB914" s="7">
        <v>937824.08</v>
      </c>
      <c r="AC914" s="4" t="s">
        <v>44</v>
      </c>
      <c r="AD914" s="35" t="s">
        <v>45</v>
      </c>
      <c r="AE914" s="7" t="s">
        <v>45</v>
      </c>
      <c r="AF914" s="7" t="s">
        <v>45</v>
      </c>
      <c r="AG914" s="7" t="s">
        <v>45</v>
      </c>
      <c r="AH914" s="35" t="s">
        <v>45</v>
      </c>
      <c r="AI914" s="35" t="s">
        <v>45</v>
      </c>
      <c r="AJ914" s="7" t="s">
        <v>45</v>
      </c>
      <c r="AK914" s="36">
        <v>670721.84</v>
      </c>
    </row>
    <row r="915" spans="1:37">
      <c r="A915" s="4">
        <v>2023</v>
      </c>
      <c r="B915" s="4">
        <v>69</v>
      </c>
      <c r="C915" s="4" t="s">
        <v>658</v>
      </c>
      <c r="D915" s="4">
        <v>24240</v>
      </c>
      <c r="E915" s="4" t="s">
        <v>623</v>
      </c>
      <c r="F915" s="32">
        <v>0.13500000000000001</v>
      </c>
      <c r="G915" s="4" t="s">
        <v>43</v>
      </c>
      <c r="H915" s="33">
        <v>103365845</v>
      </c>
      <c r="I915" s="7">
        <v>507970.26</v>
      </c>
      <c r="J915" s="7">
        <v>1178954.9099999999</v>
      </c>
      <c r="K915" s="7">
        <v>159158.91284999999</v>
      </c>
      <c r="L915" s="7">
        <v>1846084.0828499999</v>
      </c>
      <c r="M915" s="7">
        <v>2089467.89</v>
      </c>
      <c r="N915" s="34" t="s">
        <v>43</v>
      </c>
      <c r="O915" s="35">
        <v>0.1164812382687537</v>
      </c>
      <c r="P915" s="7">
        <v>2063810.51</v>
      </c>
      <c r="Q915" s="7">
        <v>240395.203756868</v>
      </c>
      <c r="R915" s="7">
        <v>0</v>
      </c>
      <c r="S915" s="35">
        <v>1</v>
      </c>
      <c r="T915" s="35">
        <v>0.1164812382687537</v>
      </c>
      <c r="U915" s="7">
        <v>240395.2</v>
      </c>
      <c r="V915" s="4" t="s">
        <v>44</v>
      </c>
      <c r="W915" s="33" t="s">
        <v>45</v>
      </c>
      <c r="X915" s="7" t="s">
        <v>45</v>
      </c>
      <c r="Y915" s="7" t="s">
        <v>45</v>
      </c>
      <c r="Z915" s="7" t="s">
        <v>45</v>
      </c>
      <c r="AA915" s="7" t="s">
        <v>45</v>
      </c>
      <c r="AB915" s="7" t="s">
        <v>45</v>
      </c>
      <c r="AC915" s="4" t="s">
        <v>44</v>
      </c>
      <c r="AD915" s="35" t="s">
        <v>45</v>
      </c>
      <c r="AE915" s="7" t="s">
        <v>45</v>
      </c>
      <c r="AF915" s="7" t="s">
        <v>45</v>
      </c>
      <c r="AG915" s="7" t="s">
        <v>45</v>
      </c>
      <c r="AH915" s="35" t="s">
        <v>45</v>
      </c>
      <c r="AI915" s="35" t="s">
        <v>45</v>
      </c>
      <c r="AJ915" s="7" t="s">
        <v>45</v>
      </c>
      <c r="AK915" s="36">
        <v>240395.2</v>
      </c>
    </row>
    <row r="916" spans="1:37">
      <c r="A916" s="4">
        <v>2023</v>
      </c>
      <c r="B916" s="4">
        <v>69</v>
      </c>
      <c r="C916" s="4" t="s">
        <v>658</v>
      </c>
      <c r="D916" s="4">
        <v>24280</v>
      </c>
      <c r="E916" s="4" t="s">
        <v>58</v>
      </c>
      <c r="F916" s="32">
        <v>0.13500000000000001</v>
      </c>
      <c r="G916" s="4" t="s">
        <v>43</v>
      </c>
      <c r="H916" s="33">
        <v>129692436</v>
      </c>
      <c r="I916" s="7">
        <v>603069.82999999996</v>
      </c>
      <c r="J916" s="7">
        <v>1587092.58</v>
      </c>
      <c r="K916" s="7">
        <v>214257.49830000001</v>
      </c>
      <c r="L916" s="7">
        <v>2404419.9082999998</v>
      </c>
      <c r="M916" s="7">
        <v>2593849.89</v>
      </c>
      <c r="N916" s="34" t="s">
        <v>43</v>
      </c>
      <c r="O916" s="35">
        <v>7.3030433422652696E-2</v>
      </c>
      <c r="P916" s="7">
        <v>2585598.7999999998</v>
      </c>
      <c r="Q916" s="7">
        <v>188827.40102109071</v>
      </c>
      <c r="R916" s="7">
        <v>0</v>
      </c>
      <c r="S916" s="35">
        <v>1</v>
      </c>
      <c r="T916" s="35">
        <v>7.3030433422652696E-2</v>
      </c>
      <c r="U916" s="7">
        <v>188827.4</v>
      </c>
      <c r="V916" s="4" t="s">
        <v>44</v>
      </c>
      <c r="W916" s="33" t="s">
        <v>45</v>
      </c>
      <c r="X916" s="7" t="s">
        <v>45</v>
      </c>
      <c r="Y916" s="7" t="s">
        <v>45</v>
      </c>
      <c r="Z916" s="7" t="s">
        <v>45</v>
      </c>
      <c r="AA916" s="7" t="s">
        <v>45</v>
      </c>
      <c r="AB916" s="7" t="s">
        <v>45</v>
      </c>
      <c r="AC916" s="4" t="s">
        <v>44</v>
      </c>
      <c r="AD916" s="35" t="s">
        <v>45</v>
      </c>
      <c r="AE916" s="7" t="s">
        <v>45</v>
      </c>
      <c r="AF916" s="7" t="s">
        <v>45</v>
      </c>
      <c r="AG916" s="7" t="s">
        <v>45</v>
      </c>
      <c r="AH916" s="35" t="s">
        <v>45</v>
      </c>
      <c r="AI916" s="35" t="s">
        <v>45</v>
      </c>
      <c r="AJ916" s="7" t="s">
        <v>45</v>
      </c>
      <c r="AK916" s="36">
        <v>188827.4</v>
      </c>
    </row>
    <row r="917" spans="1:37">
      <c r="A917" s="4">
        <v>2023</v>
      </c>
      <c r="B917" s="4">
        <v>69</v>
      </c>
      <c r="C917" s="4" t="s">
        <v>658</v>
      </c>
      <c r="D917" s="4">
        <v>24310</v>
      </c>
      <c r="E917" s="4" t="s">
        <v>455</v>
      </c>
      <c r="F917" s="32">
        <v>0.13500000000000001</v>
      </c>
      <c r="G917" s="4" t="s">
        <v>43</v>
      </c>
      <c r="H917" s="33">
        <v>2002610</v>
      </c>
      <c r="I917" s="7">
        <v>20238.64</v>
      </c>
      <c r="J917" s="7">
        <v>25386.080000000002</v>
      </c>
      <c r="K917" s="7">
        <v>3427.1208000000011</v>
      </c>
      <c r="L917" s="7">
        <v>49051.840800000013</v>
      </c>
      <c r="M917" s="7">
        <v>52280.44</v>
      </c>
      <c r="N917" s="34" t="s">
        <v>43</v>
      </c>
      <c r="O917" s="35">
        <v>6.1755394560566002E-2</v>
      </c>
      <c r="P917" s="7">
        <v>49283.57</v>
      </c>
      <c r="Q917" s="7">
        <v>3043.5263107032738</v>
      </c>
      <c r="R917" s="7">
        <v>0</v>
      </c>
      <c r="S917" s="35">
        <v>1</v>
      </c>
      <c r="T917" s="35">
        <v>6.1755394560566002E-2</v>
      </c>
      <c r="U917" s="7">
        <v>3043.53</v>
      </c>
      <c r="V917" s="4" t="s">
        <v>44</v>
      </c>
      <c r="W917" s="33" t="s">
        <v>45</v>
      </c>
      <c r="X917" s="7" t="s">
        <v>45</v>
      </c>
      <c r="Y917" s="7" t="s">
        <v>45</v>
      </c>
      <c r="Z917" s="7" t="s">
        <v>45</v>
      </c>
      <c r="AA917" s="7" t="s">
        <v>45</v>
      </c>
      <c r="AB917" s="7" t="s">
        <v>45</v>
      </c>
      <c r="AC917" s="4" t="s">
        <v>44</v>
      </c>
      <c r="AD917" s="35" t="s">
        <v>45</v>
      </c>
      <c r="AE917" s="7" t="s">
        <v>45</v>
      </c>
      <c r="AF917" s="7" t="s">
        <v>45</v>
      </c>
      <c r="AG917" s="7" t="s">
        <v>45</v>
      </c>
      <c r="AH917" s="35" t="s">
        <v>45</v>
      </c>
      <c r="AI917" s="35" t="s">
        <v>45</v>
      </c>
      <c r="AJ917" s="7" t="s">
        <v>45</v>
      </c>
      <c r="AK917" s="36">
        <v>3043.53</v>
      </c>
    </row>
    <row r="918" spans="1:37">
      <c r="A918" s="4">
        <v>2023</v>
      </c>
      <c r="B918" s="4">
        <v>69</v>
      </c>
      <c r="C918" s="4" t="s">
        <v>658</v>
      </c>
      <c r="D918" s="4">
        <v>24320</v>
      </c>
      <c r="E918" s="4" t="s">
        <v>624</v>
      </c>
      <c r="F918" s="32">
        <v>0.13500000000000001</v>
      </c>
      <c r="G918" s="4" t="s">
        <v>43</v>
      </c>
      <c r="H918" s="33">
        <v>539730</v>
      </c>
      <c r="I918" s="7">
        <v>2860.57</v>
      </c>
      <c r="J918" s="7">
        <v>5708.24</v>
      </c>
      <c r="K918" s="7">
        <v>770.61239999999998</v>
      </c>
      <c r="L918" s="7">
        <v>9339.4223999999995</v>
      </c>
      <c r="M918" s="7">
        <v>12251.87</v>
      </c>
      <c r="N918" s="34" t="s">
        <v>43</v>
      </c>
      <c r="O918" s="35">
        <v>0.23771453663808059</v>
      </c>
      <c r="P918" s="7">
        <v>12008.99</v>
      </c>
      <c r="Q918" s="7">
        <v>2854.7114933413441</v>
      </c>
      <c r="R918" s="7">
        <v>0</v>
      </c>
      <c r="S918" s="35">
        <v>1</v>
      </c>
      <c r="T918" s="35">
        <v>0.23771453663808059</v>
      </c>
      <c r="U918" s="7">
        <v>2854.71</v>
      </c>
      <c r="V918" s="4" t="s">
        <v>43</v>
      </c>
      <c r="W918" s="33">
        <v>0</v>
      </c>
      <c r="X918" s="7">
        <v>0</v>
      </c>
      <c r="Y918" s="7">
        <v>0</v>
      </c>
      <c r="Z918" s="7">
        <v>0</v>
      </c>
      <c r="AA918" s="7">
        <v>0</v>
      </c>
      <c r="AB918" s="7">
        <v>0</v>
      </c>
      <c r="AC918" s="4" t="s">
        <v>44</v>
      </c>
      <c r="AD918" s="35" t="s">
        <v>45</v>
      </c>
      <c r="AE918" s="7" t="s">
        <v>45</v>
      </c>
      <c r="AF918" s="7" t="s">
        <v>45</v>
      </c>
      <c r="AG918" s="7" t="s">
        <v>45</v>
      </c>
      <c r="AH918" s="35" t="s">
        <v>45</v>
      </c>
      <c r="AI918" s="35" t="s">
        <v>45</v>
      </c>
      <c r="AJ918" s="7" t="s">
        <v>45</v>
      </c>
      <c r="AK918" s="36">
        <v>2854.71</v>
      </c>
    </row>
    <row r="919" spans="1:37">
      <c r="A919" s="4">
        <v>2023</v>
      </c>
      <c r="B919" s="4">
        <v>69</v>
      </c>
      <c r="C919" s="4" t="s">
        <v>658</v>
      </c>
      <c r="D919" s="4">
        <v>25760</v>
      </c>
      <c r="E919" s="4" t="s">
        <v>625</v>
      </c>
      <c r="F919" s="32">
        <v>0.13500000000000001</v>
      </c>
      <c r="G919" s="4" t="s">
        <v>43</v>
      </c>
      <c r="H919" s="33">
        <v>1973320</v>
      </c>
      <c r="I919" s="7">
        <v>8879.94</v>
      </c>
      <c r="J919" s="7">
        <v>18975.37</v>
      </c>
      <c r="K919" s="7">
        <v>2561.6749500000001</v>
      </c>
      <c r="L919" s="7">
        <v>30416.984949999998</v>
      </c>
      <c r="M919" s="7">
        <v>40453.089999999997</v>
      </c>
      <c r="N919" s="34" t="s">
        <v>43</v>
      </c>
      <c r="O919" s="35">
        <v>0.24809242137003629</v>
      </c>
      <c r="P919" s="7">
        <v>40453.08</v>
      </c>
      <c r="Q919" s="7">
        <v>10036.102569075791</v>
      </c>
      <c r="R919" s="7">
        <v>0</v>
      </c>
      <c r="S919" s="35">
        <v>1</v>
      </c>
      <c r="T919" s="35">
        <v>0.24809242137003629</v>
      </c>
      <c r="U919" s="7">
        <v>10036.1</v>
      </c>
      <c r="V919" s="4" t="s">
        <v>44</v>
      </c>
      <c r="W919" s="33" t="s">
        <v>45</v>
      </c>
      <c r="X919" s="7" t="s">
        <v>45</v>
      </c>
      <c r="Y919" s="7" t="s">
        <v>45</v>
      </c>
      <c r="Z919" s="7" t="s">
        <v>45</v>
      </c>
      <c r="AA919" s="7" t="s">
        <v>45</v>
      </c>
      <c r="AB919" s="7" t="s">
        <v>45</v>
      </c>
      <c r="AC919" s="4" t="s">
        <v>44</v>
      </c>
      <c r="AD919" s="35" t="s">
        <v>45</v>
      </c>
      <c r="AE919" s="7" t="s">
        <v>45</v>
      </c>
      <c r="AF919" s="7" t="s">
        <v>45</v>
      </c>
      <c r="AG919" s="7" t="s">
        <v>45</v>
      </c>
      <c r="AH919" s="35" t="s">
        <v>45</v>
      </c>
      <c r="AI919" s="35" t="s">
        <v>45</v>
      </c>
      <c r="AJ919" s="7" t="s">
        <v>45</v>
      </c>
      <c r="AK919" s="36">
        <v>10036.1</v>
      </c>
    </row>
    <row r="920" spans="1:37">
      <c r="A920" s="4">
        <v>2023</v>
      </c>
      <c r="B920" s="4">
        <v>69</v>
      </c>
      <c r="C920" s="4" t="s">
        <v>658</v>
      </c>
      <c r="D920" s="4">
        <v>30010</v>
      </c>
      <c r="E920" s="4" t="s">
        <v>63</v>
      </c>
      <c r="F920" s="32">
        <v>0.13500000000000001</v>
      </c>
      <c r="G920" s="4" t="s">
        <v>43</v>
      </c>
      <c r="H920" s="33">
        <v>140263091</v>
      </c>
      <c r="I920" s="7">
        <v>140819.37</v>
      </c>
      <c r="J920" s="7">
        <v>172613.02</v>
      </c>
      <c r="K920" s="7">
        <v>23302.757699999998</v>
      </c>
      <c r="L920" s="7">
        <v>336735.14769999997</v>
      </c>
      <c r="M920" s="7">
        <v>379266.63</v>
      </c>
      <c r="N920" s="34" t="s">
        <v>43</v>
      </c>
      <c r="O920" s="35">
        <v>0.11214137742621851</v>
      </c>
      <c r="P920" s="7">
        <v>357954.14</v>
      </c>
      <c r="Q920" s="7">
        <v>40141.470315017483</v>
      </c>
      <c r="R920" s="7">
        <v>0</v>
      </c>
      <c r="S920" s="35">
        <v>1</v>
      </c>
      <c r="T920" s="35">
        <v>0.11214137742621851</v>
      </c>
      <c r="U920" s="7">
        <v>40141.47</v>
      </c>
      <c r="V920" s="4" t="s">
        <v>43</v>
      </c>
      <c r="W920" s="33">
        <v>6181940</v>
      </c>
      <c r="X920" s="7">
        <v>7764.89</v>
      </c>
      <c r="Y920" s="7">
        <v>8876.26</v>
      </c>
      <c r="Z920" s="7">
        <v>1198.2951</v>
      </c>
      <c r="AA920" s="7">
        <v>17839.445100000001</v>
      </c>
      <c r="AB920" s="7">
        <v>18274.189999999999</v>
      </c>
      <c r="AC920" s="4" t="s">
        <v>43</v>
      </c>
      <c r="AD920" s="35">
        <v>2.3790105060744079E-2</v>
      </c>
      <c r="AE920" s="7">
        <v>17158.599999999999</v>
      </c>
      <c r="AF920" s="7">
        <v>408.20489669528342</v>
      </c>
      <c r="AG920" s="7">
        <v>0</v>
      </c>
      <c r="AH920" s="35">
        <v>1</v>
      </c>
      <c r="AI920" s="35">
        <v>2.3790105060744079E-2</v>
      </c>
      <c r="AJ920" s="7">
        <v>408.2</v>
      </c>
      <c r="AK920" s="36">
        <v>40549.67</v>
      </c>
    </row>
    <row r="921" spans="1:37">
      <c r="A921" s="4">
        <v>2023</v>
      </c>
      <c r="B921" s="4">
        <v>69</v>
      </c>
      <c r="C921" s="4" t="s">
        <v>658</v>
      </c>
      <c r="D921" s="4">
        <v>30140</v>
      </c>
      <c r="E921" s="4" t="s">
        <v>305</v>
      </c>
      <c r="F921" s="32">
        <v>0.13500000000000001</v>
      </c>
      <c r="G921" s="4" t="s">
        <v>44</v>
      </c>
      <c r="H921" s="33" t="s">
        <v>45</v>
      </c>
      <c r="I921" s="7" t="s">
        <v>45</v>
      </c>
      <c r="J921" s="7" t="s">
        <v>45</v>
      </c>
      <c r="K921" s="7" t="s">
        <v>45</v>
      </c>
      <c r="L921" s="7" t="s">
        <v>45</v>
      </c>
      <c r="M921" s="7" t="s">
        <v>45</v>
      </c>
      <c r="N921" s="34" t="s">
        <v>44</v>
      </c>
      <c r="O921" s="35" t="s">
        <v>45</v>
      </c>
      <c r="P921" s="7" t="s">
        <v>45</v>
      </c>
      <c r="Q921" s="7" t="s">
        <v>45</v>
      </c>
      <c r="R921" s="7" t="s">
        <v>45</v>
      </c>
      <c r="S921" s="35" t="s">
        <v>45</v>
      </c>
      <c r="T921" s="35" t="s">
        <v>45</v>
      </c>
      <c r="U921" s="7" t="s">
        <v>45</v>
      </c>
      <c r="V921" s="4" t="s">
        <v>44</v>
      </c>
      <c r="W921" s="33" t="s">
        <v>45</v>
      </c>
      <c r="X921" s="7" t="s">
        <v>45</v>
      </c>
      <c r="Y921" s="7" t="s">
        <v>45</v>
      </c>
      <c r="Z921" s="7" t="s">
        <v>45</v>
      </c>
      <c r="AA921" s="7" t="s">
        <v>45</v>
      </c>
      <c r="AB921" s="7" t="s">
        <v>45</v>
      </c>
      <c r="AC921" s="4" t="s">
        <v>44</v>
      </c>
      <c r="AD921" s="35" t="s">
        <v>45</v>
      </c>
      <c r="AE921" s="7" t="s">
        <v>45</v>
      </c>
      <c r="AF921" s="7" t="s">
        <v>45</v>
      </c>
      <c r="AG921" s="7" t="s">
        <v>45</v>
      </c>
      <c r="AH921" s="35" t="s">
        <v>45</v>
      </c>
      <c r="AI921" s="35" t="s">
        <v>45</v>
      </c>
      <c r="AJ921" s="7" t="s">
        <v>45</v>
      </c>
      <c r="AK921" s="36" t="s">
        <v>45</v>
      </c>
    </row>
    <row r="922" spans="1:37">
      <c r="A922" s="4">
        <v>2023</v>
      </c>
      <c r="B922" s="4">
        <v>69</v>
      </c>
      <c r="C922" s="4" t="s">
        <v>658</v>
      </c>
      <c r="D922" s="4">
        <v>30460</v>
      </c>
      <c r="E922" s="4" t="s">
        <v>65</v>
      </c>
      <c r="F922" s="32">
        <v>0.13500000000000001</v>
      </c>
      <c r="G922" s="4" t="s">
        <v>43</v>
      </c>
      <c r="H922" s="33">
        <v>408462518</v>
      </c>
      <c r="I922" s="7">
        <v>305184</v>
      </c>
      <c r="J922" s="7">
        <v>616755.12</v>
      </c>
      <c r="K922" s="7">
        <v>83261.941200000001</v>
      </c>
      <c r="L922" s="7">
        <v>1005201.0612</v>
      </c>
      <c r="M922" s="7">
        <v>1122109.03</v>
      </c>
      <c r="N922" s="34" t="s">
        <v>43</v>
      </c>
      <c r="O922" s="35">
        <v>0.1041859263889892</v>
      </c>
      <c r="P922" s="7">
        <v>1106939.28</v>
      </c>
      <c r="Q922" s="7">
        <v>115327.4943431607</v>
      </c>
      <c r="R922" s="7">
        <v>0</v>
      </c>
      <c r="S922" s="35">
        <v>1</v>
      </c>
      <c r="T922" s="35">
        <v>0.1041859263889892</v>
      </c>
      <c r="U922" s="7">
        <v>115327.49</v>
      </c>
      <c r="V922" s="4" t="s">
        <v>44</v>
      </c>
      <c r="W922" s="33" t="s">
        <v>45</v>
      </c>
      <c r="X922" s="7" t="s">
        <v>45</v>
      </c>
      <c r="Y922" s="7" t="s">
        <v>45</v>
      </c>
      <c r="Z922" s="7" t="s">
        <v>45</v>
      </c>
      <c r="AA922" s="7" t="s">
        <v>45</v>
      </c>
      <c r="AB922" s="7" t="s">
        <v>45</v>
      </c>
      <c r="AC922" s="4" t="s">
        <v>44</v>
      </c>
      <c r="AD922" s="35" t="s">
        <v>45</v>
      </c>
      <c r="AE922" s="7" t="s">
        <v>45</v>
      </c>
      <c r="AF922" s="7" t="s">
        <v>45</v>
      </c>
      <c r="AG922" s="7" t="s">
        <v>45</v>
      </c>
      <c r="AH922" s="35" t="s">
        <v>45</v>
      </c>
      <c r="AI922" s="35" t="s">
        <v>45</v>
      </c>
      <c r="AJ922" s="7" t="s">
        <v>45</v>
      </c>
      <c r="AK922" s="36">
        <v>115327.49</v>
      </c>
    </row>
    <row r="923" spans="1:37">
      <c r="A923" s="4">
        <v>2023</v>
      </c>
      <c r="B923" s="4">
        <v>70</v>
      </c>
      <c r="C923" s="4" t="s">
        <v>665</v>
      </c>
      <c r="D923" s="4">
        <v>20170</v>
      </c>
      <c r="E923" s="4" t="s">
        <v>67</v>
      </c>
      <c r="F923" s="32">
        <v>0.13500000000000001</v>
      </c>
      <c r="G923" s="4" t="s">
        <v>44</v>
      </c>
      <c r="H923" s="33" t="s">
        <v>45</v>
      </c>
      <c r="I923" s="7" t="s">
        <v>45</v>
      </c>
      <c r="J923" s="7" t="s">
        <v>45</v>
      </c>
      <c r="K923" s="7" t="s">
        <v>45</v>
      </c>
      <c r="L923" s="7" t="s">
        <v>45</v>
      </c>
      <c r="M923" s="7" t="s">
        <v>45</v>
      </c>
      <c r="N923" s="34" t="s">
        <v>44</v>
      </c>
      <c r="O923" s="35" t="s">
        <v>45</v>
      </c>
      <c r="P923" s="7" t="s">
        <v>45</v>
      </c>
      <c r="Q923" s="7" t="s">
        <v>45</v>
      </c>
      <c r="R923" s="7" t="s">
        <v>45</v>
      </c>
      <c r="S923" s="35" t="s">
        <v>45</v>
      </c>
      <c r="T923" s="35" t="s">
        <v>45</v>
      </c>
      <c r="U923" s="7" t="s">
        <v>45</v>
      </c>
      <c r="V923" s="4" t="s">
        <v>44</v>
      </c>
      <c r="W923" s="33" t="s">
        <v>45</v>
      </c>
      <c r="X923" s="7" t="s">
        <v>45</v>
      </c>
      <c r="Y923" s="7" t="s">
        <v>45</v>
      </c>
      <c r="Z923" s="7" t="s">
        <v>45</v>
      </c>
      <c r="AA923" s="7" t="s">
        <v>45</v>
      </c>
      <c r="AB923" s="7" t="s">
        <v>45</v>
      </c>
      <c r="AC923" s="4" t="s">
        <v>44</v>
      </c>
      <c r="AD923" s="35" t="s">
        <v>45</v>
      </c>
      <c r="AE923" s="7" t="s">
        <v>45</v>
      </c>
      <c r="AF923" s="7" t="s">
        <v>45</v>
      </c>
      <c r="AG923" s="7" t="s">
        <v>45</v>
      </c>
      <c r="AH923" s="35" t="s">
        <v>45</v>
      </c>
      <c r="AI923" s="35" t="s">
        <v>45</v>
      </c>
      <c r="AJ923" s="7" t="s">
        <v>45</v>
      </c>
      <c r="AK923" s="36" t="s">
        <v>45</v>
      </c>
    </row>
    <row r="924" spans="1:37">
      <c r="A924" s="4">
        <v>2023</v>
      </c>
      <c r="B924" s="4">
        <v>70</v>
      </c>
      <c r="C924" s="4" t="s">
        <v>665</v>
      </c>
      <c r="D924" s="4">
        <v>20720</v>
      </c>
      <c r="E924" s="4" t="s">
        <v>234</v>
      </c>
      <c r="F924" s="32">
        <v>0.13500000000000001</v>
      </c>
      <c r="G924" s="4" t="s">
        <v>44</v>
      </c>
      <c r="H924" s="33" t="s">
        <v>45</v>
      </c>
      <c r="I924" s="7" t="s">
        <v>45</v>
      </c>
      <c r="J924" s="7" t="s">
        <v>45</v>
      </c>
      <c r="K924" s="7" t="s">
        <v>45</v>
      </c>
      <c r="L924" s="7" t="s">
        <v>45</v>
      </c>
      <c r="M924" s="7" t="s">
        <v>45</v>
      </c>
      <c r="N924" s="34" t="s">
        <v>44</v>
      </c>
      <c r="O924" s="35" t="s">
        <v>45</v>
      </c>
      <c r="P924" s="7" t="s">
        <v>45</v>
      </c>
      <c r="Q924" s="7" t="s">
        <v>45</v>
      </c>
      <c r="R924" s="7" t="s">
        <v>45</v>
      </c>
      <c r="S924" s="35" t="s">
        <v>45</v>
      </c>
      <c r="T924" s="35" t="s">
        <v>45</v>
      </c>
      <c r="U924" s="7" t="s">
        <v>45</v>
      </c>
      <c r="V924" s="4" t="s">
        <v>44</v>
      </c>
      <c r="W924" s="33" t="s">
        <v>45</v>
      </c>
      <c r="X924" s="7" t="s">
        <v>45</v>
      </c>
      <c r="Y924" s="7" t="s">
        <v>45</v>
      </c>
      <c r="Z924" s="7" t="s">
        <v>45</v>
      </c>
      <c r="AA924" s="7" t="s">
        <v>45</v>
      </c>
      <c r="AB924" s="7" t="s">
        <v>45</v>
      </c>
      <c r="AC924" s="4" t="s">
        <v>44</v>
      </c>
      <c r="AD924" s="35" t="s">
        <v>45</v>
      </c>
      <c r="AE924" s="7" t="s">
        <v>45</v>
      </c>
      <c r="AF924" s="7" t="s">
        <v>45</v>
      </c>
      <c r="AG924" s="7" t="s">
        <v>45</v>
      </c>
      <c r="AH924" s="35" t="s">
        <v>45</v>
      </c>
      <c r="AI924" s="35" t="s">
        <v>45</v>
      </c>
      <c r="AJ924" s="7" t="s">
        <v>45</v>
      </c>
      <c r="AK924" s="36" t="s">
        <v>45</v>
      </c>
    </row>
    <row r="925" spans="1:37">
      <c r="A925" s="4">
        <v>2023</v>
      </c>
      <c r="B925" s="4">
        <v>70</v>
      </c>
      <c r="C925" s="4" t="s">
        <v>665</v>
      </c>
      <c r="D925" s="4">
        <v>21030</v>
      </c>
      <c r="E925" s="4" t="s">
        <v>484</v>
      </c>
      <c r="F925" s="32">
        <v>0.13500000000000001</v>
      </c>
      <c r="G925" s="4" t="s">
        <v>43</v>
      </c>
      <c r="H925" s="33">
        <v>249338750</v>
      </c>
      <c r="I925" s="7">
        <v>1301335</v>
      </c>
      <c r="J925" s="7">
        <v>3024609</v>
      </c>
      <c r="K925" s="7">
        <v>408322.21500000003</v>
      </c>
      <c r="L925" s="7">
        <v>4734266.2149999999</v>
      </c>
      <c r="M925" s="7">
        <v>5240894</v>
      </c>
      <c r="N925" s="34" t="s">
        <v>43</v>
      </c>
      <c r="O925" s="35">
        <v>9.6668199166020208E-2</v>
      </c>
      <c r="P925" s="7">
        <v>5228110</v>
      </c>
      <c r="Q925" s="7">
        <v>505391.97874186188</v>
      </c>
      <c r="R925" s="7">
        <v>0</v>
      </c>
      <c r="S925" s="35">
        <v>1</v>
      </c>
      <c r="T925" s="35">
        <v>9.6668199166020208E-2</v>
      </c>
      <c r="U925" s="7">
        <v>505391.98</v>
      </c>
      <c r="V925" s="4" t="s">
        <v>44</v>
      </c>
      <c r="W925" s="33" t="s">
        <v>45</v>
      </c>
      <c r="X925" s="7" t="s">
        <v>45</v>
      </c>
      <c r="Y925" s="7" t="s">
        <v>45</v>
      </c>
      <c r="Z925" s="7" t="s">
        <v>45</v>
      </c>
      <c r="AA925" s="7" t="s">
        <v>45</v>
      </c>
      <c r="AB925" s="7" t="s">
        <v>45</v>
      </c>
      <c r="AC925" s="4" t="s">
        <v>44</v>
      </c>
      <c r="AD925" s="35" t="s">
        <v>45</v>
      </c>
      <c r="AE925" s="7" t="s">
        <v>45</v>
      </c>
      <c r="AF925" s="7" t="s">
        <v>45</v>
      </c>
      <c r="AG925" s="7" t="s">
        <v>45</v>
      </c>
      <c r="AH925" s="35" t="s">
        <v>45</v>
      </c>
      <c r="AI925" s="35" t="s">
        <v>45</v>
      </c>
      <c r="AJ925" s="7" t="s">
        <v>45</v>
      </c>
      <c r="AK925" s="36">
        <v>505391.98</v>
      </c>
    </row>
    <row r="926" spans="1:37">
      <c r="A926" s="4">
        <v>2023</v>
      </c>
      <c r="B926" s="4">
        <v>70</v>
      </c>
      <c r="C926" s="4" t="s">
        <v>665</v>
      </c>
      <c r="D926" s="4">
        <v>21270</v>
      </c>
      <c r="E926" s="4" t="s">
        <v>237</v>
      </c>
      <c r="F926" s="32">
        <v>0.13500000000000001</v>
      </c>
      <c r="G926" s="4" t="s">
        <v>43</v>
      </c>
      <c r="H926" s="33">
        <v>10431670</v>
      </c>
      <c r="I926" s="7">
        <v>280807</v>
      </c>
      <c r="J926" s="7">
        <v>123144</v>
      </c>
      <c r="K926" s="7">
        <v>16624.439999999999</v>
      </c>
      <c r="L926" s="7">
        <v>420575.44</v>
      </c>
      <c r="M926" s="7">
        <v>449800</v>
      </c>
      <c r="N926" s="34" t="s">
        <v>43</v>
      </c>
      <c r="O926" s="35">
        <v>6.4972343263672738E-2</v>
      </c>
      <c r="P926" s="7">
        <v>360785</v>
      </c>
      <c r="Q926" s="7">
        <v>23441.04686438417</v>
      </c>
      <c r="R926" s="7">
        <v>0</v>
      </c>
      <c r="S926" s="35">
        <v>1</v>
      </c>
      <c r="T926" s="35">
        <v>6.4972343263672738E-2</v>
      </c>
      <c r="U926" s="7">
        <v>23441.05</v>
      </c>
      <c r="V926" s="4" t="s">
        <v>44</v>
      </c>
      <c r="W926" s="33" t="s">
        <v>45</v>
      </c>
      <c r="X926" s="7" t="s">
        <v>45</v>
      </c>
      <c r="Y926" s="7" t="s">
        <v>45</v>
      </c>
      <c r="Z926" s="7" t="s">
        <v>45</v>
      </c>
      <c r="AA926" s="7" t="s">
        <v>45</v>
      </c>
      <c r="AB926" s="7" t="s">
        <v>45</v>
      </c>
      <c r="AC926" s="4" t="s">
        <v>44</v>
      </c>
      <c r="AD926" s="35" t="s">
        <v>45</v>
      </c>
      <c r="AE926" s="7" t="s">
        <v>45</v>
      </c>
      <c r="AF926" s="7" t="s">
        <v>45</v>
      </c>
      <c r="AG926" s="7" t="s">
        <v>45</v>
      </c>
      <c r="AH926" s="35" t="s">
        <v>45</v>
      </c>
      <c r="AI926" s="35" t="s">
        <v>45</v>
      </c>
      <c r="AJ926" s="7" t="s">
        <v>45</v>
      </c>
      <c r="AK926" s="36">
        <v>23441.05</v>
      </c>
    </row>
    <row r="927" spans="1:37">
      <c r="A927" s="4">
        <v>2023</v>
      </c>
      <c r="B927" s="4">
        <v>70</v>
      </c>
      <c r="C927" s="4" t="s">
        <v>665</v>
      </c>
      <c r="D927" s="4">
        <v>21290</v>
      </c>
      <c r="E927" s="4" t="s">
        <v>69</v>
      </c>
      <c r="F927" s="32">
        <v>0.13500000000000001</v>
      </c>
      <c r="G927" s="4" t="s">
        <v>43</v>
      </c>
      <c r="H927" s="33">
        <v>123204290</v>
      </c>
      <c r="I927" s="7">
        <v>729721</v>
      </c>
      <c r="J927" s="7">
        <v>1578695</v>
      </c>
      <c r="K927" s="7">
        <v>213123.82500000001</v>
      </c>
      <c r="L927" s="7">
        <v>2521539.8250000002</v>
      </c>
      <c r="M927" s="7">
        <v>2676351</v>
      </c>
      <c r="N927" s="34" t="s">
        <v>43</v>
      </c>
      <c r="O927" s="35">
        <v>5.7844122463757468E-2</v>
      </c>
      <c r="P927" s="7">
        <v>2663370</v>
      </c>
      <c r="Q927" s="7">
        <v>154060.30044629771</v>
      </c>
      <c r="R927" s="7">
        <v>0</v>
      </c>
      <c r="S927" s="35">
        <v>1</v>
      </c>
      <c r="T927" s="35">
        <v>5.7844122463757468E-2</v>
      </c>
      <c r="U927" s="7">
        <v>154060.29999999999</v>
      </c>
      <c r="V927" s="4" t="s">
        <v>43</v>
      </c>
      <c r="W927" s="33">
        <v>3464760</v>
      </c>
      <c r="X927" s="7">
        <v>23062</v>
      </c>
      <c r="Y927" s="7">
        <v>53266</v>
      </c>
      <c r="Z927" s="7">
        <v>7190.9100000000008</v>
      </c>
      <c r="AA927" s="7">
        <v>83518.91</v>
      </c>
      <c r="AB927" s="7">
        <v>77806</v>
      </c>
      <c r="AC927" s="4" t="s">
        <v>44</v>
      </c>
      <c r="AD927" s="35" t="s">
        <v>45</v>
      </c>
      <c r="AE927" s="7" t="s">
        <v>45</v>
      </c>
      <c r="AF927" s="7" t="s">
        <v>45</v>
      </c>
      <c r="AG927" s="7" t="s">
        <v>45</v>
      </c>
      <c r="AH927" s="35" t="s">
        <v>45</v>
      </c>
      <c r="AI927" s="35" t="s">
        <v>45</v>
      </c>
      <c r="AJ927" s="7" t="s">
        <v>45</v>
      </c>
      <c r="AK927" s="36">
        <v>154060.29999999999</v>
      </c>
    </row>
    <row r="928" spans="1:37">
      <c r="A928" s="4">
        <v>2023</v>
      </c>
      <c r="B928" s="4">
        <v>70</v>
      </c>
      <c r="C928" s="4" t="s">
        <v>665</v>
      </c>
      <c r="D928" s="4">
        <v>21990</v>
      </c>
      <c r="E928" s="4" t="s">
        <v>238</v>
      </c>
      <c r="F928" s="32">
        <v>0.13500000000000001</v>
      </c>
      <c r="G928" s="4" t="s">
        <v>44</v>
      </c>
      <c r="H928" s="33" t="s">
        <v>45</v>
      </c>
      <c r="I928" s="7" t="s">
        <v>45</v>
      </c>
      <c r="J928" s="7" t="s">
        <v>45</v>
      </c>
      <c r="K928" s="7" t="s">
        <v>45</v>
      </c>
      <c r="L928" s="7" t="s">
        <v>45</v>
      </c>
      <c r="M928" s="7" t="s">
        <v>45</v>
      </c>
      <c r="N928" s="34" t="s">
        <v>44</v>
      </c>
      <c r="O928" s="35" t="s">
        <v>45</v>
      </c>
      <c r="P928" s="7" t="s">
        <v>45</v>
      </c>
      <c r="Q928" s="7" t="s">
        <v>45</v>
      </c>
      <c r="R928" s="7" t="s">
        <v>45</v>
      </c>
      <c r="S928" s="35" t="s">
        <v>45</v>
      </c>
      <c r="T928" s="35" t="s">
        <v>45</v>
      </c>
      <c r="U928" s="7" t="s">
        <v>45</v>
      </c>
      <c r="V928" s="4" t="s">
        <v>44</v>
      </c>
      <c r="W928" s="33" t="s">
        <v>45</v>
      </c>
      <c r="X928" s="7" t="s">
        <v>45</v>
      </c>
      <c r="Y928" s="7" t="s">
        <v>45</v>
      </c>
      <c r="Z928" s="7" t="s">
        <v>45</v>
      </c>
      <c r="AA928" s="7" t="s">
        <v>45</v>
      </c>
      <c r="AB928" s="7" t="s">
        <v>45</v>
      </c>
      <c r="AC928" s="4" t="s">
        <v>44</v>
      </c>
      <c r="AD928" s="35" t="s">
        <v>45</v>
      </c>
      <c r="AE928" s="7" t="s">
        <v>45</v>
      </c>
      <c r="AF928" s="7" t="s">
        <v>45</v>
      </c>
      <c r="AG928" s="7" t="s">
        <v>45</v>
      </c>
      <c r="AH928" s="35" t="s">
        <v>45</v>
      </c>
      <c r="AI928" s="35" t="s">
        <v>45</v>
      </c>
      <c r="AJ928" s="7" t="s">
        <v>45</v>
      </c>
      <c r="AK928" s="36" t="s">
        <v>45</v>
      </c>
    </row>
    <row r="929" spans="1:37">
      <c r="A929" s="4">
        <v>2023</v>
      </c>
      <c r="B929" s="4">
        <v>70</v>
      </c>
      <c r="C929" s="4" t="s">
        <v>665</v>
      </c>
      <c r="D929" s="4">
        <v>22820</v>
      </c>
      <c r="E929" s="4" t="s">
        <v>603</v>
      </c>
      <c r="F929" s="32">
        <v>0.13500000000000001</v>
      </c>
      <c r="G929" s="4" t="s">
        <v>43</v>
      </c>
      <c r="H929" s="33">
        <v>447080710</v>
      </c>
      <c r="I929" s="7">
        <v>9397906</v>
      </c>
      <c r="J929" s="7">
        <v>5481516</v>
      </c>
      <c r="K929" s="7">
        <v>740004.66</v>
      </c>
      <c r="L929" s="7">
        <v>15619426.66</v>
      </c>
      <c r="M929" s="7">
        <v>16640615</v>
      </c>
      <c r="N929" s="34" t="s">
        <v>43</v>
      </c>
      <c r="O929" s="35">
        <v>6.1367223507063917E-2</v>
      </c>
      <c r="P929" s="7">
        <v>16597940</v>
      </c>
      <c r="Q929" s="7">
        <v>1018569.493736836</v>
      </c>
      <c r="R929" s="7">
        <v>0</v>
      </c>
      <c r="S929" s="35">
        <v>1</v>
      </c>
      <c r="T929" s="35">
        <v>6.1367223507063917E-2</v>
      </c>
      <c r="U929" s="7">
        <v>1018569.49</v>
      </c>
      <c r="V929" s="4" t="s">
        <v>43</v>
      </c>
      <c r="W929" s="33">
        <v>52857520</v>
      </c>
      <c r="X929" s="7">
        <v>1161292</v>
      </c>
      <c r="Y929" s="7">
        <v>801056</v>
      </c>
      <c r="Z929" s="7">
        <v>108142.56</v>
      </c>
      <c r="AA929" s="7">
        <v>2070490.56</v>
      </c>
      <c r="AB929" s="7">
        <v>2017585</v>
      </c>
      <c r="AC929" s="4" t="s">
        <v>44</v>
      </c>
      <c r="AD929" s="35" t="s">
        <v>45</v>
      </c>
      <c r="AE929" s="7" t="s">
        <v>45</v>
      </c>
      <c r="AF929" s="7" t="s">
        <v>45</v>
      </c>
      <c r="AG929" s="7" t="s">
        <v>45</v>
      </c>
      <c r="AH929" s="35" t="s">
        <v>45</v>
      </c>
      <c r="AI929" s="35" t="s">
        <v>45</v>
      </c>
      <c r="AJ929" s="7" t="s">
        <v>45</v>
      </c>
      <c r="AK929" s="36">
        <v>1018569.49</v>
      </c>
    </row>
    <row r="930" spans="1:37">
      <c r="A930" s="4">
        <v>2023</v>
      </c>
      <c r="B930" s="4">
        <v>70</v>
      </c>
      <c r="C930" s="4" t="s">
        <v>665</v>
      </c>
      <c r="D930" s="4">
        <v>22990</v>
      </c>
      <c r="E930" s="4" t="s">
        <v>71</v>
      </c>
      <c r="F930" s="32">
        <v>0.13500000000000001</v>
      </c>
      <c r="G930" s="4" t="s">
        <v>43</v>
      </c>
      <c r="H930" s="33">
        <v>8021430</v>
      </c>
      <c r="I930" s="7">
        <v>87877</v>
      </c>
      <c r="J930" s="7">
        <v>94949</v>
      </c>
      <c r="K930" s="7">
        <v>12818.115</v>
      </c>
      <c r="L930" s="7">
        <v>195644.11499999999</v>
      </c>
      <c r="M930" s="7">
        <v>216220</v>
      </c>
      <c r="N930" s="34" t="s">
        <v>43</v>
      </c>
      <c r="O930" s="35">
        <v>9.5161802793451211E-2</v>
      </c>
      <c r="P930" s="7">
        <v>214691</v>
      </c>
      <c r="Q930" s="7">
        <v>20430.382603528829</v>
      </c>
      <c r="R930" s="7">
        <v>0</v>
      </c>
      <c r="S930" s="35">
        <v>1</v>
      </c>
      <c r="T930" s="35">
        <v>9.5161802793451211E-2</v>
      </c>
      <c r="U930" s="7">
        <v>20430.38</v>
      </c>
      <c r="V930" s="4" t="s">
        <v>44</v>
      </c>
      <c r="W930" s="33" t="s">
        <v>45</v>
      </c>
      <c r="X930" s="7" t="s">
        <v>45</v>
      </c>
      <c r="Y930" s="7" t="s">
        <v>45</v>
      </c>
      <c r="Z930" s="7" t="s">
        <v>45</v>
      </c>
      <c r="AA930" s="7" t="s">
        <v>45</v>
      </c>
      <c r="AB930" s="7" t="s">
        <v>45</v>
      </c>
      <c r="AC930" s="4" t="s">
        <v>44</v>
      </c>
      <c r="AD930" s="35" t="s">
        <v>45</v>
      </c>
      <c r="AE930" s="7" t="s">
        <v>45</v>
      </c>
      <c r="AF930" s="7" t="s">
        <v>45</v>
      </c>
      <c r="AG930" s="7" t="s">
        <v>45</v>
      </c>
      <c r="AH930" s="35" t="s">
        <v>45</v>
      </c>
      <c r="AI930" s="35" t="s">
        <v>45</v>
      </c>
      <c r="AJ930" s="7" t="s">
        <v>45</v>
      </c>
      <c r="AK930" s="36">
        <v>20430.38</v>
      </c>
    </row>
    <row r="931" spans="1:37">
      <c r="A931" s="4">
        <v>2023</v>
      </c>
      <c r="B931" s="4">
        <v>70</v>
      </c>
      <c r="C931" s="4" t="s">
        <v>665</v>
      </c>
      <c r="D931" s="4">
        <v>23030</v>
      </c>
      <c r="E931" s="4" t="s">
        <v>72</v>
      </c>
      <c r="F931" s="32">
        <v>0.13500000000000001</v>
      </c>
      <c r="G931" s="4" t="s">
        <v>43</v>
      </c>
      <c r="H931" s="33">
        <v>89311000</v>
      </c>
      <c r="I931" s="7">
        <v>1178905</v>
      </c>
      <c r="J931" s="7">
        <v>993854</v>
      </c>
      <c r="K931" s="7">
        <v>134170.29</v>
      </c>
      <c r="L931" s="7">
        <v>2306929.29</v>
      </c>
      <c r="M931" s="7">
        <v>2518571</v>
      </c>
      <c r="N931" s="34" t="s">
        <v>43</v>
      </c>
      <c r="O931" s="35">
        <v>8.4032457294235474E-2</v>
      </c>
      <c r="P931" s="7">
        <v>2498801</v>
      </c>
      <c r="Q931" s="7">
        <v>209980.38831929289</v>
      </c>
      <c r="R931" s="7">
        <v>0</v>
      </c>
      <c r="S931" s="35">
        <v>1</v>
      </c>
      <c r="T931" s="35">
        <v>8.4032457294235474E-2</v>
      </c>
      <c r="U931" s="7">
        <v>209980.39</v>
      </c>
      <c r="V931" s="4" t="s">
        <v>43</v>
      </c>
      <c r="W931" s="33">
        <v>1802520</v>
      </c>
      <c r="X931" s="7">
        <v>23793</v>
      </c>
      <c r="Y931" s="7">
        <v>25351</v>
      </c>
      <c r="Z931" s="7">
        <v>3422.3850000000002</v>
      </c>
      <c r="AA931" s="7">
        <v>52566.385000000002</v>
      </c>
      <c r="AB931" s="7">
        <v>50831</v>
      </c>
      <c r="AC931" s="4" t="s">
        <v>44</v>
      </c>
      <c r="AD931" s="35" t="s">
        <v>45</v>
      </c>
      <c r="AE931" s="7" t="s">
        <v>45</v>
      </c>
      <c r="AF931" s="7" t="s">
        <v>45</v>
      </c>
      <c r="AG931" s="7" t="s">
        <v>45</v>
      </c>
      <c r="AH931" s="35" t="s">
        <v>45</v>
      </c>
      <c r="AI931" s="35" t="s">
        <v>45</v>
      </c>
      <c r="AJ931" s="7" t="s">
        <v>45</v>
      </c>
      <c r="AK931" s="36">
        <v>209980.39</v>
      </c>
    </row>
    <row r="932" spans="1:37">
      <c r="A932" s="4">
        <v>2023</v>
      </c>
      <c r="B932" s="4">
        <v>70</v>
      </c>
      <c r="C932" s="4" t="s">
        <v>665</v>
      </c>
      <c r="D932" s="4">
        <v>23120</v>
      </c>
      <c r="E932" s="4" t="s">
        <v>666</v>
      </c>
      <c r="F932" s="32">
        <v>0.13500000000000001</v>
      </c>
      <c r="G932" s="4" t="s">
        <v>44</v>
      </c>
      <c r="H932" s="33" t="s">
        <v>45</v>
      </c>
      <c r="I932" s="7" t="s">
        <v>45</v>
      </c>
      <c r="J932" s="7" t="s">
        <v>45</v>
      </c>
      <c r="K932" s="7" t="s">
        <v>45</v>
      </c>
      <c r="L932" s="7" t="s">
        <v>45</v>
      </c>
      <c r="M932" s="7" t="s">
        <v>45</v>
      </c>
      <c r="N932" s="34" t="s">
        <v>44</v>
      </c>
      <c r="O932" s="35" t="s">
        <v>45</v>
      </c>
      <c r="P932" s="7" t="s">
        <v>45</v>
      </c>
      <c r="Q932" s="7" t="s">
        <v>45</v>
      </c>
      <c r="R932" s="7" t="s">
        <v>45</v>
      </c>
      <c r="S932" s="35" t="s">
        <v>45</v>
      </c>
      <c r="T932" s="35" t="s">
        <v>45</v>
      </c>
      <c r="U932" s="7" t="s">
        <v>45</v>
      </c>
      <c r="V932" s="4" t="s">
        <v>44</v>
      </c>
      <c r="W932" s="33" t="s">
        <v>45</v>
      </c>
      <c r="X932" s="7" t="s">
        <v>45</v>
      </c>
      <c r="Y932" s="7" t="s">
        <v>45</v>
      </c>
      <c r="Z932" s="7" t="s">
        <v>45</v>
      </c>
      <c r="AA932" s="7" t="s">
        <v>45</v>
      </c>
      <c r="AB932" s="7" t="s">
        <v>45</v>
      </c>
      <c r="AC932" s="4" t="s">
        <v>44</v>
      </c>
      <c r="AD932" s="35" t="s">
        <v>45</v>
      </c>
      <c r="AE932" s="7" t="s">
        <v>45</v>
      </c>
      <c r="AF932" s="7" t="s">
        <v>45</v>
      </c>
      <c r="AG932" s="7" t="s">
        <v>45</v>
      </c>
      <c r="AH932" s="35" t="s">
        <v>45</v>
      </c>
      <c r="AI932" s="35" t="s">
        <v>45</v>
      </c>
      <c r="AJ932" s="7" t="s">
        <v>45</v>
      </c>
      <c r="AK932" s="36" t="s">
        <v>45</v>
      </c>
    </row>
    <row r="933" spans="1:37">
      <c r="A933" s="4">
        <v>2023</v>
      </c>
      <c r="B933" s="4">
        <v>70</v>
      </c>
      <c r="C933" s="4" t="s">
        <v>665</v>
      </c>
      <c r="D933" s="4">
        <v>23150</v>
      </c>
      <c r="E933" s="4" t="s">
        <v>667</v>
      </c>
      <c r="F933" s="32">
        <v>0.13500000000000001</v>
      </c>
      <c r="G933" s="4" t="s">
        <v>43</v>
      </c>
      <c r="H933" s="33">
        <v>375205660</v>
      </c>
      <c r="I933" s="7">
        <v>7925856</v>
      </c>
      <c r="J933" s="7">
        <v>5127894</v>
      </c>
      <c r="K933" s="7">
        <v>692265.69000000006</v>
      </c>
      <c r="L933" s="7">
        <v>13746015.689999999</v>
      </c>
      <c r="M933" s="7">
        <v>13779073</v>
      </c>
      <c r="N933" s="34" t="s">
        <v>43</v>
      </c>
      <c r="O933" s="35">
        <v>2.3990953527861509E-3</v>
      </c>
      <c r="P933" s="7">
        <v>13713138</v>
      </c>
      <c r="Q933" s="7">
        <v>32899.125647915178</v>
      </c>
      <c r="R933" s="7">
        <v>0</v>
      </c>
      <c r="S933" s="35">
        <v>1</v>
      </c>
      <c r="T933" s="35">
        <v>2.3990953527861509E-3</v>
      </c>
      <c r="U933" s="7">
        <v>32899.129999999997</v>
      </c>
      <c r="V933" s="4" t="s">
        <v>44</v>
      </c>
      <c r="W933" s="33" t="s">
        <v>45</v>
      </c>
      <c r="X933" s="7" t="s">
        <v>45</v>
      </c>
      <c r="Y933" s="7" t="s">
        <v>45</v>
      </c>
      <c r="Z933" s="7" t="s">
        <v>45</v>
      </c>
      <c r="AA933" s="7" t="s">
        <v>45</v>
      </c>
      <c r="AB933" s="7" t="s">
        <v>45</v>
      </c>
      <c r="AC933" s="4" t="s">
        <v>44</v>
      </c>
      <c r="AD933" s="35" t="s">
        <v>45</v>
      </c>
      <c r="AE933" s="7" t="s">
        <v>45</v>
      </c>
      <c r="AF933" s="7" t="s">
        <v>45</v>
      </c>
      <c r="AG933" s="7" t="s">
        <v>45</v>
      </c>
      <c r="AH933" s="35" t="s">
        <v>45</v>
      </c>
      <c r="AI933" s="35" t="s">
        <v>45</v>
      </c>
      <c r="AJ933" s="7" t="s">
        <v>45</v>
      </c>
      <c r="AK933" s="36">
        <v>32899.129999999997</v>
      </c>
    </row>
    <row r="934" spans="1:37">
      <c r="A934" s="4">
        <v>2023</v>
      </c>
      <c r="B934" s="4">
        <v>70</v>
      </c>
      <c r="C934" s="4" t="s">
        <v>665</v>
      </c>
      <c r="D934" s="4">
        <v>23950</v>
      </c>
      <c r="E934" s="4" t="s">
        <v>556</v>
      </c>
      <c r="F934" s="32">
        <v>0.13500000000000001</v>
      </c>
      <c r="G934" s="4" t="s">
        <v>43</v>
      </c>
      <c r="H934" s="33">
        <v>8683590</v>
      </c>
      <c r="I934" s="7">
        <v>86913</v>
      </c>
      <c r="J934" s="7">
        <v>93422</v>
      </c>
      <c r="K934" s="7">
        <v>12611.97</v>
      </c>
      <c r="L934" s="7">
        <v>192946.97</v>
      </c>
      <c r="M934" s="7">
        <v>216298</v>
      </c>
      <c r="N934" s="34" t="s">
        <v>43</v>
      </c>
      <c r="O934" s="35">
        <v>0.1079576787580098</v>
      </c>
      <c r="P934" s="7">
        <v>216043</v>
      </c>
      <c r="Q934" s="7">
        <v>23323.5007919167</v>
      </c>
      <c r="R934" s="7">
        <v>0</v>
      </c>
      <c r="S934" s="35">
        <v>1</v>
      </c>
      <c r="T934" s="35">
        <v>0.1079576787580098</v>
      </c>
      <c r="U934" s="7">
        <v>23323.5</v>
      </c>
      <c r="V934" s="4" t="s">
        <v>43</v>
      </c>
      <c r="W934" s="33">
        <v>427720</v>
      </c>
      <c r="X934" s="7">
        <v>4368</v>
      </c>
      <c r="Y934" s="7">
        <v>8159</v>
      </c>
      <c r="Z934" s="7">
        <v>1101.4649999999999</v>
      </c>
      <c r="AA934" s="7">
        <v>13628.465</v>
      </c>
      <c r="AB934" s="7">
        <v>10741</v>
      </c>
      <c r="AC934" s="4" t="s">
        <v>44</v>
      </c>
      <c r="AD934" s="35" t="s">
        <v>45</v>
      </c>
      <c r="AE934" s="7" t="s">
        <v>45</v>
      </c>
      <c r="AF934" s="7" t="s">
        <v>45</v>
      </c>
      <c r="AG934" s="7" t="s">
        <v>45</v>
      </c>
      <c r="AH934" s="35" t="s">
        <v>45</v>
      </c>
      <c r="AI934" s="35" t="s">
        <v>45</v>
      </c>
      <c r="AJ934" s="7" t="s">
        <v>45</v>
      </c>
      <c r="AK934" s="36">
        <v>23323.5</v>
      </c>
    </row>
    <row r="935" spans="1:37">
      <c r="A935" s="4">
        <v>2023</v>
      </c>
      <c r="B935" s="4">
        <v>70</v>
      </c>
      <c r="C935" s="4" t="s">
        <v>665</v>
      </c>
      <c r="D935" s="4">
        <v>24160</v>
      </c>
      <c r="E935" s="4" t="s">
        <v>668</v>
      </c>
      <c r="F935" s="32">
        <v>0.13500000000000001</v>
      </c>
      <c r="G935" s="4" t="s">
        <v>43</v>
      </c>
      <c r="H935" s="33">
        <v>320049360</v>
      </c>
      <c r="I935" s="7">
        <v>5869826</v>
      </c>
      <c r="J935" s="7">
        <v>3549362</v>
      </c>
      <c r="K935" s="7">
        <v>479163.87000000011</v>
      </c>
      <c r="L935" s="7">
        <v>9898351.8699999992</v>
      </c>
      <c r="M935" s="7">
        <v>10542552</v>
      </c>
      <c r="N935" s="34" t="s">
        <v>43</v>
      </c>
      <c r="O935" s="35">
        <v>6.1104761921022648E-2</v>
      </c>
      <c r="P935" s="7">
        <v>10515844</v>
      </c>
      <c r="Q935" s="7">
        <v>642568.14401861455</v>
      </c>
      <c r="R935" s="7">
        <v>0</v>
      </c>
      <c r="S935" s="35">
        <v>1</v>
      </c>
      <c r="T935" s="35">
        <v>6.1104761921022648E-2</v>
      </c>
      <c r="U935" s="7">
        <v>642568.14</v>
      </c>
      <c r="V935" s="4" t="s">
        <v>44</v>
      </c>
      <c r="W935" s="33" t="s">
        <v>45</v>
      </c>
      <c r="X935" s="7" t="s">
        <v>45</v>
      </c>
      <c r="Y935" s="7" t="s">
        <v>45</v>
      </c>
      <c r="Z935" s="7" t="s">
        <v>45</v>
      </c>
      <c r="AA935" s="7" t="s">
        <v>45</v>
      </c>
      <c r="AB935" s="7" t="s">
        <v>45</v>
      </c>
      <c r="AC935" s="4" t="s">
        <v>44</v>
      </c>
      <c r="AD935" s="35" t="s">
        <v>45</v>
      </c>
      <c r="AE935" s="7" t="s">
        <v>45</v>
      </c>
      <c r="AF935" s="7" t="s">
        <v>45</v>
      </c>
      <c r="AG935" s="7" t="s">
        <v>45</v>
      </c>
      <c r="AH935" s="35" t="s">
        <v>45</v>
      </c>
      <c r="AI935" s="35" t="s">
        <v>45</v>
      </c>
      <c r="AJ935" s="7" t="s">
        <v>45</v>
      </c>
      <c r="AK935" s="36">
        <v>642568.14</v>
      </c>
    </row>
    <row r="936" spans="1:37">
      <c r="A936" s="4">
        <v>2023</v>
      </c>
      <c r="B936" s="4">
        <v>70</v>
      </c>
      <c r="C936" s="4" t="s">
        <v>665</v>
      </c>
      <c r="D936" s="4">
        <v>24450</v>
      </c>
      <c r="E936" s="4" t="s">
        <v>240</v>
      </c>
      <c r="F936" s="32">
        <v>0.13500000000000001</v>
      </c>
      <c r="G936" s="4" t="s">
        <v>43</v>
      </c>
      <c r="H936" s="33">
        <v>87767130</v>
      </c>
      <c r="I936" s="7">
        <v>684584</v>
      </c>
      <c r="J936" s="7">
        <v>1086359</v>
      </c>
      <c r="K936" s="7">
        <v>146658.465</v>
      </c>
      <c r="L936" s="7">
        <v>1917601.4650000001</v>
      </c>
      <c r="M936" s="7">
        <v>2053752</v>
      </c>
      <c r="N936" s="34" t="s">
        <v>43</v>
      </c>
      <c r="O936" s="35">
        <v>6.6293561734815043E-2</v>
      </c>
      <c r="P936" s="7">
        <v>2050717</v>
      </c>
      <c r="Q936" s="7">
        <v>135949.33404013471</v>
      </c>
      <c r="R936" s="7">
        <v>0</v>
      </c>
      <c r="S936" s="35">
        <v>1</v>
      </c>
      <c r="T936" s="35">
        <v>6.6293561734815043E-2</v>
      </c>
      <c r="U936" s="7">
        <v>135949.32999999999</v>
      </c>
      <c r="V936" s="4" t="s">
        <v>44</v>
      </c>
      <c r="W936" s="33" t="s">
        <v>45</v>
      </c>
      <c r="X936" s="7" t="s">
        <v>45</v>
      </c>
      <c r="Y936" s="7" t="s">
        <v>45</v>
      </c>
      <c r="Z936" s="7" t="s">
        <v>45</v>
      </c>
      <c r="AA936" s="7" t="s">
        <v>45</v>
      </c>
      <c r="AB936" s="7" t="s">
        <v>45</v>
      </c>
      <c r="AC936" s="4" t="s">
        <v>44</v>
      </c>
      <c r="AD936" s="35" t="s">
        <v>45</v>
      </c>
      <c r="AE936" s="7" t="s">
        <v>45</v>
      </c>
      <c r="AF936" s="7" t="s">
        <v>45</v>
      </c>
      <c r="AG936" s="7" t="s">
        <v>45</v>
      </c>
      <c r="AH936" s="35" t="s">
        <v>45</v>
      </c>
      <c r="AI936" s="35" t="s">
        <v>45</v>
      </c>
      <c r="AJ936" s="7" t="s">
        <v>45</v>
      </c>
      <c r="AK936" s="36">
        <v>135949.32999999999</v>
      </c>
    </row>
    <row r="937" spans="1:37">
      <c r="A937" s="4">
        <v>2023</v>
      </c>
      <c r="B937" s="4">
        <v>70</v>
      </c>
      <c r="C937" s="4" t="s">
        <v>665</v>
      </c>
      <c r="D937" s="4">
        <v>24900</v>
      </c>
      <c r="E937" s="4" t="s">
        <v>669</v>
      </c>
      <c r="F937" s="32">
        <v>0.13500000000000001</v>
      </c>
      <c r="G937" s="4" t="s">
        <v>43</v>
      </c>
      <c r="H937" s="33">
        <v>243239930</v>
      </c>
      <c r="I937" s="7">
        <v>2846347</v>
      </c>
      <c r="J937" s="7">
        <v>2796176</v>
      </c>
      <c r="K937" s="7">
        <v>377483.76</v>
      </c>
      <c r="L937" s="7">
        <v>6020006.7599999998</v>
      </c>
      <c r="M937" s="7">
        <v>6446301</v>
      </c>
      <c r="N937" s="34" t="s">
        <v>43</v>
      </c>
      <c r="O937" s="35">
        <v>6.6130055050175329E-2</v>
      </c>
      <c r="P937" s="7">
        <v>6425579</v>
      </c>
      <c r="Q937" s="7">
        <v>424923.89299925062</v>
      </c>
      <c r="R937" s="7">
        <v>0</v>
      </c>
      <c r="S937" s="35">
        <v>1</v>
      </c>
      <c r="T937" s="35">
        <v>6.6130055050175329E-2</v>
      </c>
      <c r="U937" s="7">
        <v>424923.89</v>
      </c>
      <c r="V937" s="4" t="s">
        <v>44</v>
      </c>
      <c r="W937" s="33" t="s">
        <v>45</v>
      </c>
      <c r="X937" s="7" t="s">
        <v>45</v>
      </c>
      <c r="Y937" s="7" t="s">
        <v>45</v>
      </c>
      <c r="Z937" s="7" t="s">
        <v>45</v>
      </c>
      <c r="AA937" s="7" t="s">
        <v>45</v>
      </c>
      <c r="AB937" s="7" t="s">
        <v>45</v>
      </c>
      <c r="AC937" s="4" t="s">
        <v>44</v>
      </c>
      <c r="AD937" s="35" t="s">
        <v>45</v>
      </c>
      <c r="AE937" s="7" t="s">
        <v>45</v>
      </c>
      <c r="AF937" s="7" t="s">
        <v>45</v>
      </c>
      <c r="AG937" s="7" t="s">
        <v>45</v>
      </c>
      <c r="AH937" s="35" t="s">
        <v>45</v>
      </c>
      <c r="AI937" s="35" t="s">
        <v>45</v>
      </c>
      <c r="AJ937" s="7" t="s">
        <v>45</v>
      </c>
      <c r="AK937" s="36">
        <v>424923.89</v>
      </c>
    </row>
    <row r="938" spans="1:37">
      <c r="A938" s="4">
        <v>2023</v>
      </c>
      <c r="B938" s="4">
        <v>70</v>
      </c>
      <c r="C938" s="4" t="s">
        <v>665</v>
      </c>
      <c r="D938" s="4">
        <v>24940</v>
      </c>
      <c r="E938" s="4" t="s">
        <v>471</v>
      </c>
      <c r="F938" s="32">
        <v>0.13500000000000001</v>
      </c>
      <c r="G938" s="4" t="s">
        <v>44</v>
      </c>
      <c r="H938" s="33" t="s">
        <v>45</v>
      </c>
      <c r="I938" s="7" t="s">
        <v>45</v>
      </c>
      <c r="J938" s="7" t="s">
        <v>45</v>
      </c>
      <c r="K938" s="7" t="s">
        <v>45</v>
      </c>
      <c r="L938" s="7" t="s">
        <v>45</v>
      </c>
      <c r="M938" s="7" t="s">
        <v>45</v>
      </c>
      <c r="N938" s="34" t="s">
        <v>44</v>
      </c>
      <c r="O938" s="35" t="s">
        <v>45</v>
      </c>
      <c r="P938" s="7" t="s">
        <v>45</v>
      </c>
      <c r="Q938" s="7" t="s">
        <v>45</v>
      </c>
      <c r="R938" s="7" t="s">
        <v>45</v>
      </c>
      <c r="S938" s="35" t="s">
        <v>45</v>
      </c>
      <c r="T938" s="35" t="s">
        <v>45</v>
      </c>
      <c r="U938" s="7" t="s">
        <v>45</v>
      </c>
      <c r="V938" s="4" t="s">
        <v>44</v>
      </c>
      <c r="W938" s="33" t="s">
        <v>45</v>
      </c>
      <c r="X938" s="7" t="s">
        <v>45</v>
      </c>
      <c r="Y938" s="7" t="s">
        <v>45</v>
      </c>
      <c r="Z938" s="7" t="s">
        <v>45</v>
      </c>
      <c r="AA938" s="7" t="s">
        <v>45</v>
      </c>
      <c r="AB938" s="7" t="s">
        <v>45</v>
      </c>
      <c r="AC938" s="4" t="s">
        <v>44</v>
      </c>
      <c r="AD938" s="35" t="s">
        <v>45</v>
      </c>
      <c r="AE938" s="7" t="s">
        <v>45</v>
      </c>
      <c r="AF938" s="7" t="s">
        <v>45</v>
      </c>
      <c r="AG938" s="7" t="s">
        <v>45</v>
      </c>
      <c r="AH938" s="35" t="s">
        <v>45</v>
      </c>
      <c r="AI938" s="35" t="s">
        <v>45</v>
      </c>
      <c r="AJ938" s="7" t="s">
        <v>45</v>
      </c>
      <c r="AK938" s="36" t="s">
        <v>45</v>
      </c>
    </row>
    <row r="939" spans="1:37">
      <c r="A939" s="4">
        <v>2023</v>
      </c>
      <c r="B939" s="4">
        <v>70</v>
      </c>
      <c r="C939" s="4" t="s">
        <v>665</v>
      </c>
      <c r="D939" s="4">
        <v>30020</v>
      </c>
      <c r="E939" s="4" t="s">
        <v>77</v>
      </c>
      <c r="F939" s="32">
        <v>0.13500000000000001</v>
      </c>
      <c r="G939" s="4" t="s">
        <v>43</v>
      </c>
      <c r="H939" s="33">
        <v>8165930</v>
      </c>
      <c r="I939" s="7">
        <v>8393</v>
      </c>
      <c r="J939" s="7">
        <v>12062</v>
      </c>
      <c r="K939" s="7">
        <v>1628.37</v>
      </c>
      <c r="L939" s="7">
        <v>22083.37</v>
      </c>
      <c r="M939" s="7">
        <v>24724</v>
      </c>
      <c r="N939" s="34" t="s">
        <v>43</v>
      </c>
      <c r="O939" s="35">
        <v>0.10680431968937069</v>
      </c>
      <c r="P939" s="7">
        <v>24239</v>
      </c>
      <c r="Q939" s="7">
        <v>2588.829904950655</v>
      </c>
      <c r="R939" s="7">
        <v>0</v>
      </c>
      <c r="S939" s="35">
        <v>1</v>
      </c>
      <c r="T939" s="35">
        <v>0.10680431968937069</v>
      </c>
      <c r="U939" s="7">
        <v>2588.83</v>
      </c>
      <c r="V939" s="4" t="s">
        <v>44</v>
      </c>
      <c r="W939" s="33" t="s">
        <v>45</v>
      </c>
      <c r="X939" s="7" t="s">
        <v>45</v>
      </c>
      <c r="Y939" s="7" t="s">
        <v>45</v>
      </c>
      <c r="Z939" s="7" t="s">
        <v>45</v>
      </c>
      <c r="AA939" s="7" t="s">
        <v>45</v>
      </c>
      <c r="AB939" s="7" t="s">
        <v>45</v>
      </c>
      <c r="AC939" s="4" t="s">
        <v>44</v>
      </c>
      <c r="AD939" s="35" t="s">
        <v>45</v>
      </c>
      <c r="AE939" s="7" t="s">
        <v>45</v>
      </c>
      <c r="AF939" s="7" t="s">
        <v>45</v>
      </c>
      <c r="AG939" s="7" t="s">
        <v>45</v>
      </c>
      <c r="AH939" s="35" t="s">
        <v>45</v>
      </c>
      <c r="AI939" s="35" t="s">
        <v>45</v>
      </c>
      <c r="AJ939" s="7" t="s">
        <v>45</v>
      </c>
      <c r="AK939" s="36">
        <v>2588.83</v>
      </c>
    </row>
    <row r="940" spans="1:37">
      <c r="A940" s="4">
        <v>2023</v>
      </c>
      <c r="B940" s="4">
        <v>70</v>
      </c>
      <c r="C940" s="4" t="s">
        <v>665</v>
      </c>
      <c r="D940" s="4">
        <v>30130</v>
      </c>
      <c r="E940" s="4" t="s">
        <v>78</v>
      </c>
      <c r="F940" s="32">
        <v>0.13500000000000001</v>
      </c>
      <c r="G940" s="4" t="s">
        <v>44</v>
      </c>
      <c r="H940" s="33" t="s">
        <v>45</v>
      </c>
      <c r="I940" s="7" t="s">
        <v>45</v>
      </c>
      <c r="J940" s="7" t="s">
        <v>45</v>
      </c>
      <c r="K940" s="7" t="s">
        <v>45</v>
      </c>
      <c r="L940" s="7" t="s">
        <v>45</v>
      </c>
      <c r="M940" s="7" t="s">
        <v>45</v>
      </c>
      <c r="N940" s="34" t="s">
        <v>44</v>
      </c>
      <c r="O940" s="35" t="s">
        <v>45</v>
      </c>
      <c r="P940" s="7" t="s">
        <v>45</v>
      </c>
      <c r="Q940" s="7" t="s">
        <v>45</v>
      </c>
      <c r="R940" s="7" t="s">
        <v>45</v>
      </c>
      <c r="S940" s="35" t="s">
        <v>45</v>
      </c>
      <c r="T940" s="35" t="s">
        <v>45</v>
      </c>
      <c r="U940" s="7" t="s">
        <v>45</v>
      </c>
      <c r="V940" s="4" t="s">
        <v>44</v>
      </c>
      <c r="W940" s="33" t="s">
        <v>45</v>
      </c>
      <c r="X940" s="7" t="s">
        <v>45</v>
      </c>
      <c r="Y940" s="7" t="s">
        <v>45</v>
      </c>
      <c r="Z940" s="7" t="s">
        <v>45</v>
      </c>
      <c r="AA940" s="7" t="s">
        <v>45</v>
      </c>
      <c r="AB940" s="7" t="s">
        <v>45</v>
      </c>
      <c r="AC940" s="4" t="s">
        <v>44</v>
      </c>
      <c r="AD940" s="35" t="s">
        <v>45</v>
      </c>
      <c r="AE940" s="7" t="s">
        <v>45</v>
      </c>
      <c r="AF940" s="7" t="s">
        <v>45</v>
      </c>
      <c r="AG940" s="7" t="s">
        <v>45</v>
      </c>
      <c r="AH940" s="35" t="s">
        <v>45</v>
      </c>
      <c r="AI940" s="35" t="s">
        <v>45</v>
      </c>
      <c r="AJ940" s="7" t="s">
        <v>45</v>
      </c>
      <c r="AK940" s="36" t="s">
        <v>45</v>
      </c>
    </row>
    <row r="941" spans="1:37">
      <c r="A941" s="4">
        <v>2023</v>
      </c>
      <c r="B941" s="4">
        <v>70</v>
      </c>
      <c r="C941" s="4" t="s">
        <v>665</v>
      </c>
      <c r="D941" s="4">
        <v>30190</v>
      </c>
      <c r="E941" s="4" t="s">
        <v>231</v>
      </c>
      <c r="F941" s="32">
        <v>0.13500000000000001</v>
      </c>
      <c r="G941" s="4" t="s">
        <v>43</v>
      </c>
      <c r="H941" s="33">
        <v>249338750</v>
      </c>
      <c r="I941" s="7">
        <v>0</v>
      </c>
      <c r="J941" s="7">
        <v>382910</v>
      </c>
      <c r="K941" s="7">
        <v>51692.850000000013</v>
      </c>
      <c r="L941" s="7">
        <v>434602.85</v>
      </c>
      <c r="M941" s="7">
        <v>498678</v>
      </c>
      <c r="N941" s="34" t="s">
        <v>43</v>
      </c>
      <c r="O941" s="35">
        <v>0.1284900276330618</v>
      </c>
      <c r="P941" s="7">
        <v>497523</v>
      </c>
      <c r="Q941" s="7">
        <v>63926.744018083817</v>
      </c>
      <c r="R941" s="7">
        <v>0</v>
      </c>
      <c r="S941" s="35">
        <v>1</v>
      </c>
      <c r="T941" s="35">
        <v>0.1284900276330618</v>
      </c>
      <c r="U941" s="7">
        <v>63926.74</v>
      </c>
      <c r="V941" s="4" t="s">
        <v>44</v>
      </c>
      <c r="W941" s="33" t="s">
        <v>45</v>
      </c>
      <c r="X941" s="7" t="s">
        <v>45</v>
      </c>
      <c r="Y941" s="7" t="s">
        <v>45</v>
      </c>
      <c r="Z941" s="7" t="s">
        <v>45</v>
      </c>
      <c r="AA941" s="7" t="s">
        <v>45</v>
      </c>
      <c r="AB941" s="7" t="s">
        <v>45</v>
      </c>
      <c r="AC941" s="4" t="s">
        <v>44</v>
      </c>
      <c r="AD941" s="35" t="s">
        <v>45</v>
      </c>
      <c r="AE941" s="7" t="s">
        <v>45</v>
      </c>
      <c r="AF941" s="7" t="s">
        <v>45</v>
      </c>
      <c r="AG941" s="7" t="s">
        <v>45</v>
      </c>
      <c r="AH941" s="35" t="s">
        <v>45</v>
      </c>
      <c r="AI941" s="35" t="s">
        <v>45</v>
      </c>
      <c r="AJ941" s="7" t="s">
        <v>45</v>
      </c>
      <c r="AK941" s="36">
        <v>63926.74</v>
      </c>
    </row>
    <row r="942" spans="1:37">
      <c r="A942" s="4">
        <v>2023</v>
      </c>
      <c r="B942" s="4">
        <v>70</v>
      </c>
      <c r="C942" s="4" t="s">
        <v>665</v>
      </c>
      <c r="D942" s="4">
        <v>30330</v>
      </c>
      <c r="E942" s="4" t="s">
        <v>80</v>
      </c>
      <c r="F942" s="32">
        <v>0.13500000000000001</v>
      </c>
      <c r="G942" s="4" t="s">
        <v>44</v>
      </c>
      <c r="H942" s="33" t="s">
        <v>45</v>
      </c>
      <c r="I942" s="7" t="s">
        <v>45</v>
      </c>
      <c r="J942" s="7" t="s">
        <v>45</v>
      </c>
      <c r="K942" s="7" t="s">
        <v>45</v>
      </c>
      <c r="L942" s="7" t="s">
        <v>45</v>
      </c>
      <c r="M942" s="7" t="s">
        <v>45</v>
      </c>
      <c r="N942" s="34" t="s">
        <v>44</v>
      </c>
      <c r="O942" s="35" t="s">
        <v>45</v>
      </c>
      <c r="P942" s="7" t="s">
        <v>45</v>
      </c>
      <c r="Q942" s="7" t="s">
        <v>45</v>
      </c>
      <c r="R942" s="7" t="s">
        <v>45</v>
      </c>
      <c r="S942" s="35" t="s">
        <v>45</v>
      </c>
      <c r="T942" s="35" t="s">
        <v>45</v>
      </c>
      <c r="U942" s="7" t="s">
        <v>45</v>
      </c>
      <c r="V942" s="4" t="s">
        <v>44</v>
      </c>
      <c r="W942" s="33" t="s">
        <v>45</v>
      </c>
      <c r="X942" s="7" t="s">
        <v>45</v>
      </c>
      <c r="Y942" s="7" t="s">
        <v>45</v>
      </c>
      <c r="Z942" s="7" t="s">
        <v>45</v>
      </c>
      <c r="AA942" s="7" t="s">
        <v>45</v>
      </c>
      <c r="AB942" s="7" t="s">
        <v>45</v>
      </c>
      <c r="AC942" s="4" t="s">
        <v>44</v>
      </c>
      <c r="AD942" s="35" t="s">
        <v>45</v>
      </c>
      <c r="AE942" s="7" t="s">
        <v>45</v>
      </c>
      <c r="AF942" s="7" t="s">
        <v>45</v>
      </c>
      <c r="AG942" s="7" t="s">
        <v>45</v>
      </c>
      <c r="AH942" s="35" t="s">
        <v>45</v>
      </c>
      <c r="AI942" s="35" t="s">
        <v>45</v>
      </c>
      <c r="AJ942" s="7" t="s">
        <v>45</v>
      </c>
      <c r="AK942" s="36" t="s">
        <v>45</v>
      </c>
    </row>
    <row r="943" spans="1:37" hidden="1">
      <c r="A943" s="4">
        <v>2025</v>
      </c>
      <c r="B943" s="4">
        <v>71</v>
      </c>
      <c r="C943" s="4" t="s">
        <v>670</v>
      </c>
      <c r="D943" s="4">
        <v>20020</v>
      </c>
      <c r="E943" s="4" t="s">
        <v>630</v>
      </c>
      <c r="F943" s="32">
        <v>0.13800000000000001</v>
      </c>
      <c r="G943" s="4" t="s">
        <v>43</v>
      </c>
      <c r="H943" s="33">
        <v>226773220</v>
      </c>
      <c r="I943" s="7">
        <v>929770.2</v>
      </c>
      <c r="J943" s="7">
        <v>2834664.42</v>
      </c>
      <c r="K943" s="7">
        <v>391183.68995999999</v>
      </c>
      <c r="L943" s="7">
        <v>4155618.3099600002</v>
      </c>
      <c r="M943" s="7">
        <v>4535466.8899999997</v>
      </c>
      <c r="N943" s="34" t="s">
        <v>43</v>
      </c>
      <c r="O943" s="35">
        <v>8.3750711724410731E-2</v>
      </c>
      <c r="P943" s="7">
        <v>4535466.8899999997</v>
      </c>
      <c r="Q943" s="7">
        <v>379848.58003999962</v>
      </c>
      <c r="R943" s="7">
        <v>0</v>
      </c>
      <c r="S943" s="35">
        <v>1</v>
      </c>
      <c r="T943" s="35">
        <v>8.3750711724410731E-2</v>
      </c>
      <c r="U943" s="7">
        <v>379848.58</v>
      </c>
      <c r="V943" s="4" t="s">
        <v>43</v>
      </c>
      <c r="W943" s="33">
        <v>8975791</v>
      </c>
      <c r="X943" s="7">
        <v>36800.74</v>
      </c>
      <c r="Y943" s="7">
        <v>96567.18</v>
      </c>
      <c r="Z943" s="7">
        <v>13326.270839999999</v>
      </c>
      <c r="AA943" s="7">
        <v>146694.19084</v>
      </c>
      <c r="AB943" s="7">
        <v>179515.96</v>
      </c>
      <c r="AC943" s="4" t="s">
        <v>43</v>
      </c>
      <c r="AD943" s="35">
        <v>0.1828348251598354</v>
      </c>
      <c r="AE943" s="7">
        <v>179515.96</v>
      </c>
      <c r="AF943" s="7">
        <v>32821.769160000003</v>
      </c>
      <c r="AG943" s="7">
        <v>0</v>
      </c>
      <c r="AH943" s="35">
        <v>1</v>
      </c>
      <c r="AI943" s="35">
        <v>0.1828348251598354</v>
      </c>
      <c r="AJ943" s="7">
        <v>32821.769999999997</v>
      </c>
      <c r="AK943" s="36">
        <v>412670.35</v>
      </c>
    </row>
    <row r="944" spans="1:37" hidden="1">
      <c r="A944" s="4">
        <v>2025</v>
      </c>
      <c r="B944" s="4">
        <v>71</v>
      </c>
      <c r="C944" s="4" t="s">
        <v>670</v>
      </c>
      <c r="D944" s="4">
        <v>20970</v>
      </c>
      <c r="E944" s="4" t="s">
        <v>671</v>
      </c>
      <c r="F944" s="32">
        <v>0.13800000000000001</v>
      </c>
      <c r="G944" s="4" t="s">
        <v>43</v>
      </c>
      <c r="H944" s="33">
        <v>464283710</v>
      </c>
      <c r="I944" s="7">
        <v>4850433.2</v>
      </c>
      <c r="J944" s="7">
        <v>5960314.1100000003</v>
      </c>
      <c r="K944" s="7">
        <v>822523.34718000016</v>
      </c>
      <c r="L944" s="7">
        <v>11633270.65718</v>
      </c>
      <c r="M944" s="7">
        <v>12511129.74</v>
      </c>
      <c r="N944" s="34" t="s">
        <v>43</v>
      </c>
      <c r="O944" s="35">
        <v>7.0166252054228995E-2</v>
      </c>
      <c r="P944" s="7">
        <v>12511129.74</v>
      </c>
      <c r="Q944" s="7">
        <v>877859.08282000048</v>
      </c>
      <c r="R944" s="7">
        <v>232141.86</v>
      </c>
      <c r="S944" s="35">
        <v>0.73555908397703595</v>
      </c>
      <c r="T944" s="35">
        <v>5.1611424087110502E-2</v>
      </c>
      <c r="U944" s="7">
        <v>645717.22</v>
      </c>
      <c r="V944" s="4" t="s">
        <v>44</v>
      </c>
      <c r="W944" s="33" t="s">
        <v>45</v>
      </c>
      <c r="X944" s="7" t="s">
        <v>45</v>
      </c>
      <c r="Y944" s="7" t="s">
        <v>45</v>
      </c>
      <c r="Z944" s="7" t="s">
        <v>45</v>
      </c>
      <c r="AA944" s="7" t="s">
        <v>45</v>
      </c>
      <c r="AB944" s="7" t="s">
        <v>45</v>
      </c>
      <c r="AC944" s="4" t="s">
        <v>44</v>
      </c>
      <c r="AD944" s="35" t="s">
        <v>45</v>
      </c>
      <c r="AE944" s="7" t="s">
        <v>45</v>
      </c>
      <c r="AF944" s="7" t="s">
        <v>45</v>
      </c>
      <c r="AG944" s="7" t="s">
        <v>45</v>
      </c>
      <c r="AH944" s="35" t="s">
        <v>45</v>
      </c>
      <c r="AI944" s="35" t="s">
        <v>45</v>
      </c>
      <c r="AJ944" s="7" t="s">
        <v>45</v>
      </c>
      <c r="AK944" s="36">
        <v>645717.22</v>
      </c>
    </row>
    <row r="945" spans="1:37" hidden="1">
      <c r="A945" s="4">
        <v>2025</v>
      </c>
      <c r="B945" s="4">
        <v>71</v>
      </c>
      <c r="C945" s="4" t="s">
        <v>670</v>
      </c>
      <c r="D945" s="4">
        <v>22180</v>
      </c>
      <c r="E945" s="4" t="s">
        <v>351</v>
      </c>
      <c r="F945" s="32">
        <v>0.13800000000000001</v>
      </c>
      <c r="G945" s="4" t="s">
        <v>43</v>
      </c>
      <c r="H945" s="33">
        <v>84364330</v>
      </c>
      <c r="I945" s="7">
        <v>337457.32</v>
      </c>
      <c r="J945" s="7">
        <v>1003333.44</v>
      </c>
      <c r="K945" s="7">
        <v>138460.01472000001</v>
      </c>
      <c r="L945" s="7">
        <v>1479250.7747200001</v>
      </c>
      <c r="M945" s="7">
        <v>1687286.6</v>
      </c>
      <c r="N945" s="34" t="s">
        <v>43</v>
      </c>
      <c r="O945" s="35">
        <v>0.12329608098588581</v>
      </c>
      <c r="P945" s="7">
        <v>1687286.6</v>
      </c>
      <c r="Q945" s="7">
        <v>208035.82527999999</v>
      </c>
      <c r="R945" s="7">
        <v>0</v>
      </c>
      <c r="S945" s="35">
        <v>1</v>
      </c>
      <c r="T945" s="35">
        <v>0.12329608098588581</v>
      </c>
      <c r="U945" s="7">
        <v>208035.83</v>
      </c>
      <c r="V945" s="4" t="s">
        <v>43</v>
      </c>
      <c r="W945" s="33">
        <v>646405</v>
      </c>
      <c r="X945" s="7">
        <v>2585.62</v>
      </c>
      <c r="Y945" s="7">
        <v>6413.12</v>
      </c>
      <c r="Z945" s="7">
        <v>885.01056000000005</v>
      </c>
      <c r="AA945" s="7">
        <v>9883.7505600000004</v>
      </c>
      <c r="AB945" s="7">
        <v>12928.1</v>
      </c>
      <c r="AC945" s="4" t="s">
        <v>43</v>
      </c>
      <c r="AD945" s="35">
        <v>0.235483128998074</v>
      </c>
      <c r="AE945" s="7">
        <v>12928.1</v>
      </c>
      <c r="AF945" s="7">
        <v>3044.34944</v>
      </c>
      <c r="AG945" s="7">
        <v>0</v>
      </c>
      <c r="AH945" s="35">
        <v>1</v>
      </c>
      <c r="AI945" s="35">
        <v>0.235483128998074</v>
      </c>
      <c r="AJ945" s="7">
        <v>3044.35</v>
      </c>
      <c r="AK945" s="36">
        <v>211080.18</v>
      </c>
    </row>
    <row r="946" spans="1:37" hidden="1">
      <c r="A946" s="4">
        <v>2025</v>
      </c>
      <c r="B946" s="4">
        <v>71</v>
      </c>
      <c r="C946" s="4" t="s">
        <v>670</v>
      </c>
      <c r="D946" s="4">
        <v>22400</v>
      </c>
      <c r="E946" s="4" t="s">
        <v>672</v>
      </c>
      <c r="F946" s="32">
        <v>0.13800000000000001</v>
      </c>
      <c r="G946" s="4" t="s">
        <v>43</v>
      </c>
      <c r="H946" s="33">
        <v>127540970</v>
      </c>
      <c r="I946" s="7">
        <v>497409.78</v>
      </c>
      <c r="J946" s="7">
        <v>1628576.65</v>
      </c>
      <c r="K946" s="7">
        <v>224743.57769999999</v>
      </c>
      <c r="L946" s="7">
        <v>2350730.007699999</v>
      </c>
      <c r="M946" s="7">
        <v>2550820.7999999998</v>
      </c>
      <c r="N946" s="34" t="s">
        <v>43</v>
      </c>
      <c r="O946" s="35">
        <v>7.8441728364454399E-2</v>
      </c>
      <c r="P946" s="7">
        <v>2550820.7999999998</v>
      </c>
      <c r="Q946" s="7">
        <v>200090.7923000002</v>
      </c>
      <c r="R946" s="7">
        <v>0</v>
      </c>
      <c r="S946" s="35">
        <v>1</v>
      </c>
      <c r="T946" s="35">
        <v>7.8441728364454399E-2</v>
      </c>
      <c r="U946" s="7">
        <v>200090.79</v>
      </c>
      <c r="V946" s="4" t="s">
        <v>43</v>
      </c>
      <c r="W946" s="33">
        <v>2688811</v>
      </c>
      <c r="X946" s="7">
        <v>10486.36</v>
      </c>
      <c r="Y946" s="7">
        <v>14756.12</v>
      </c>
      <c r="Z946" s="7">
        <v>2036.34456</v>
      </c>
      <c r="AA946" s="7">
        <v>27278.824560000001</v>
      </c>
      <c r="AB946" s="7">
        <v>53776.25</v>
      </c>
      <c r="AC946" s="4" t="s">
        <v>43</v>
      </c>
      <c r="AD946" s="35">
        <v>0.49273471913716549</v>
      </c>
      <c r="AE946" s="7">
        <v>53776.25</v>
      </c>
      <c r="AF946" s="7">
        <v>26497.425439999999</v>
      </c>
      <c r="AG946" s="7">
        <v>0</v>
      </c>
      <c r="AH946" s="35">
        <v>1</v>
      </c>
      <c r="AI946" s="35">
        <v>0.49273471913716549</v>
      </c>
      <c r="AJ946" s="7">
        <v>26497.43</v>
      </c>
      <c r="AK946" s="36">
        <v>226588.22</v>
      </c>
    </row>
    <row r="947" spans="1:37" hidden="1">
      <c r="A947" s="4">
        <v>2025</v>
      </c>
      <c r="B947" s="4">
        <v>71</v>
      </c>
      <c r="C947" s="4" t="s">
        <v>670</v>
      </c>
      <c r="D947" s="4">
        <v>23380</v>
      </c>
      <c r="E947" s="4" t="s">
        <v>206</v>
      </c>
      <c r="F947" s="32">
        <v>0.13800000000000001</v>
      </c>
      <c r="G947" s="4" t="s">
        <v>44</v>
      </c>
      <c r="H947" s="33" t="s">
        <v>45</v>
      </c>
      <c r="I947" s="7" t="s">
        <v>45</v>
      </c>
      <c r="J947" s="7" t="s">
        <v>45</v>
      </c>
      <c r="K947" s="7" t="s">
        <v>45</v>
      </c>
      <c r="L947" s="7" t="s">
        <v>45</v>
      </c>
      <c r="M947" s="7" t="s">
        <v>45</v>
      </c>
      <c r="N947" s="34" t="s">
        <v>44</v>
      </c>
      <c r="O947" s="35" t="s">
        <v>45</v>
      </c>
      <c r="P947" s="7" t="s">
        <v>45</v>
      </c>
      <c r="Q947" s="7" t="s">
        <v>45</v>
      </c>
      <c r="R947" s="7" t="s">
        <v>45</v>
      </c>
      <c r="S947" s="35" t="s">
        <v>45</v>
      </c>
      <c r="T947" s="35" t="s">
        <v>45</v>
      </c>
      <c r="U947" s="7" t="s">
        <v>45</v>
      </c>
      <c r="V947" s="4" t="s">
        <v>44</v>
      </c>
      <c r="W947" s="33" t="s">
        <v>45</v>
      </c>
      <c r="X947" s="7" t="s">
        <v>45</v>
      </c>
      <c r="Y947" s="7" t="s">
        <v>45</v>
      </c>
      <c r="Z947" s="7" t="s">
        <v>45</v>
      </c>
      <c r="AA947" s="7" t="s">
        <v>45</v>
      </c>
      <c r="AB947" s="7" t="s">
        <v>45</v>
      </c>
      <c r="AC947" s="4" t="s">
        <v>44</v>
      </c>
      <c r="AD947" s="35" t="s">
        <v>45</v>
      </c>
      <c r="AE947" s="7" t="s">
        <v>45</v>
      </c>
      <c r="AF947" s="7" t="s">
        <v>45</v>
      </c>
      <c r="AG947" s="7" t="s">
        <v>45</v>
      </c>
      <c r="AH947" s="35" t="s">
        <v>45</v>
      </c>
      <c r="AI947" s="35" t="s">
        <v>45</v>
      </c>
      <c r="AJ947" s="7" t="s">
        <v>45</v>
      </c>
      <c r="AK947" s="36" t="s">
        <v>45</v>
      </c>
    </row>
    <row r="948" spans="1:37" hidden="1">
      <c r="A948" s="4">
        <v>2025</v>
      </c>
      <c r="B948" s="4">
        <v>71</v>
      </c>
      <c r="C948" s="4" t="s">
        <v>670</v>
      </c>
      <c r="D948" s="4">
        <v>24270</v>
      </c>
      <c r="E948" s="4" t="s">
        <v>673</v>
      </c>
      <c r="F948" s="32">
        <v>0.13800000000000001</v>
      </c>
      <c r="G948" s="4" t="s">
        <v>43</v>
      </c>
      <c r="H948" s="33">
        <v>161537880</v>
      </c>
      <c r="I948" s="7">
        <v>800195.98</v>
      </c>
      <c r="J948" s="7">
        <v>1970577.46</v>
      </c>
      <c r="K948" s="7">
        <v>271939.68948</v>
      </c>
      <c r="L948" s="7">
        <v>3042713.1294800001</v>
      </c>
      <c r="M948" s="7">
        <v>3336340.86</v>
      </c>
      <c r="N948" s="34" t="s">
        <v>43</v>
      </c>
      <c r="O948" s="35">
        <v>8.8008912410706075E-2</v>
      </c>
      <c r="P948" s="7">
        <v>3336340.86</v>
      </c>
      <c r="Q948" s="7">
        <v>293627.73051999969</v>
      </c>
      <c r="R948" s="7">
        <v>0</v>
      </c>
      <c r="S948" s="35">
        <v>1</v>
      </c>
      <c r="T948" s="35">
        <v>8.8008912410706075E-2</v>
      </c>
      <c r="U948" s="7">
        <v>293627.73</v>
      </c>
      <c r="V948" s="4" t="s">
        <v>43</v>
      </c>
      <c r="W948" s="33">
        <v>5960380</v>
      </c>
      <c r="X948" s="7">
        <v>30607.98</v>
      </c>
      <c r="Y948" s="7">
        <v>56718.57</v>
      </c>
      <c r="Z948" s="7">
        <v>7827.1626600000009</v>
      </c>
      <c r="AA948" s="7">
        <v>95153.712660000005</v>
      </c>
      <c r="AB948" s="7">
        <v>124185.95</v>
      </c>
      <c r="AC948" s="4" t="s">
        <v>43</v>
      </c>
      <c r="AD948" s="35">
        <v>0.23378037000159829</v>
      </c>
      <c r="AE948" s="7">
        <v>124185.95</v>
      </c>
      <c r="AF948" s="7">
        <v>29032.237339999989</v>
      </c>
      <c r="AG948" s="7">
        <v>0</v>
      </c>
      <c r="AH948" s="35">
        <v>1</v>
      </c>
      <c r="AI948" s="35">
        <v>0.23378037000159829</v>
      </c>
      <c r="AJ948" s="7">
        <v>29032.240000000002</v>
      </c>
      <c r="AK948" s="36">
        <v>322659.96999999997</v>
      </c>
    </row>
    <row r="949" spans="1:37" hidden="1">
      <c r="A949" s="4">
        <v>2025</v>
      </c>
      <c r="B949" s="4">
        <v>71</v>
      </c>
      <c r="C949" s="4" t="s">
        <v>670</v>
      </c>
      <c r="D949" s="4">
        <v>24830</v>
      </c>
      <c r="E949" s="4" t="s">
        <v>674</v>
      </c>
      <c r="F949" s="32">
        <v>0.13800000000000001</v>
      </c>
      <c r="G949" s="4" t="s">
        <v>43</v>
      </c>
      <c r="H949" s="33">
        <v>145979810</v>
      </c>
      <c r="I949" s="7">
        <v>656909.15</v>
      </c>
      <c r="J949" s="7">
        <v>1833523.12</v>
      </c>
      <c r="K949" s="7">
        <v>253026.19055999999</v>
      </c>
      <c r="L949" s="7">
        <v>2743458.46056</v>
      </c>
      <c r="M949" s="7">
        <v>2919597.81</v>
      </c>
      <c r="N949" s="34" t="s">
        <v>43</v>
      </c>
      <c r="O949" s="35">
        <v>6.033000464540017E-2</v>
      </c>
      <c r="P949" s="7">
        <v>2919597.81</v>
      </c>
      <c r="Q949" s="7">
        <v>176139.34944000019</v>
      </c>
      <c r="R949" s="7">
        <v>0</v>
      </c>
      <c r="S949" s="35">
        <v>1</v>
      </c>
      <c r="T949" s="35">
        <v>6.033000464540017E-2</v>
      </c>
      <c r="U949" s="7">
        <v>176139.35</v>
      </c>
      <c r="V949" s="4" t="s">
        <v>43</v>
      </c>
      <c r="W949" s="33">
        <v>12584593</v>
      </c>
      <c r="X949" s="7">
        <v>56630.67</v>
      </c>
      <c r="Y949" s="7">
        <v>137943.82</v>
      </c>
      <c r="Z949" s="7">
        <v>19036.247159999999</v>
      </c>
      <c r="AA949" s="7">
        <v>213610.73715999999</v>
      </c>
      <c r="AB949" s="7">
        <v>252179.61</v>
      </c>
      <c r="AC949" s="4" t="s">
        <v>43</v>
      </c>
      <c r="AD949" s="35">
        <v>0.15294207505515611</v>
      </c>
      <c r="AE949" s="7">
        <v>252179.61</v>
      </c>
      <c r="AF949" s="7">
        <v>38568.872840000004</v>
      </c>
      <c r="AG949" s="7">
        <v>0</v>
      </c>
      <c r="AH949" s="35">
        <v>1</v>
      </c>
      <c r="AI949" s="35">
        <v>0.15294207505515611</v>
      </c>
      <c r="AJ949" s="7">
        <v>38568.870000000003</v>
      </c>
      <c r="AK949" s="36">
        <v>214708.22</v>
      </c>
    </row>
    <row r="950" spans="1:37" hidden="1">
      <c r="A950" s="4">
        <v>2025</v>
      </c>
      <c r="B950" s="4">
        <v>71</v>
      </c>
      <c r="C950" s="4" t="s">
        <v>670</v>
      </c>
      <c r="D950" s="4">
        <v>25480</v>
      </c>
      <c r="E950" s="4" t="s">
        <v>675</v>
      </c>
      <c r="F950" s="32">
        <v>0.13800000000000001</v>
      </c>
      <c r="G950" s="4" t="s">
        <v>43</v>
      </c>
      <c r="H950" s="33">
        <v>318216230</v>
      </c>
      <c r="I950" s="7">
        <v>1431973.04</v>
      </c>
      <c r="J950" s="7">
        <v>4239531.13</v>
      </c>
      <c r="K950" s="7">
        <v>585055.29593999998</v>
      </c>
      <c r="L950" s="7">
        <v>6256559.4659399996</v>
      </c>
      <c r="M950" s="7">
        <v>6749367.5099999998</v>
      </c>
      <c r="N950" s="34" t="s">
        <v>43</v>
      </c>
      <c r="O950" s="35">
        <v>7.3015440829062306E-2</v>
      </c>
      <c r="P950" s="7">
        <v>6749367.5099999998</v>
      </c>
      <c r="Q950" s="7">
        <v>492808.04406000063</v>
      </c>
      <c r="R950" s="7">
        <v>0</v>
      </c>
      <c r="S950" s="35">
        <v>1</v>
      </c>
      <c r="T950" s="35">
        <v>7.3015440829062306E-2</v>
      </c>
      <c r="U950" s="7">
        <v>492808.04</v>
      </c>
      <c r="V950" s="4" t="s">
        <v>43</v>
      </c>
      <c r="W950" s="33">
        <v>35360143</v>
      </c>
      <c r="X950" s="7">
        <v>159120.64000000001</v>
      </c>
      <c r="Y950" s="7">
        <v>453749.84</v>
      </c>
      <c r="Z950" s="7">
        <v>62617.477920000012</v>
      </c>
      <c r="AA950" s="7">
        <v>675487.95791999996</v>
      </c>
      <c r="AB950" s="7">
        <v>749987.47</v>
      </c>
      <c r="AC950" s="4" t="s">
        <v>43</v>
      </c>
      <c r="AD950" s="35">
        <v>9.9334342319079005E-2</v>
      </c>
      <c r="AE950" s="7">
        <v>749987.47</v>
      </c>
      <c r="AF950" s="7">
        <v>74499.51208</v>
      </c>
      <c r="AG950" s="7">
        <v>0</v>
      </c>
      <c r="AH950" s="35">
        <v>1</v>
      </c>
      <c r="AI950" s="35">
        <v>9.9334342319079005E-2</v>
      </c>
      <c r="AJ950" s="7">
        <v>74499.509999999995</v>
      </c>
      <c r="AK950" s="36">
        <v>567307.55000000005</v>
      </c>
    </row>
    <row r="951" spans="1:37" hidden="1">
      <c r="A951" s="4">
        <v>2025</v>
      </c>
      <c r="B951" s="4">
        <v>71</v>
      </c>
      <c r="C951" s="4" t="s">
        <v>670</v>
      </c>
      <c r="D951" s="4">
        <v>25740</v>
      </c>
      <c r="E951" s="4" t="s">
        <v>634</v>
      </c>
      <c r="F951" s="32">
        <v>0.13800000000000001</v>
      </c>
      <c r="G951" s="4" t="s">
        <v>43</v>
      </c>
      <c r="H951" s="33">
        <v>12421410</v>
      </c>
      <c r="I951" s="7">
        <v>44717.08</v>
      </c>
      <c r="J951" s="7">
        <v>184047.89</v>
      </c>
      <c r="K951" s="7">
        <v>25398.608820000001</v>
      </c>
      <c r="L951" s="7">
        <v>254163.57882</v>
      </c>
      <c r="M951" s="7">
        <v>260849.68</v>
      </c>
      <c r="N951" s="34" t="s">
        <v>43</v>
      </c>
      <c r="O951" s="35">
        <v>2.5632008365890972E-2</v>
      </c>
      <c r="P951" s="7">
        <v>260849.68</v>
      </c>
      <c r="Q951" s="7">
        <v>6686.1011799999806</v>
      </c>
      <c r="R951" s="7">
        <v>0</v>
      </c>
      <c r="S951" s="35">
        <v>1</v>
      </c>
      <c r="T951" s="35">
        <v>2.5632008365890972E-2</v>
      </c>
      <c r="U951" s="7">
        <v>6686.1</v>
      </c>
      <c r="V951" s="4" t="s">
        <v>44</v>
      </c>
      <c r="W951" s="33" t="s">
        <v>45</v>
      </c>
      <c r="X951" s="7" t="s">
        <v>45</v>
      </c>
      <c r="Y951" s="7" t="s">
        <v>45</v>
      </c>
      <c r="Z951" s="7" t="s">
        <v>45</v>
      </c>
      <c r="AA951" s="7" t="s">
        <v>45</v>
      </c>
      <c r="AB951" s="7" t="s">
        <v>45</v>
      </c>
      <c r="AC951" s="4" t="s">
        <v>44</v>
      </c>
      <c r="AD951" s="35" t="s">
        <v>45</v>
      </c>
      <c r="AE951" s="7" t="s">
        <v>45</v>
      </c>
      <c r="AF951" s="7" t="s">
        <v>45</v>
      </c>
      <c r="AG951" s="7" t="s">
        <v>45</v>
      </c>
      <c r="AH951" s="35" t="s">
        <v>45</v>
      </c>
      <c r="AI951" s="35" t="s">
        <v>45</v>
      </c>
      <c r="AJ951" s="7" t="s">
        <v>45</v>
      </c>
      <c r="AK951" s="36">
        <v>6686.1</v>
      </c>
    </row>
    <row r="952" spans="1:37" hidden="1">
      <c r="A952" s="4">
        <v>2025</v>
      </c>
      <c r="B952" s="4">
        <v>71</v>
      </c>
      <c r="C952" s="4" t="s">
        <v>670</v>
      </c>
      <c r="D952" s="4">
        <v>26140</v>
      </c>
      <c r="E952" s="4" t="s">
        <v>676</v>
      </c>
      <c r="F952" s="32">
        <v>0.13800000000000001</v>
      </c>
      <c r="G952" s="4" t="s">
        <v>43</v>
      </c>
      <c r="H952" s="33">
        <v>290627160</v>
      </c>
      <c r="I952" s="7">
        <v>1598449.38</v>
      </c>
      <c r="J952" s="7">
        <v>3552361.95</v>
      </c>
      <c r="K952" s="7">
        <v>490225.94910000009</v>
      </c>
      <c r="L952" s="7">
        <v>5641037.2790999999</v>
      </c>
      <c r="M952" s="7">
        <v>6045046.0899999999</v>
      </c>
      <c r="N952" s="34" t="s">
        <v>43</v>
      </c>
      <c r="O952" s="35">
        <v>6.6833040622854889E-2</v>
      </c>
      <c r="P952" s="7">
        <v>6045046.0899999999</v>
      </c>
      <c r="Q952" s="7">
        <v>404008.8109000001</v>
      </c>
      <c r="R952" s="7">
        <v>29062.720000000001</v>
      </c>
      <c r="S952" s="35">
        <v>0.92806414311792418</v>
      </c>
      <c r="T952" s="35">
        <v>6.2025348577615241E-2</v>
      </c>
      <c r="U952" s="7">
        <v>374946.09</v>
      </c>
      <c r="V952" s="4" t="s">
        <v>43</v>
      </c>
      <c r="W952" s="33">
        <v>61153130</v>
      </c>
      <c r="X952" s="7">
        <v>336342.22</v>
      </c>
      <c r="Y952" s="7">
        <v>727184.81</v>
      </c>
      <c r="Z952" s="7">
        <v>100351.50378</v>
      </c>
      <c r="AA952" s="7">
        <v>1163878.5337799999</v>
      </c>
      <c r="AB952" s="7">
        <v>1271890.5</v>
      </c>
      <c r="AC952" s="4" t="s">
        <v>43</v>
      </c>
      <c r="AD952" s="35">
        <v>8.4922378317944913E-2</v>
      </c>
      <c r="AE952" s="7">
        <v>1271890.5</v>
      </c>
      <c r="AF952" s="7">
        <v>108011.9662200001</v>
      </c>
      <c r="AG952" s="7">
        <v>6115.31</v>
      </c>
      <c r="AH952" s="35">
        <v>0.94338303232491616</v>
      </c>
      <c r="AI952" s="35">
        <v>8.0114330769826589E-2</v>
      </c>
      <c r="AJ952" s="7">
        <v>101896.66</v>
      </c>
      <c r="AK952" s="36">
        <v>476842.75</v>
      </c>
    </row>
    <row r="953" spans="1:37" hidden="1">
      <c r="A953" s="4">
        <v>2025</v>
      </c>
      <c r="B953" s="4">
        <v>71</v>
      </c>
      <c r="C953" s="4" t="s">
        <v>670</v>
      </c>
      <c r="D953" s="4">
        <v>30160</v>
      </c>
      <c r="E953" s="4" t="s">
        <v>137</v>
      </c>
      <c r="F953" s="32">
        <v>0.13800000000000001</v>
      </c>
      <c r="G953" s="4" t="s">
        <v>43</v>
      </c>
      <c r="H953" s="33">
        <v>85096450</v>
      </c>
      <c r="I953" s="7">
        <v>0</v>
      </c>
      <c r="J953" s="7">
        <v>126508.24</v>
      </c>
      <c r="K953" s="7">
        <v>17458.137119999999</v>
      </c>
      <c r="L953" s="7">
        <v>143966.37711999999</v>
      </c>
      <c r="M953" s="7">
        <v>170192.9</v>
      </c>
      <c r="N953" s="34" t="s">
        <v>43</v>
      </c>
      <c r="O953" s="35">
        <v>0.1540988071770325</v>
      </c>
      <c r="P953" s="7">
        <v>170192.9</v>
      </c>
      <c r="Q953" s="7">
        <v>26226.522879999971</v>
      </c>
      <c r="R953" s="7">
        <v>0</v>
      </c>
      <c r="S953" s="35">
        <v>1</v>
      </c>
      <c r="T953" s="35">
        <v>0.1540988071770325</v>
      </c>
      <c r="U953" s="7">
        <v>26226.52</v>
      </c>
      <c r="V953" s="4" t="s">
        <v>44</v>
      </c>
      <c r="W953" s="33" t="s">
        <v>45</v>
      </c>
      <c r="X953" s="7" t="s">
        <v>45</v>
      </c>
      <c r="Y953" s="7" t="s">
        <v>45</v>
      </c>
      <c r="Z953" s="7" t="s">
        <v>45</v>
      </c>
      <c r="AA953" s="7" t="s">
        <v>45</v>
      </c>
      <c r="AB953" s="7" t="s">
        <v>45</v>
      </c>
      <c r="AC953" s="4" t="s">
        <v>44</v>
      </c>
      <c r="AD953" s="35" t="s">
        <v>45</v>
      </c>
      <c r="AE953" s="7" t="s">
        <v>45</v>
      </c>
      <c r="AF953" s="7" t="s">
        <v>45</v>
      </c>
      <c r="AG953" s="7" t="s">
        <v>45</v>
      </c>
      <c r="AH953" s="35" t="s">
        <v>45</v>
      </c>
      <c r="AI953" s="35" t="s">
        <v>45</v>
      </c>
      <c r="AJ953" s="7" t="s">
        <v>45</v>
      </c>
      <c r="AK953" s="36">
        <v>26226.52</v>
      </c>
    </row>
    <row r="954" spans="1:37" hidden="1">
      <c r="A954" s="4">
        <v>2025</v>
      </c>
      <c r="B954" s="4">
        <v>71</v>
      </c>
      <c r="C954" s="4" t="s">
        <v>670</v>
      </c>
      <c r="D954" s="4">
        <v>30310</v>
      </c>
      <c r="E954" s="4" t="s">
        <v>462</v>
      </c>
      <c r="F954" s="32">
        <v>0.13800000000000001</v>
      </c>
      <c r="G954" s="4" t="s">
        <v>43</v>
      </c>
      <c r="H954" s="33">
        <v>1734958980</v>
      </c>
      <c r="I954" s="7">
        <v>0</v>
      </c>
      <c r="J954" s="7">
        <v>2738571.01</v>
      </c>
      <c r="K954" s="7">
        <v>377922.79937999998</v>
      </c>
      <c r="L954" s="7">
        <v>3116493.80938</v>
      </c>
      <c r="M954" s="7">
        <v>3469923.16</v>
      </c>
      <c r="N954" s="34" t="s">
        <v>43</v>
      </c>
      <c r="O954" s="35">
        <v>0.10185509428399001</v>
      </c>
      <c r="P954" s="7">
        <v>3469923.16</v>
      </c>
      <c r="Q954" s="7">
        <v>353429.35062000039</v>
      </c>
      <c r="R954" s="7">
        <v>0</v>
      </c>
      <c r="S954" s="35">
        <v>1</v>
      </c>
      <c r="T954" s="35">
        <v>0.10185509428399001</v>
      </c>
      <c r="U954" s="7">
        <v>353429.35</v>
      </c>
      <c r="V954" s="4" t="s">
        <v>44</v>
      </c>
      <c r="W954" s="33" t="s">
        <v>45</v>
      </c>
      <c r="X954" s="7" t="s">
        <v>45</v>
      </c>
      <c r="Y954" s="7" t="s">
        <v>45</v>
      </c>
      <c r="Z954" s="7" t="s">
        <v>45</v>
      </c>
      <c r="AA954" s="7" t="s">
        <v>45</v>
      </c>
      <c r="AB954" s="7" t="s">
        <v>45</v>
      </c>
      <c r="AC954" s="4" t="s">
        <v>44</v>
      </c>
      <c r="AD954" s="35" t="s">
        <v>45</v>
      </c>
      <c r="AE954" s="7" t="s">
        <v>45</v>
      </c>
      <c r="AF954" s="7" t="s">
        <v>45</v>
      </c>
      <c r="AG954" s="7" t="s">
        <v>45</v>
      </c>
      <c r="AH954" s="35" t="s">
        <v>45</v>
      </c>
      <c r="AI954" s="35" t="s">
        <v>45</v>
      </c>
      <c r="AJ954" s="7" t="s">
        <v>45</v>
      </c>
      <c r="AK954" s="36">
        <v>353429.35</v>
      </c>
    </row>
    <row r="955" spans="1:37" hidden="1">
      <c r="A955" s="4">
        <v>2025</v>
      </c>
      <c r="B955" s="4">
        <v>71</v>
      </c>
      <c r="C955" s="4" t="s">
        <v>670</v>
      </c>
      <c r="D955" s="4">
        <v>30320</v>
      </c>
      <c r="E955" s="4" t="s">
        <v>478</v>
      </c>
      <c r="F955" s="32">
        <v>0.13800000000000001</v>
      </c>
      <c r="G955" s="4" t="s">
        <v>43</v>
      </c>
      <c r="H955" s="33">
        <v>12421410</v>
      </c>
      <c r="I955" s="7">
        <v>5217.95</v>
      </c>
      <c r="J955" s="7">
        <v>21171.49</v>
      </c>
      <c r="K955" s="7">
        <v>2921.6656200000011</v>
      </c>
      <c r="L955" s="7">
        <v>29311.105619999998</v>
      </c>
      <c r="M955" s="7">
        <v>30060.79</v>
      </c>
      <c r="N955" s="34" t="s">
        <v>43</v>
      </c>
      <c r="O955" s="35">
        <v>2.4938944718352341E-2</v>
      </c>
      <c r="P955" s="7">
        <v>30060.79</v>
      </c>
      <c r="Q955" s="7">
        <v>749.6843799999989</v>
      </c>
      <c r="R955" s="7">
        <v>0</v>
      </c>
      <c r="S955" s="35">
        <v>1</v>
      </c>
      <c r="T955" s="35">
        <v>2.4938944718352341E-2</v>
      </c>
      <c r="U955" s="7">
        <v>749.68</v>
      </c>
      <c r="V955" s="4" t="s">
        <v>44</v>
      </c>
      <c r="W955" s="33" t="s">
        <v>45</v>
      </c>
      <c r="X955" s="7" t="s">
        <v>45</v>
      </c>
      <c r="Y955" s="7" t="s">
        <v>45</v>
      </c>
      <c r="Z955" s="7" t="s">
        <v>45</v>
      </c>
      <c r="AA955" s="7" t="s">
        <v>45</v>
      </c>
      <c r="AB955" s="7" t="s">
        <v>45</v>
      </c>
      <c r="AC955" s="4" t="s">
        <v>44</v>
      </c>
      <c r="AD955" s="35" t="s">
        <v>45</v>
      </c>
      <c r="AE955" s="7" t="s">
        <v>45</v>
      </c>
      <c r="AF955" s="7" t="s">
        <v>45</v>
      </c>
      <c r="AG955" s="7" t="s">
        <v>45</v>
      </c>
      <c r="AH955" s="35" t="s">
        <v>45</v>
      </c>
      <c r="AI955" s="35" t="s">
        <v>45</v>
      </c>
      <c r="AJ955" s="7" t="s">
        <v>45</v>
      </c>
      <c r="AK955" s="36">
        <v>749.68</v>
      </c>
    </row>
    <row r="956" spans="1:37">
      <c r="A956" s="4">
        <v>2024</v>
      </c>
      <c r="B956" s="4">
        <v>72</v>
      </c>
      <c r="C956" s="4" t="s">
        <v>677</v>
      </c>
      <c r="D956" s="4">
        <v>20360</v>
      </c>
      <c r="E956" s="4" t="s">
        <v>323</v>
      </c>
      <c r="F956" s="32">
        <v>0.161</v>
      </c>
      <c r="G956" s="4" t="s">
        <v>43</v>
      </c>
      <c r="H956" s="33">
        <v>143405850</v>
      </c>
      <c r="I956" s="7">
        <v>2068923.08</v>
      </c>
      <c r="J956" s="7">
        <v>1780479.49</v>
      </c>
      <c r="K956" s="7">
        <v>286657.19789000001</v>
      </c>
      <c r="L956" s="7">
        <v>4136059.7678899998</v>
      </c>
      <c r="M956" s="7">
        <v>4320397.6500000004</v>
      </c>
      <c r="N956" s="34" t="s">
        <v>43</v>
      </c>
      <c r="O956" s="35">
        <v>4.2666878617064308E-2</v>
      </c>
      <c r="P956" s="7">
        <v>4290666.6900000004</v>
      </c>
      <c r="Q956" s="7">
        <v>183069.35484851111</v>
      </c>
      <c r="R956" s="7">
        <v>0</v>
      </c>
      <c r="S956" s="35">
        <v>1</v>
      </c>
      <c r="T956" s="35">
        <v>4.2666878617064308E-2</v>
      </c>
      <c r="U956" s="7">
        <v>183069.35</v>
      </c>
      <c r="V956" s="4" t="s">
        <v>44</v>
      </c>
      <c r="W956" s="33" t="s">
        <v>45</v>
      </c>
      <c r="X956" s="7" t="s">
        <v>45</v>
      </c>
      <c r="Y956" s="7" t="s">
        <v>45</v>
      </c>
      <c r="Z956" s="7" t="s">
        <v>45</v>
      </c>
      <c r="AA956" s="7" t="s">
        <v>45</v>
      </c>
      <c r="AB956" s="7" t="s">
        <v>45</v>
      </c>
      <c r="AC956" s="4" t="s">
        <v>44</v>
      </c>
      <c r="AD956" s="35" t="s">
        <v>45</v>
      </c>
      <c r="AE956" s="7" t="s">
        <v>45</v>
      </c>
      <c r="AF956" s="7" t="s">
        <v>45</v>
      </c>
      <c r="AG956" s="7" t="s">
        <v>45</v>
      </c>
      <c r="AH956" s="35" t="s">
        <v>45</v>
      </c>
      <c r="AI956" s="35" t="s">
        <v>45</v>
      </c>
      <c r="AJ956" s="7" t="s">
        <v>45</v>
      </c>
      <c r="AK956" s="36">
        <v>183069.35</v>
      </c>
    </row>
    <row r="957" spans="1:37">
      <c r="A957" s="4">
        <v>2024</v>
      </c>
      <c r="B957" s="4">
        <v>72</v>
      </c>
      <c r="C957" s="4" t="s">
        <v>677</v>
      </c>
      <c r="D957" s="4">
        <v>21110</v>
      </c>
      <c r="E957" s="4" t="s">
        <v>678</v>
      </c>
      <c r="F957" s="32">
        <v>0.161</v>
      </c>
      <c r="G957" s="4" t="s">
        <v>43</v>
      </c>
      <c r="H957" s="33">
        <v>234164780</v>
      </c>
      <c r="I957" s="7">
        <v>2385930.4700000002</v>
      </c>
      <c r="J957" s="7">
        <v>2995970.51</v>
      </c>
      <c r="K957" s="7">
        <v>482351.25211</v>
      </c>
      <c r="L957" s="7">
        <v>5864252.2321100002</v>
      </c>
      <c r="M957" s="7">
        <v>6202821.2999999998</v>
      </c>
      <c r="N957" s="34" t="s">
        <v>43</v>
      </c>
      <c r="O957" s="35">
        <v>5.4583076235002907E-2</v>
      </c>
      <c r="P957" s="7">
        <v>6404121.9699999997</v>
      </c>
      <c r="Q957" s="7">
        <v>349556.67770676699</v>
      </c>
      <c r="R957" s="7">
        <v>0</v>
      </c>
      <c r="S957" s="35">
        <v>1</v>
      </c>
      <c r="T957" s="35">
        <v>5.4583076235002907E-2</v>
      </c>
      <c r="U957" s="7">
        <v>349556.68</v>
      </c>
      <c r="V957" s="4" t="s">
        <v>44</v>
      </c>
      <c r="W957" s="33" t="s">
        <v>45</v>
      </c>
      <c r="X957" s="7" t="s">
        <v>45</v>
      </c>
      <c r="Y957" s="7" t="s">
        <v>45</v>
      </c>
      <c r="Z957" s="7" t="s">
        <v>45</v>
      </c>
      <c r="AA957" s="7" t="s">
        <v>45</v>
      </c>
      <c r="AB957" s="7" t="s">
        <v>45</v>
      </c>
      <c r="AC957" s="4" t="s">
        <v>44</v>
      </c>
      <c r="AD957" s="35" t="s">
        <v>45</v>
      </c>
      <c r="AE957" s="7" t="s">
        <v>45</v>
      </c>
      <c r="AF957" s="7" t="s">
        <v>45</v>
      </c>
      <c r="AG957" s="7" t="s">
        <v>45</v>
      </c>
      <c r="AH957" s="35" t="s">
        <v>45</v>
      </c>
      <c r="AI957" s="35" t="s">
        <v>45</v>
      </c>
      <c r="AJ957" s="7" t="s">
        <v>45</v>
      </c>
      <c r="AK957" s="36">
        <v>349556.68</v>
      </c>
    </row>
    <row r="958" spans="1:37">
      <c r="A958" s="4">
        <v>2024</v>
      </c>
      <c r="B958" s="4">
        <v>72</v>
      </c>
      <c r="C958" s="4" t="s">
        <v>677</v>
      </c>
      <c r="D958" s="4">
        <v>21970</v>
      </c>
      <c r="E958" s="4" t="s">
        <v>679</v>
      </c>
      <c r="F958" s="32">
        <v>0.161</v>
      </c>
      <c r="G958" s="4" t="s">
        <v>43</v>
      </c>
      <c r="H958" s="33">
        <v>614644870</v>
      </c>
      <c r="I958" s="7">
        <v>6648207.2800000003</v>
      </c>
      <c r="J958" s="7">
        <v>7754111.5099999998</v>
      </c>
      <c r="K958" s="7">
        <v>1248411.9531099999</v>
      </c>
      <c r="L958" s="7">
        <v>15650730.743109999</v>
      </c>
      <c r="M958" s="7">
        <v>16359605.439999999</v>
      </c>
      <c r="N958" s="34" t="s">
        <v>43</v>
      </c>
      <c r="O958" s="35">
        <v>4.3330794222993241E-2</v>
      </c>
      <c r="P958" s="7">
        <v>15359486.07</v>
      </c>
      <c r="Q958" s="7">
        <v>665538.73027010122</v>
      </c>
      <c r="R958" s="7">
        <v>0</v>
      </c>
      <c r="S958" s="35">
        <v>1</v>
      </c>
      <c r="T958" s="35">
        <v>4.3330794222993241E-2</v>
      </c>
      <c r="U958" s="7">
        <v>665538.73</v>
      </c>
      <c r="V958" s="4" t="s">
        <v>43</v>
      </c>
      <c r="W958" s="33">
        <v>151579720</v>
      </c>
      <c r="X958" s="7">
        <v>1677088.78</v>
      </c>
      <c r="Y958" s="7">
        <v>2382091.4700000002</v>
      </c>
      <c r="Z958" s="7">
        <v>383516.72667000012</v>
      </c>
      <c r="AA958" s="7">
        <v>4442696.9766699998</v>
      </c>
      <c r="AB958" s="7">
        <v>4072051.24</v>
      </c>
      <c r="AC958" s="4" t="s">
        <v>44</v>
      </c>
      <c r="AD958" s="35" t="s">
        <v>45</v>
      </c>
      <c r="AE958" s="7" t="s">
        <v>45</v>
      </c>
      <c r="AF958" s="7" t="s">
        <v>45</v>
      </c>
      <c r="AG958" s="7" t="s">
        <v>45</v>
      </c>
      <c r="AH958" s="35" t="s">
        <v>45</v>
      </c>
      <c r="AI958" s="35" t="s">
        <v>45</v>
      </c>
      <c r="AJ958" s="7" t="s">
        <v>45</v>
      </c>
      <c r="AK958" s="36">
        <v>665538.73</v>
      </c>
    </row>
    <row r="959" spans="1:37">
      <c r="A959" s="4">
        <v>2024</v>
      </c>
      <c r="B959" s="4">
        <v>72</v>
      </c>
      <c r="C959" s="4" t="s">
        <v>677</v>
      </c>
      <c r="D959" s="4">
        <v>22070</v>
      </c>
      <c r="E959" s="4" t="s">
        <v>680</v>
      </c>
      <c r="F959" s="32">
        <v>0.161</v>
      </c>
      <c r="G959" s="4" t="s">
        <v>43</v>
      </c>
      <c r="H959" s="33">
        <v>147920570</v>
      </c>
      <c r="I959" s="7">
        <v>532514.05000000005</v>
      </c>
      <c r="J959" s="7">
        <v>1770168.36</v>
      </c>
      <c r="K959" s="7">
        <v>284997.10596000002</v>
      </c>
      <c r="L959" s="7">
        <v>2587679.51596</v>
      </c>
      <c r="M959" s="7">
        <v>2958414.8</v>
      </c>
      <c r="N959" s="34" t="s">
        <v>43</v>
      </c>
      <c r="O959" s="35">
        <v>0.12531551831068441</v>
      </c>
      <c r="P959" s="7">
        <v>2956031.72</v>
      </c>
      <c r="Q959" s="7">
        <v>370436.64713462401</v>
      </c>
      <c r="R959" s="7">
        <v>0</v>
      </c>
      <c r="S959" s="35">
        <v>1</v>
      </c>
      <c r="T959" s="35">
        <v>0.12531551831068441</v>
      </c>
      <c r="U959" s="7">
        <v>370436.65</v>
      </c>
      <c r="V959" s="4" t="s">
        <v>44</v>
      </c>
      <c r="W959" s="33" t="s">
        <v>45</v>
      </c>
      <c r="X959" s="7" t="s">
        <v>45</v>
      </c>
      <c r="Y959" s="7" t="s">
        <v>45</v>
      </c>
      <c r="Z959" s="7" t="s">
        <v>45</v>
      </c>
      <c r="AA959" s="7" t="s">
        <v>45</v>
      </c>
      <c r="AB959" s="7" t="s">
        <v>45</v>
      </c>
      <c r="AC959" s="4" t="s">
        <v>44</v>
      </c>
      <c r="AD959" s="35" t="s">
        <v>45</v>
      </c>
      <c r="AE959" s="7" t="s">
        <v>45</v>
      </c>
      <c r="AF959" s="7" t="s">
        <v>45</v>
      </c>
      <c r="AG959" s="7" t="s">
        <v>45</v>
      </c>
      <c r="AH959" s="35" t="s">
        <v>45</v>
      </c>
      <c r="AI959" s="35" t="s">
        <v>45</v>
      </c>
      <c r="AJ959" s="7" t="s">
        <v>45</v>
      </c>
      <c r="AK959" s="36">
        <v>370436.65</v>
      </c>
    </row>
    <row r="960" spans="1:37">
      <c r="A960" s="4">
        <v>2024</v>
      </c>
      <c r="B960" s="4">
        <v>72</v>
      </c>
      <c r="C960" s="4" t="s">
        <v>677</v>
      </c>
      <c r="D960" s="4">
        <v>22760</v>
      </c>
      <c r="E960" s="4" t="s">
        <v>681</v>
      </c>
      <c r="F960" s="32">
        <v>0.161</v>
      </c>
      <c r="G960" s="4" t="s">
        <v>43</v>
      </c>
      <c r="H960" s="33">
        <v>102521600</v>
      </c>
      <c r="I960" s="7">
        <v>738155.52000000002</v>
      </c>
      <c r="J960" s="7">
        <v>1101687.42</v>
      </c>
      <c r="K960" s="7">
        <v>177371.67462000001</v>
      </c>
      <c r="L960" s="7">
        <v>2017214.6146199999</v>
      </c>
      <c r="M960" s="7">
        <v>2316988.98</v>
      </c>
      <c r="N960" s="34" t="s">
        <v>43</v>
      </c>
      <c r="O960" s="35">
        <v>0.1293810061107844</v>
      </c>
      <c r="P960" s="7">
        <v>2281064.7400000002</v>
      </c>
      <c r="Q960" s="7">
        <v>295126.45106503478</v>
      </c>
      <c r="R960" s="7">
        <v>0</v>
      </c>
      <c r="S960" s="35">
        <v>1</v>
      </c>
      <c r="T960" s="35">
        <v>0.1293810061107844</v>
      </c>
      <c r="U960" s="7">
        <v>295126.45</v>
      </c>
      <c r="V960" s="4" t="s">
        <v>44</v>
      </c>
      <c r="W960" s="33" t="s">
        <v>45</v>
      </c>
      <c r="X960" s="7" t="s">
        <v>45</v>
      </c>
      <c r="Y960" s="7" t="s">
        <v>45</v>
      </c>
      <c r="Z960" s="7" t="s">
        <v>45</v>
      </c>
      <c r="AA960" s="7" t="s">
        <v>45</v>
      </c>
      <c r="AB960" s="7" t="s">
        <v>45</v>
      </c>
      <c r="AC960" s="4" t="s">
        <v>44</v>
      </c>
      <c r="AD960" s="35" t="s">
        <v>45</v>
      </c>
      <c r="AE960" s="7" t="s">
        <v>45</v>
      </c>
      <c r="AF960" s="7" t="s">
        <v>45</v>
      </c>
      <c r="AG960" s="7" t="s">
        <v>45</v>
      </c>
      <c r="AH960" s="35" t="s">
        <v>45</v>
      </c>
      <c r="AI960" s="35" t="s">
        <v>45</v>
      </c>
      <c r="AJ960" s="7" t="s">
        <v>45</v>
      </c>
      <c r="AK960" s="36">
        <v>295126.45</v>
      </c>
    </row>
    <row r="961" spans="1:37">
      <c r="A961" s="4">
        <v>2024</v>
      </c>
      <c r="B961" s="4">
        <v>72</v>
      </c>
      <c r="C961" s="4" t="s">
        <v>677</v>
      </c>
      <c r="D961" s="4">
        <v>23190</v>
      </c>
      <c r="E961" s="4" t="s">
        <v>328</v>
      </c>
      <c r="F961" s="32">
        <v>0.161</v>
      </c>
      <c r="G961" s="4" t="s">
        <v>43</v>
      </c>
      <c r="H961" s="33">
        <v>53473670</v>
      </c>
      <c r="I961" s="7">
        <v>512523.9</v>
      </c>
      <c r="J961" s="7">
        <v>627628.31000000006</v>
      </c>
      <c r="K961" s="7">
        <v>101048.15790999999</v>
      </c>
      <c r="L961" s="7">
        <v>1241200.36791</v>
      </c>
      <c r="M961" s="7">
        <v>1277198.82</v>
      </c>
      <c r="N961" s="34" t="s">
        <v>43</v>
      </c>
      <c r="O961" s="35">
        <v>2.8185472399669179E-2</v>
      </c>
      <c r="P961" s="7">
        <v>1279017.0900000001</v>
      </c>
      <c r="Q961" s="7">
        <v>36049.700888900188</v>
      </c>
      <c r="R961" s="7">
        <v>0</v>
      </c>
      <c r="S961" s="35">
        <v>1</v>
      </c>
      <c r="T961" s="35">
        <v>2.8185472399669179E-2</v>
      </c>
      <c r="U961" s="7">
        <v>36049.699999999997</v>
      </c>
      <c r="V961" s="4" t="s">
        <v>44</v>
      </c>
      <c r="W961" s="33" t="s">
        <v>45</v>
      </c>
      <c r="X961" s="7" t="s">
        <v>45</v>
      </c>
      <c r="Y961" s="7" t="s">
        <v>45</v>
      </c>
      <c r="Z961" s="7" t="s">
        <v>45</v>
      </c>
      <c r="AA961" s="7" t="s">
        <v>45</v>
      </c>
      <c r="AB961" s="7" t="s">
        <v>45</v>
      </c>
      <c r="AC961" s="4" t="s">
        <v>44</v>
      </c>
      <c r="AD961" s="35" t="s">
        <v>45</v>
      </c>
      <c r="AE961" s="7" t="s">
        <v>45</v>
      </c>
      <c r="AF961" s="7" t="s">
        <v>45</v>
      </c>
      <c r="AG961" s="7" t="s">
        <v>45</v>
      </c>
      <c r="AH961" s="35" t="s">
        <v>45</v>
      </c>
      <c r="AI961" s="35" t="s">
        <v>45</v>
      </c>
      <c r="AJ961" s="7" t="s">
        <v>45</v>
      </c>
      <c r="AK961" s="36">
        <v>36049.699999999997</v>
      </c>
    </row>
    <row r="962" spans="1:37">
      <c r="A962" s="4">
        <v>2024</v>
      </c>
      <c r="B962" s="4">
        <v>72</v>
      </c>
      <c r="C962" s="4" t="s">
        <v>677</v>
      </c>
      <c r="D962" s="4">
        <v>24130</v>
      </c>
      <c r="E962" s="4" t="s">
        <v>682</v>
      </c>
      <c r="F962" s="32">
        <v>0.161</v>
      </c>
      <c r="G962" s="4" t="s">
        <v>43</v>
      </c>
      <c r="H962" s="33">
        <v>11118000</v>
      </c>
      <c r="I962" s="7">
        <v>64191.15</v>
      </c>
      <c r="J962" s="7">
        <v>120298.31</v>
      </c>
      <c r="K962" s="7">
        <v>19368.027910000001</v>
      </c>
      <c r="L962" s="7">
        <v>203857.48791</v>
      </c>
      <c r="M962" s="7">
        <v>232073.22</v>
      </c>
      <c r="N962" s="34" t="s">
        <v>43</v>
      </c>
      <c r="O962" s="35">
        <v>0.12158116343626379</v>
      </c>
      <c r="P962" s="7">
        <v>232526.47</v>
      </c>
      <c r="Q962" s="7">
        <v>28270.838752327491</v>
      </c>
      <c r="R962" s="7">
        <v>0</v>
      </c>
      <c r="S962" s="35">
        <v>1</v>
      </c>
      <c r="T962" s="35">
        <v>0.12158116343626379</v>
      </c>
      <c r="U962" s="7">
        <v>28270.84</v>
      </c>
      <c r="V962" s="4" t="s">
        <v>44</v>
      </c>
      <c r="W962" s="33" t="s">
        <v>45</v>
      </c>
      <c r="X962" s="7" t="s">
        <v>45</v>
      </c>
      <c r="Y962" s="7" t="s">
        <v>45</v>
      </c>
      <c r="Z962" s="7" t="s">
        <v>45</v>
      </c>
      <c r="AA962" s="7" t="s">
        <v>45</v>
      </c>
      <c r="AB962" s="7" t="s">
        <v>45</v>
      </c>
      <c r="AC962" s="4" t="s">
        <v>44</v>
      </c>
      <c r="AD962" s="35" t="s">
        <v>45</v>
      </c>
      <c r="AE962" s="7" t="s">
        <v>45</v>
      </c>
      <c r="AF962" s="7" t="s">
        <v>45</v>
      </c>
      <c r="AG962" s="7" t="s">
        <v>45</v>
      </c>
      <c r="AH962" s="35" t="s">
        <v>45</v>
      </c>
      <c r="AI962" s="35" t="s">
        <v>45</v>
      </c>
      <c r="AJ962" s="7" t="s">
        <v>45</v>
      </c>
      <c r="AK962" s="36">
        <v>28270.84</v>
      </c>
    </row>
    <row r="963" spans="1:37">
      <c r="A963" s="4">
        <v>2024</v>
      </c>
      <c r="B963" s="4">
        <v>72</v>
      </c>
      <c r="C963" s="4" t="s">
        <v>677</v>
      </c>
      <c r="D963" s="4">
        <v>26050</v>
      </c>
      <c r="E963" s="4" t="s">
        <v>620</v>
      </c>
      <c r="F963" s="32">
        <v>0.161</v>
      </c>
      <c r="G963" s="4" t="s">
        <v>43</v>
      </c>
      <c r="H963" s="33">
        <v>118102760</v>
      </c>
      <c r="I963" s="7">
        <v>1696694.37</v>
      </c>
      <c r="J963" s="7">
        <v>1389741.7</v>
      </c>
      <c r="K963" s="7">
        <v>223748.4137</v>
      </c>
      <c r="L963" s="7">
        <v>3310184.4837000002</v>
      </c>
      <c r="M963" s="7">
        <v>3586339.35</v>
      </c>
      <c r="N963" s="34" t="s">
        <v>43</v>
      </c>
      <c r="O963" s="35">
        <v>7.7001878335913765E-2</v>
      </c>
      <c r="P963" s="7">
        <v>3558921.56</v>
      </c>
      <c r="Q963" s="7">
        <v>274043.64497018041</v>
      </c>
      <c r="R963" s="7">
        <v>0</v>
      </c>
      <c r="S963" s="35">
        <v>1</v>
      </c>
      <c r="T963" s="35">
        <v>7.7001878335913765E-2</v>
      </c>
      <c r="U963" s="7">
        <v>274043.64</v>
      </c>
      <c r="V963" s="4" t="s">
        <v>44</v>
      </c>
      <c r="W963" s="33" t="s">
        <v>45</v>
      </c>
      <c r="X963" s="7" t="s">
        <v>45</v>
      </c>
      <c r="Y963" s="7" t="s">
        <v>45</v>
      </c>
      <c r="Z963" s="7" t="s">
        <v>45</v>
      </c>
      <c r="AA963" s="7" t="s">
        <v>45</v>
      </c>
      <c r="AB963" s="7" t="s">
        <v>45</v>
      </c>
      <c r="AC963" s="4" t="s">
        <v>44</v>
      </c>
      <c r="AD963" s="35" t="s">
        <v>45</v>
      </c>
      <c r="AE963" s="7" t="s">
        <v>45</v>
      </c>
      <c r="AF963" s="7" t="s">
        <v>45</v>
      </c>
      <c r="AG963" s="7" t="s">
        <v>45</v>
      </c>
      <c r="AH963" s="35" t="s">
        <v>45</v>
      </c>
      <c r="AI963" s="35" t="s">
        <v>45</v>
      </c>
      <c r="AJ963" s="7" t="s">
        <v>45</v>
      </c>
      <c r="AK963" s="36">
        <v>274043.64</v>
      </c>
    </row>
    <row r="964" spans="1:37">
      <c r="A964" s="4">
        <v>2024</v>
      </c>
      <c r="B964" s="4">
        <v>72</v>
      </c>
      <c r="C964" s="4" t="s">
        <v>677</v>
      </c>
      <c r="D964" s="4">
        <v>30130</v>
      </c>
      <c r="E964" s="4" t="s">
        <v>78</v>
      </c>
      <c r="F964" s="32">
        <v>0.161</v>
      </c>
      <c r="G964" s="4" t="s">
        <v>43</v>
      </c>
      <c r="H964" s="33">
        <v>196879520</v>
      </c>
      <c r="I964" s="7">
        <v>461322.97</v>
      </c>
      <c r="J964" s="7">
        <v>356924.72</v>
      </c>
      <c r="K964" s="7">
        <v>57464.879919999999</v>
      </c>
      <c r="L964" s="7">
        <v>875712.56991999992</v>
      </c>
      <c r="M964" s="7">
        <v>855082.21</v>
      </c>
      <c r="N964" s="34" t="s">
        <v>44</v>
      </c>
      <c r="O964" s="35" t="s">
        <v>45</v>
      </c>
      <c r="P964" s="7" t="s">
        <v>45</v>
      </c>
      <c r="Q964" s="7" t="s">
        <v>45</v>
      </c>
      <c r="R964" s="7" t="s">
        <v>45</v>
      </c>
      <c r="S964" s="35" t="s">
        <v>45</v>
      </c>
      <c r="T964" s="35" t="s">
        <v>45</v>
      </c>
      <c r="U964" s="7" t="s">
        <v>45</v>
      </c>
      <c r="V964" s="4" t="s">
        <v>44</v>
      </c>
      <c r="W964" s="33" t="s">
        <v>45</v>
      </c>
      <c r="X964" s="7" t="s">
        <v>45</v>
      </c>
      <c r="Y964" s="7" t="s">
        <v>45</v>
      </c>
      <c r="Z964" s="7" t="s">
        <v>45</v>
      </c>
      <c r="AA964" s="7" t="s">
        <v>45</v>
      </c>
      <c r="AB964" s="7" t="s">
        <v>45</v>
      </c>
      <c r="AC964" s="4" t="s">
        <v>44</v>
      </c>
      <c r="AD964" s="35" t="s">
        <v>45</v>
      </c>
      <c r="AE964" s="7" t="s">
        <v>45</v>
      </c>
      <c r="AF964" s="7" t="s">
        <v>45</v>
      </c>
      <c r="AG964" s="7" t="s">
        <v>45</v>
      </c>
      <c r="AH964" s="35" t="s">
        <v>45</v>
      </c>
      <c r="AI964" s="35" t="s">
        <v>45</v>
      </c>
      <c r="AJ964" s="7" t="s">
        <v>45</v>
      </c>
      <c r="AK964" s="36" t="s">
        <v>45</v>
      </c>
    </row>
    <row r="965" spans="1:37">
      <c r="A965" s="4">
        <v>2024</v>
      </c>
      <c r="B965" s="4">
        <v>72</v>
      </c>
      <c r="C965" s="4" t="s">
        <v>677</v>
      </c>
      <c r="D965" s="4">
        <v>30300</v>
      </c>
      <c r="E965" s="4" t="s">
        <v>379</v>
      </c>
      <c r="F965" s="32">
        <v>0.161</v>
      </c>
      <c r="G965" s="4" t="s">
        <v>43</v>
      </c>
      <c r="H965" s="33">
        <v>118102760</v>
      </c>
      <c r="I965" s="7">
        <v>68315.600000000006</v>
      </c>
      <c r="J965" s="7">
        <v>173717.51</v>
      </c>
      <c r="K965" s="7">
        <v>27968.519110000001</v>
      </c>
      <c r="L965" s="7">
        <v>270001.62910999998</v>
      </c>
      <c r="M965" s="7">
        <v>304520.88</v>
      </c>
      <c r="N965" s="34" t="s">
        <v>43</v>
      </c>
      <c r="O965" s="35">
        <v>0.1133559409456585</v>
      </c>
      <c r="P965" s="7">
        <v>306493.42</v>
      </c>
      <c r="Q965" s="7">
        <v>34742.850017752899</v>
      </c>
      <c r="R965" s="7">
        <v>0</v>
      </c>
      <c r="S965" s="35">
        <v>1</v>
      </c>
      <c r="T965" s="35">
        <v>0.1133559409456585</v>
      </c>
      <c r="U965" s="7">
        <v>34742.85</v>
      </c>
      <c r="V965" s="4" t="s">
        <v>43</v>
      </c>
      <c r="W965" s="33">
        <v>7978730</v>
      </c>
      <c r="X965" s="7">
        <v>6671.71</v>
      </c>
      <c r="Y965" s="7">
        <v>14370.04</v>
      </c>
      <c r="Z965" s="7">
        <v>2313.5764399999998</v>
      </c>
      <c r="AA965" s="7">
        <v>23355.326440000001</v>
      </c>
      <c r="AB965" s="7">
        <v>22629.15</v>
      </c>
      <c r="AC965" s="4" t="s">
        <v>44</v>
      </c>
      <c r="AD965" s="35" t="s">
        <v>45</v>
      </c>
      <c r="AE965" s="7" t="s">
        <v>45</v>
      </c>
      <c r="AF965" s="7" t="s">
        <v>45</v>
      </c>
      <c r="AG965" s="7" t="s">
        <v>45</v>
      </c>
      <c r="AH965" s="35" t="s">
        <v>45</v>
      </c>
      <c r="AI965" s="35" t="s">
        <v>45</v>
      </c>
      <c r="AJ965" s="7" t="s">
        <v>45</v>
      </c>
      <c r="AK965" s="36">
        <v>34742.85</v>
      </c>
    </row>
    <row r="966" spans="1:37">
      <c r="A966" s="4">
        <v>2024</v>
      </c>
      <c r="B966" s="4">
        <v>72</v>
      </c>
      <c r="C966" s="4" t="s">
        <v>677</v>
      </c>
      <c r="D966" s="4">
        <v>30450</v>
      </c>
      <c r="E966" s="4" t="s">
        <v>246</v>
      </c>
      <c r="F966" s="32">
        <v>0.161</v>
      </c>
      <c r="G966" s="4" t="s">
        <v>43</v>
      </c>
      <c r="H966" s="33">
        <v>1110369820</v>
      </c>
      <c r="I966" s="7">
        <v>0</v>
      </c>
      <c r="J966" s="7">
        <v>1379214.96</v>
      </c>
      <c r="K966" s="7">
        <v>222053.60855999999</v>
      </c>
      <c r="L966" s="7">
        <v>1601268.56856</v>
      </c>
      <c r="M966" s="7">
        <v>1776591.71</v>
      </c>
      <c r="N966" s="34" t="s">
        <v>43</v>
      </c>
      <c r="O966" s="35">
        <v>9.8685106123792443E-2</v>
      </c>
      <c r="P966" s="7">
        <v>1774333.17</v>
      </c>
      <c r="Q966" s="7">
        <v>175100.25718041509</v>
      </c>
      <c r="R966" s="7">
        <v>0</v>
      </c>
      <c r="S966" s="35">
        <v>1</v>
      </c>
      <c r="T966" s="35">
        <v>9.8685106123792443E-2</v>
      </c>
      <c r="U966" s="7">
        <v>175100.26</v>
      </c>
      <c r="V966" s="4" t="s">
        <v>43</v>
      </c>
      <c r="W966" s="33">
        <v>219294360</v>
      </c>
      <c r="X966" s="7">
        <v>0</v>
      </c>
      <c r="Y966" s="7">
        <v>320459.5</v>
      </c>
      <c r="Z966" s="7">
        <v>51593.979500000001</v>
      </c>
      <c r="AA966" s="7">
        <v>372053.47950000002</v>
      </c>
      <c r="AB966" s="7">
        <v>350870.98</v>
      </c>
      <c r="AC966" s="4" t="s">
        <v>44</v>
      </c>
      <c r="AD966" s="35" t="s">
        <v>45</v>
      </c>
      <c r="AE966" s="7" t="s">
        <v>45</v>
      </c>
      <c r="AF966" s="7" t="s">
        <v>45</v>
      </c>
      <c r="AG966" s="7" t="s">
        <v>45</v>
      </c>
      <c r="AH966" s="35" t="s">
        <v>45</v>
      </c>
      <c r="AI966" s="35" t="s">
        <v>45</v>
      </c>
      <c r="AJ966" s="7" t="s">
        <v>45</v>
      </c>
      <c r="AK966" s="36">
        <v>175100.26</v>
      </c>
    </row>
    <row r="967" spans="1:37" hidden="1">
      <c r="A967" s="4">
        <v>2025</v>
      </c>
      <c r="B967" s="4">
        <v>73</v>
      </c>
      <c r="C967" s="4" t="s">
        <v>683</v>
      </c>
      <c r="D967" s="4">
        <v>20510</v>
      </c>
      <c r="E967" s="4" t="s">
        <v>684</v>
      </c>
      <c r="F967" s="32">
        <v>0.13800000000000001</v>
      </c>
      <c r="G967" s="4" t="s">
        <v>43</v>
      </c>
      <c r="H967" s="33">
        <v>88650960</v>
      </c>
      <c r="I967" s="7">
        <v>449799</v>
      </c>
      <c r="J967" s="7">
        <v>1209443</v>
      </c>
      <c r="K967" s="7">
        <v>166903.13399999999</v>
      </c>
      <c r="L967" s="7">
        <v>1826145.1340000001</v>
      </c>
      <c r="M967" s="7">
        <v>1921406</v>
      </c>
      <c r="N967" s="34" t="s">
        <v>43</v>
      </c>
      <c r="O967" s="35">
        <v>4.9578728285432638E-2</v>
      </c>
      <c r="P967" s="7">
        <v>1921406</v>
      </c>
      <c r="Q967" s="7">
        <v>95260.86599999998</v>
      </c>
      <c r="R967" s="7">
        <v>0</v>
      </c>
      <c r="S967" s="35">
        <v>1</v>
      </c>
      <c r="T967" s="35">
        <v>4.9578728285432638E-2</v>
      </c>
      <c r="U967" s="7">
        <v>95260.87</v>
      </c>
      <c r="V967" s="4" t="s">
        <v>43</v>
      </c>
      <c r="W967" s="33">
        <v>1857630</v>
      </c>
      <c r="X967" s="7">
        <v>9487</v>
      </c>
      <c r="Y967" s="7">
        <v>26511</v>
      </c>
      <c r="Z967" s="7">
        <v>3658.518</v>
      </c>
      <c r="AA967" s="7">
        <v>39656.517999999996</v>
      </c>
      <c r="AB967" s="7">
        <v>40324</v>
      </c>
      <c r="AC967" s="4" t="s">
        <v>43</v>
      </c>
      <c r="AD967" s="35">
        <v>1.6552970935422961E-2</v>
      </c>
      <c r="AE967" s="7">
        <v>40324</v>
      </c>
      <c r="AF967" s="7">
        <v>667.48199999999554</v>
      </c>
      <c r="AG967" s="7">
        <v>0</v>
      </c>
      <c r="AH967" s="35">
        <v>1</v>
      </c>
      <c r="AI967" s="35">
        <v>1.6552970935422961E-2</v>
      </c>
      <c r="AJ967" s="7">
        <v>667.48</v>
      </c>
      <c r="AK967" s="36">
        <v>95928.35</v>
      </c>
    </row>
    <row r="968" spans="1:37" hidden="1">
      <c r="A968" s="4">
        <v>2025</v>
      </c>
      <c r="B968" s="4">
        <v>73</v>
      </c>
      <c r="C968" s="4" t="s">
        <v>683</v>
      </c>
      <c r="D968" s="4">
        <v>21010</v>
      </c>
      <c r="E968" s="4" t="s">
        <v>685</v>
      </c>
      <c r="F968" s="32">
        <v>0.13800000000000001</v>
      </c>
      <c r="G968" s="4" t="s">
        <v>43</v>
      </c>
      <c r="H968" s="33">
        <v>67321040</v>
      </c>
      <c r="I968" s="7">
        <v>654611</v>
      </c>
      <c r="J968" s="7">
        <v>781747</v>
      </c>
      <c r="K968" s="7">
        <v>107881.086</v>
      </c>
      <c r="L968" s="7">
        <v>1544239.0859999999</v>
      </c>
      <c r="M968" s="7">
        <v>1636153</v>
      </c>
      <c r="N968" s="34" t="s">
        <v>43</v>
      </c>
      <c r="O968" s="35">
        <v>5.6176845319477968E-2</v>
      </c>
      <c r="P968" s="7">
        <v>1636153</v>
      </c>
      <c r="Q968" s="7">
        <v>91913.913999999844</v>
      </c>
      <c r="R968" s="7">
        <v>0</v>
      </c>
      <c r="S968" s="35">
        <v>1</v>
      </c>
      <c r="T968" s="35">
        <v>5.6176845319477968E-2</v>
      </c>
      <c r="U968" s="7">
        <v>91913.91</v>
      </c>
      <c r="V968" s="4" t="s">
        <v>43</v>
      </c>
      <c r="W968" s="33">
        <v>19297061</v>
      </c>
      <c r="X968" s="7">
        <v>186875</v>
      </c>
      <c r="Y968" s="7">
        <v>249254</v>
      </c>
      <c r="Z968" s="7">
        <v>34397.052000000003</v>
      </c>
      <c r="AA968" s="7">
        <v>470526.05200000003</v>
      </c>
      <c r="AB968" s="7">
        <v>468226</v>
      </c>
      <c r="AC968" s="4" t="s">
        <v>44</v>
      </c>
      <c r="AD968" s="35" t="s">
        <v>45</v>
      </c>
      <c r="AE968" s="7" t="s">
        <v>45</v>
      </c>
      <c r="AF968" s="7" t="s">
        <v>45</v>
      </c>
      <c r="AG968" s="7" t="s">
        <v>45</v>
      </c>
      <c r="AH968" s="35" t="s">
        <v>45</v>
      </c>
      <c r="AI968" s="35" t="s">
        <v>45</v>
      </c>
      <c r="AJ968" s="7" t="s">
        <v>45</v>
      </c>
      <c r="AK968" s="36">
        <v>91913.91</v>
      </c>
    </row>
    <row r="969" spans="1:37" hidden="1">
      <c r="A969" s="4">
        <v>2025</v>
      </c>
      <c r="B969" s="4">
        <v>73</v>
      </c>
      <c r="C969" s="4" t="s">
        <v>683</v>
      </c>
      <c r="D969" s="4">
        <v>21570</v>
      </c>
      <c r="E969" s="4" t="s">
        <v>474</v>
      </c>
      <c r="F969" s="32">
        <v>0.13800000000000001</v>
      </c>
      <c r="G969" s="4" t="s">
        <v>43</v>
      </c>
      <c r="H969" s="33">
        <v>15652460</v>
      </c>
      <c r="I969" s="7">
        <v>56349</v>
      </c>
      <c r="J969" s="7">
        <v>198261</v>
      </c>
      <c r="K969" s="7">
        <v>27360.018</v>
      </c>
      <c r="L969" s="7">
        <v>281970.01799999998</v>
      </c>
      <c r="M969" s="7">
        <v>313049</v>
      </c>
      <c r="N969" s="34" t="s">
        <v>43</v>
      </c>
      <c r="O969" s="35">
        <v>9.9278330229452982E-2</v>
      </c>
      <c r="P969" s="7">
        <v>313049</v>
      </c>
      <c r="Q969" s="7">
        <v>31078.982000000029</v>
      </c>
      <c r="R969" s="7">
        <v>0</v>
      </c>
      <c r="S969" s="35">
        <v>1</v>
      </c>
      <c r="T969" s="35">
        <v>9.9278330229452982E-2</v>
      </c>
      <c r="U969" s="7">
        <v>31078.98</v>
      </c>
      <c r="V969" s="4" t="s">
        <v>44</v>
      </c>
      <c r="W969" s="33" t="s">
        <v>45</v>
      </c>
      <c r="X969" s="7" t="s">
        <v>45</v>
      </c>
      <c r="Y969" s="7" t="s">
        <v>45</v>
      </c>
      <c r="Z969" s="7" t="s">
        <v>45</v>
      </c>
      <c r="AA969" s="7" t="s">
        <v>45</v>
      </c>
      <c r="AB969" s="7" t="s">
        <v>45</v>
      </c>
      <c r="AC969" s="4" t="s">
        <v>44</v>
      </c>
      <c r="AD969" s="35" t="s">
        <v>45</v>
      </c>
      <c r="AE969" s="7" t="s">
        <v>45</v>
      </c>
      <c r="AF969" s="7" t="s">
        <v>45</v>
      </c>
      <c r="AG969" s="7" t="s">
        <v>45</v>
      </c>
      <c r="AH969" s="35" t="s">
        <v>45</v>
      </c>
      <c r="AI969" s="35" t="s">
        <v>45</v>
      </c>
      <c r="AJ969" s="7" t="s">
        <v>45</v>
      </c>
      <c r="AK969" s="36">
        <v>31078.98</v>
      </c>
    </row>
    <row r="970" spans="1:37" hidden="1">
      <c r="A970" s="4">
        <v>2025</v>
      </c>
      <c r="B970" s="4">
        <v>73</v>
      </c>
      <c r="C970" s="4" t="s">
        <v>683</v>
      </c>
      <c r="D970" s="4">
        <v>22150</v>
      </c>
      <c r="E970" s="4" t="s">
        <v>686</v>
      </c>
      <c r="F970" s="32">
        <v>0.13800000000000001</v>
      </c>
      <c r="G970" s="4" t="s">
        <v>43</v>
      </c>
      <c r="H970" s="33">
        <v>88863000</v>
      </c>
      <c r="I970" s="7">
        <v>492100</v>
      </c>
      <c r="J970" s="7">
        <v>1447599</v>
      </c>
      <c r="K970" s="7">
        <v>199768.66200000001</v>
      </c>
      <c r="L970" s="7">
        <v>2139467.662</v>
      </c>
      <c r="M970" s="7">
        <v>2116517</v>
      </c>
      <c r="N970" s="34" t="s">
        <v>44</v>
      </c>
      <c r="O970" s="35" t="s">
        <v>45</v>
      </c>
      <c r="P970" s="7" t="s">
        <v>45</v>
      </c>
      <c r="Q970" s="7" t="s">
        <v>45</v>
      </c>
      <c r="R970" s="7" t="s">
        <v>45</v>
      </c>
      <c r="S970" s="35" t="s">
        <v>45</v>
      </c>
      <c r="T970" s="35" t="s">
        <v>45</v>
      </c>
      <c r="U970" s="7" t="s">
        <v>45</v>
      </c>
      <c r="V970" s="4" t="s">
        <v>43</v>
      </c>
      <c r="W970" s="33">
        <v>12655704</v>
      </c>
      <c r="X970" s="7">
        <v>70671</v>
      </c>
      <c r="Y970" s="7">
        <v>218207</v>
      </c>
      <c r="Z970" s="7">
        <v>30112.565999999999</v>
      </c>
      <c r="AA970" s="7">
        <v>318990.56599999999</v>
      </c>
      <c r="AB970" s="7">
        <v>302018</v>
      </c>
      <c r="AC970" s="4" t="s">
        <v>44</v>
      </c>
      <c r="AD970" s="35" t="s">
        <v>45</v>
      </c>
      <c r="AE970" s="7" t="s">
        <v>45</v>
      </c>
      <c r="AF970" s="7" t="s">
        <v>45</v>
      </c>
      <c r="AG970" s="7" t="s">
        <v>45</v>
      </c>
      <c r="AH970" s="35" t="s">
        <v>45</v>
      </c>
      <c r="AI970" s="35" t="s">
        <v>45</v>
      </c>
      <c r="AJ970" s="7" t="s">
        <v>45</v>
      </c>
      <c r="AK970" s="36" t="s">
        <v>45</v>
      </c>
    </row>
    <row r="971" spans="1:37" hidden="1">
      <c r="A971" s="4">
        <v>2025</v>
      </c>
      <c r="B971" s="4">
        <v>73</v>
      </c>
      <c r="C971" s="4" t="s">
        <v>683</v>
      </c>
      <c r="D971" s="4">
        <v>23480</v>
      </c>
      <c r="E971" s="4" t="s">
        <v>687</v>
      </c>
      <c r="F971" s="32">
        <v>0.13800000000000001</v>
      </c>
      <c r="G971" s="4" t="s">
        <v>43</v>
      </c>
      <c r="H971" s="33">
        <v>171328390</v>
      </c>
      <c r="I971" s="7">
        <v>875488</v>
      </c>
      <c r="J971" s="7">
        <v>1999143</v>
      </c>
      <c r="K971" s="7">
        <v>275881.734</v>
      </c>
      <c r="L971" s="7">
        <v>3150512.7340000002</v>
      </c>
      <c r="M971" s="7">
        <v>3512233</v>
      </c>
      <c r="N971" s="34" t="s">
        <v>43</v>
      </c>
      <c r="O971" s="35">
        <v>0.1029886872539493</v>
      </c>
      <c r="P971" s="7">
        <v>3512233</v>
      </c>
      <c r="Q971" s="7">
        <v>361720.266</v>
      </c>
      <c r="R971" s="7">
        <v>0</v>
      </c>
      <c r="S971" s="35">
        <v>1</v>
      </c>
      <c r="T971" s="35">
        <v>0.1029886872539493</v>
      </c>
      <c r="U971" s="7">
        <v>361720.27</v>
      </c>
      <c r="V971" s="4" t="s">
        <v>43</v>
      </c>
      <c r="W971" s="33">
        <v>6862556</v>
      </c>
      <c r="X971" s="7">
        <v>35068</v>
      </c>
      <c r="Y971" s="7">
        <v>105155</v>
      </c>
      <c r="Z971" s="7">
        <v>14511.39</v>
      </c>
      <c r="AA971" s="7">
        <v>154734.39000000001</v>
      </c>
      <c r="AB971" s="7">
        <v>140682</v>
      </c>
      <c r="AC971" s="4" t="s">
        <v>44</v>
      </c>
      <c r="AD971" s="35" t="s">
        <v>45</v>
      </c>
      <c r="AE971" s="7" t="s">
        <v>45</v>
      </c>
      <c r="AF971" s="7" t="s">
        <v>45</v>
      </c>
      <c r="AG971" s="7" t="s">
        <v>45</v>
      </c>
      <c r="AH971" s="35" t="s">
        <v>45</v>
      </c>
      <c r="AI971" s="35" t="s">
        <v>45</v>
      </c>
      <c r="AJ971" s="7" t="s">
        <v>45</v>
      </c>
      <c r="AK971" s="36">
        <v>361720.27</v>
      </c>
    </row>
    <row r="972" spans="1:37" hidden="1">
      <c r="A972" s="4">
        <v>2025</v>
      </c>
      <c r="B972" s="4">
        <v>73</v>
      </c>
      <c r="C972" s="4" t="s">
        <v>683</v>
      </c>
      <c r="D972" s="4">
        <v>23610</v>
      </c>
      <c r="E972" s="4" t="s">
        <v>688</v>
      </c>
      <c r="F972" s="32">
        <v>0.13800000000000001</v>
      </c>
      <c r="G972" s="4" t="s">
        <v>43</v>
      </c>
      <c r="H972" s="33">
        <v>15073750</v>
      </c>
      <c r="I972" s="7">
        <v>136092</v>
      </c>
      <c r="J972" s="7">
        <v>189069</v>
      </c>
      <c r="K972" s="7">
        <v>26091.522000000001</v>
      </c>
      <c r="L972" s="7">
        <v>351252.522</v>
      </c>
      <c r="M972" s="7">
        <v>381493</v>
      </c>
      <c r="N972" s="34" t="s">
        <v>43</v>
      </c>
      <c r="O972" s="35">
        <v>7.9268762467463394E-2</v>
      </c>
      <c r="P972" s="7">
        <v>381493</v>
      </c>
      <c r="Q972" s="7">
        <v>30240.47800000001</v>
      </c>
      <c r="R972" s="7">
        <v>0</v>
      </c>
      <c r="S972" s="35">
        <v>1</v>
      </c>
      <c r="T972" s="35">
        <v>7.9268762467463394E-2</v>
      </c>
      <c r="U972" s="7">
        <v>30240.48</v>
      </c>
      <c r="V972" s="4" t="s">
        <v>44</v>
      </c>
      <c r="W972" s="33" t="s">
        <v>45</v>
      </c>
      <c r="X972" s="7" t="s">
        <v>45</v>
      </c>
      <c r="Y972" s="7" t="s">
        <v>45</v>
      </c>
      <c r="Z972" s="7" t="s">
        <v>45</v>
      </c>
      <c r="AA972" s="7" t="s">
        <v>45</v>
      </c>
      <c r="AB972" s="7" t="s">
        <v>45</v>
      </c>
      <c r="AC972" s="4" t="s">
        <v>44</v>
      </c>
      <c r="AD972" s="35" t="s">
        <v>45</v>
      </c>
      <c r="AE972" s="7" t="s">
        <v>45</v>
      </c>
      <c r="AF972" s="7" t="s">
        <v>45</v>
      </c>
      <c r="AG972" s="7" t="s">
        <v>45</v>
      </c>
      <c r="AH972" s="35" t="s">
        <v>45</v>
      </c>
      <c r="AI972" s="35" t="s">
        <v>45</v>
      </c>
      <c r="AJ972" s="7" t="s">
        <v>45</v>
      </c>
      <c r="AK972" s="36">
        <v>30240.48</v>
      </c>
    </row>
    <row r="973" spans="1:37" hidden="1">
      <c r="A973" s="4">
        <v>2025</v>
      </c>
      <c r="B973" s="4">
        <v>73</v>
      </c>
      <c r="C973" s="4" t="s">
        <v>683</v>
      </c>
      <c r="D973" s="4">
        <v>23990</v>
      </c>
      <c r="E973" s="4" t="s">
        <v>689</v>
      </c>
      <c r="F973" s="32">
        <v>0.13800000000000001</v>
      </c>
      <c r="G973" s="4" t="s">
        <v>43</v>
      </c>
      <c r="H973" s="33">
        <v>168944200</v>
      </c>
      <c r="I973" s="7">
        <v>795727</v>
      </c>
      <c r="J973" s="7">
        <v>2113345</v>
      </c>
      <c r="K973" s="7">
        <v>291641.61</v>
      </c>
      <c r="L973" s="7">
        <v>3200713.61</v>
      </c>
      <c r="M973" s="7">
        <v>3414362</v>
      </c>
      <c r="N973" s="34" t="s">
        <v>43</v>
      </c>
      <c r="O973" s="35">
        <v>6.2573444174929382E-2</v>
      </c>
      <c r="P973" s="7">
        <v>3414362</v>
      </c>
      <c r="Q973" s="7">
        <v>213648.39000000019</v>
      </c>
      <c r="R973" s="7">
        <v>0</v>
      </c>
      <c r="S973" s="35">
        <v>1</v>
      </c>
      <c r="T973" s="35">
        <v>6.2573444174929382E-2</v>
      </c>
      <c r="U973" s="7">
        <v>213648.39</v>
      </c>
      <c r="V973" s="4" t="s">
        <v>43</v>
      </c>
      <c r="W973" s="33">
        <v>10750120</v>
      </c>
      <c r="X973" s="7">
        <v>50633</v>
      </c>
      <c r="Y973" s="7">
        <v>147527</v>
      </c>
      <c r="Z973" s="7">
        <v>20358.725999999999</v>
      </c>
      <c r="AA973" s="7">
        <v>218518.726</v>
      </c>
      <c r="AB973" s="7">
        <v>217260</v>
      </c>
      <c r="AC973" s="4" t="s">
        <v>44</v>
      </c>
      <c r="AD973" s="35" t="s">
        <v>45</v>
      </c>
      <c r="AE973" s="7" t="s">
        <v>45</v>
      </c>
      <c r="AF973" s="7" t="s">
        <v>45</v>
      </c>
      <c r="AG973" s="7" t="s">
        <v>45</v>
      </c>
      <c r="AH973" s="35" t="s">
        <v>45</v>
      </c>
      <c r="AI973" s="35" t="s">
        <v>45</v>
      </c>
      <c r="AJ973" s="7" t="s">
        <v>45</v>
      </c>
      <c r="AK973" s="36">
        <v>213648.39</v>
      </c>
    </row>
    <row r="974" spans="1:37" hidden="1">
      <c r="A974" s="4">
        <v>2025</v>
      </c>
      <c r="B974" s="4">
        <v>73</v>
      </c>
      <c r="C974" s="4" t="s">
        <v>683</v>
      </c>
      <c r="D974" s="4">
        <v>24480</v>
      </c>
      <c r="E974" s="4" t="s">
        <v>690</v>
      </c>
      <c r="F974" s="32">
        <v>0.13800000000000001</v>
      </c>
      <c r="G974" s="4" t="s">
        <v>43</v>
      </c>
      <c r="H974" s="33">
        <v>214083080</v>
      </c>
      <c r="I974" s="7">
        <v>783544</v>
      </c>
      <c r="J974" s="7">
        <v>3678002</v>
      </c>
      <c r="K974" s="7">
        <v>507564.27600000013</v>
      </c>
      <c r="L974" s="7">
        <v>4969110.2760000005</v>
      </c>
      <c r="M974" s="7">
        <v>5065208</v>
      </c>
      <c r="N974" s="34" t="s">
        <v>43</v>
      </c>
      <c r="O974" s="35">
        <v>1.897211802555776E-2</v>
      </c>
      <c r="P974" s="7">
        <v>5065208</v>
      </c>
      <c r="Q974" s="7">
        <v>96097.723999999376</v>
      </c>
      <c r="R974" s="7">
        <v>0</v>
      </c>
      <c r="S974" s="35">
        <v>1</v>
      </c>
      <c r="T974" s="35">
        <v>1.897211802555776E-2</v>
      </c>
      <c r="U974" s="7">
        <v>96097.72</v>
      </c>
      <c r="V974" s="4" t="s">
        <v>43</v>
      </c>
      <c r="W974" s="33">
        <v>97575009</v>
      </c>
      <c r="X974" s="7">
        <v>357125</v>
      </c>
      <c r="Y974" s="7">
        <v>1697446</v>
      </c>
      <c r="Z974" s="7">
        <v>234247.54800000001</v>
      </c>
      <c r="AA974" s="7">
        <v>2288818.548</v>
      </c>
      <c r="AB974" s="7">
        <v>2308006</v>
      </c>
      <c r="AC974" s="4" t="s">
        <v>43</v>
      </c>
      <c r="AD974" s="35">
        <v>8.3134324607475607E-3</v>
      </c>
      <c r="AE974" s="7">
        <v>2308006</v>
      </c>
      <c r="AF974" s="7">
        <v>19187.452000000139</v>
      </c>
      <c r="AG974" s="7">
        <v>0</v>
      </c>
      <c r="AH974" s="35">
        <v>1</v>
      </c>
      <c r="AI974" s="35">
        <v>8.3134324607475607E-3</v>
      </c>
      <c r="AJ974" s="7">
        <v>19187.45</v>
      </c>
      <c r="AK974" s="36">
        <v>115285.17</v>
      </c>
    </row>
    <row r="975" spans="1:37" hidden="1">
      <c r="A975" s="4">
        <v>2025</v>
      </c>
      <c r="B975" s="4">
        <v>73</v>
      </c>
      <c r="C975" s="4" t="s">
        <v>683</v>
      </c>
      <c r="D975" s="4">
        <v>24820</v>
      </c>
      <c r="E975" s="4" t="s">
        <v>633</v>
      </c>
      <c r="F975" s="32">
        <v>0.13800000000000001</v>
      </c>
      <c r="G975" s="4" t="s">
        <v>43</v>
      </c>
      <c r="H975" s="33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34" t="s">
        <v>44</v>
      </c>
      <c r="O975" s="35" t="s">
        <v>45</v>
      </c>
      <c r="P975" s="7" t="s">
        <v>45</v>
      </c>
      <c r="Q975" s="7" t="s">
        <v>45</v>
      </c>
      <c r="R975" s="7" t="s">
        <v>45</v>
      </c>
      <c r="S975" s="35" t="s">
        <v>45</v>
      </c>
      <c r="T975" s="35" t="s">
        <v>45</v>
      </c>
      <c r="U975" s="7" t="s">
        <v>45</v>
      </c>
      <c r="V975" s="4" t="s">
        <v>43</v>
      </c>
      <c r="W975" s="33">
        <v>0</v>
      </c>
      <c r="X975" s="7">
        <v>0</v>
      </c>
      <c r="Y975" s="7">
        <v>0</v>
      </c>
      <c r="Z975" s="7">
        <v>0</v>
      </c>
      <c r="AA975" s="7">
        <v>0</v>
      </c>
      <c r="AB975" s="7">
        <v>0</v>
      </c>
      <c r="AC975" s="4" t="s">
        <v>44</v>
      </c>
      <c r="AD975" s="35" t="s">
        <v>45</v>
      </c>
      <c r="AE975" s="7" t="s">
        <v>45</v>
      </c>
      <c r="AF975" s="7" t="s">
        <v>45</v>
      </c>
      <c r="AG975" s="7" t="s">
        <v>45</v>
      </c>
      <c r="AH975" s="35" t="s">
        <v>45</v>
      </c>
      <c r="AI975" s="35" t="s">
        <v>45</v>
      </c>
      <c r="AJ975" s="7" t="s">
        <v>45</v>
      </c>
      <c r="AK975" s="36" t="s">
        <v>45</v>
      </c>
    </row>
    <row r="976" spans="1:37" hidden="1">
      <c r="A976" s="4">
        <v>2025</v>
      </c>
      <c r="B976" s="4">
        <v>73</v>
      </c>
      <c r="C976" s="4" t="s">
        <v>683</v>
      </c>
      <c r="D976" s="4">
        <v>25540</v>
      </c>
      <c r="E976" s="4" t="s">
        <v>691</v>
      </c>
      <c r="F976" s="32">
        <v>0.13800000000000001</v>
      </c>
      <c r="G976" s="4" t="s">
        <v>43</v>
      </c>
      <c r="H976" s="33">
        <v>115703720</v>
      </c>
      <c r="I976" s="7">
        <v>487113</v>
      </c>
      <c r="J976" s="7">
        <v>1389319</v>
      </c>
      <c r="K976" s="7">
        <v>191726.022</v>
      </c>
      <c r="L976" s="7">
        <v>2068158.0220000001</v>
      </c>
      <c r="M976" s="7">
        <v>2314075</v>
      </c>
      <c r="N976" s="34" t="s">
        <v>43</v>
      </c>
      <c r="O976" s="35">
        <v>0.1062700984194548</v>
      </c>
      <c r="P976" s="7">
        <v>2314075</v>
      </c>
      <c r="Q976" s="7">
        <v>245916.9779999998</v>
      </c>
      <c r="R976" s="7">
        <v>0</v>
      </c>
      <c r="S976" s="35">
        <v>1</v>
      </c>
      <c r="T976" s="35">
        <v>0.1062700984194548</v>
      </c>
      <c r="U976" s="7">
        <v>245916.98</v>
      </c>
      <c r="V976" s="4" t="s">
        <v>43</v>
      </c>
      <c r="W976" s="33">
        <v>9037965</v>
      </c>
      <c r="X976" s="7">
        <v>38050</v>
      </c>
      <c r="Y976" s="7">
        <v>124358</v>
      </c>
      <c r="Z976" s="7">
        <v>17161.403999999999</v>
      </c>
      <c r="AA976" s="7">
        <v>179569.40400000001</v>
      </c>
      <c r="AB976" s="7">
        <v>180759</v>
      </c>
      <c r="AC976" s="4" t="s">
        <v>43</v>
      </c>
      <c r="AD976" s="35">
        <v>6.5811162929646514E-3</v>
      </c>
      <c r="AE976" s="7">
        <v>180759</v>
      </c>
      <c r="AF976" s="7">
        <v>1189.595999999997</v>
      </c>
      <c r="AG976" s="7">
        <v>0</v>
      </c>
      <c r="AH976" s="35">
        <v>1</v>
      </c>
      <c r="AI976" s="35">
        <v>6.5811162929646514E-3</v>
      </c>
      <c r="AJ976" s="7">
        <v>1189.5999999999999</v>
      </c>
      <c r="AK976" s="36">
        <v>247106.58</v>
      </c>
    </row>
    <row r="977" spans="1:37" hidden="1">
      <c r="A977" s="4">
        <v>2025</v>
      </c>
      <c r="B977" s="4">
        <v>73</v>
      </c>
      <c r="C977" s="4" t="s">
        <v>683</v>
      </c>
      <c r="D977" s="4">
        <v>25700</v>
      </c>
      <c r="E977" s="4" t="s">
        <v>692</v>
      </c>
      <c r="F977" s="32">
        <v>0.13800000000000001</v>
      </c>
      <c r="G977" s="4" t="s">
        <v>43</v>
      </c>
      <c r="H977" s="33">
        <v>131432570</v>
      </c>
      <c r="I977" s="7">
        <v>566474</v>
      </c>
      <c r="J977" s="7">
        <v>1779713</v>
      </c>
      <c r="K977" s="7">
        <v>245600.394</v>
      </c>
      <c r="L977" s="7">
        <v>2591787.3939999999</v>
      </c>
      <c r="M977" s="7">
        <v>2760084</v>
      </c>
      <c r="N977" s="34" t="s">
        <v>43</v>
      </c>
      <c r="O977" s="35">
        <v>6.0975175393212733E-2</v>
      </c>
      <c r="P977" s="7">
        <v>2760084</v>
      </c>
      <c r="Q977" s="7">
        <v>168296.6060000002</v>
      </c>
      <c r="R977" s="7">
        <v>0</v>
      </c>
      <c r="S977" s="35">
        <v>1</v>
      </c>
      <c r="T977" s="35">
        <v>6.0975175393212733E-2</v>
      </c>
      <c r="U977" s="7">
        <v>168296.61</v>
      </c>
      <c r="V977" s="4" t="s">
        <v>43</v>
      </c>
      <c r="W977" s="33">
        <v>4761237</v>
      </c>
      <c r="X977" s="7">
        <v>20521</v>
      </c>
      <c r="Y977" s="7">
        <v>72578</v>
      </c>
      <c r="Z977" s="7">
        <v>10015.763999999999</v>
      </c>
      <c r="AA977" s="7">
        <v>103114.764</v>
      </c>
      <c r="AB977" s="7">
        <v>99986</v>
      </c>
      <c r="AC977" s="4" t="s">
        <v>44</v>
      </c>
      <c r="AD977" s="35" t="s">
        <v>45</v>
      </c>
      <c r="AE977" s="7" t="s">
        <v>45</v>
      </c>
      <c r="AF977" s="7" t="s">
        <v>45</v>
      </c>
      <c r="AG977" s="7" t="s">
        <v>45</v>
      </c>
      <c r="AH977" s="35" t="s">
        <v>45</v>
      </c>
      <c r="AI977" s="35" t="s">
        <v>45</v>
      </c>
      <c r="AJ977" s="7" t="s">
        <v>45</v>
      </c>
      <c r="AK977" s="36">
        <v>168296.61</v>
      </c>
    </row>
    <row r="978" spans="1:37" hidden="1">
      <c r="A978" s="4">
        <v>2025</v>
      </c>
      <c r="B978" s="4">
        <v>73</v>
      </c>
      <c r="C978" s="4" t="s">
        <v>683</v>
      </c>
      <c r="D978" s="4">
        <v>25960</v>
      </c>
      <c r="E978" s="4" t="s">
        <v>693</v>
      </c>
      <c r="F978" s="32">
        <v>0.13800000000000001</v>
      </c>
      <c r="G978" s="4" t="s">
        <v>43</v>
      </c>
      <c r="H978" s="33">
        <v>186333320</v>
      </c>
      <c r="I978" s="7">
        <v>1532345</v>
      </c>
      <c r="J978" s="7">
        <v>2510753</v>
      </c>
      <c r="K978" s="7">
        <v>346483.91399999999</v>
      </c>
      <c r="L978" s="7">
        <v>4389581.9139999999</v>
      </c>
      <c r="M978" s="7">
        <v>4793179</v>
      </c>
      <c r="N978" s="34" t="s">
        <v>43</v>
      </c>
      <c r="O978" s="35">
        <v>8.4202381342320054E-2</v>
      </c>
      <c r="P978" s="7">
        <v>4793179</v>
      </c>
      <c r="Q978" s="7">
        <v>403597.0860000003</v>
      </c>
      <c r="R978" s="7">
        <v>0</v>
      </c>
      <c r="S978" s="35">
        <v>1</v>
      </c>
      <c r="T978" s="35">
        <v>8.4202381342320054E-2</v>
      </c>
      <c r="U978" s="7">
        <v>403597.09</v>
      </c>
      <c r="V978" s="4" t="s">
        <v>43</v>
      </c>
      <c r="W978" s="33">
        <v>46411164</v>
      </c>
      <c r="X978" s="7">
        <v>389299</v>
      </c>
      <c r="Y978" s="7">
        <v>741309</v>
      </c>
      <c r="Z978" s="7">
        <v>102300.64200000001</v>
      </c>
      <c r="AA978" s="7">
        <v>1232908.642</v>
      </c>
      <c r="AB978" s="7">
        <v>1201496</v>
      </c>
      <c r="AC978" s="4" t="s">
        <v>44</v>
      </c>
      <c r="AD978" s="35" t="s">
        <v>45</v>
      </c>
      <c r="AE978" s="7" t="s">
        <v>45</v>
      </c>
      <c r="AF978" s="7" t="s">
        <v>45</v>
      </c>
      <c r="AG978" s="7" t="s">
        <v>45</v>
      </c>
      <c r="AH978" s="35" t="s">
        <v>45</v>
      </c>
      <c r="AI978" s="35" t="s">
        <v>45</v>
      </c>
      <c r="AJ978" s="7" t="s">
        <v>45</v>
      </c>
      <c r="AK978" s="36">
        <v>403597.09</v>
      </c>
    </row>
    <row r="979" spans="1:37" hidden="1">
      <c r="A979" s="4">
        <v>2025</v>
      </c>
      <c r="B979" s="4">
        <v>73</v>
      </c>
      <c r="C979" s="4" t="s">
        <v>683</v>
      </c>
      <c r="D979" s="4">
        <v>30320</v>
      </c>
      <c r="E979" s="4" t="s">
        <v>478</v>
      </c>
      <c r="F979" s="32">
        <v>0.13800000000000001</v>
      </c>
      <c r="G979" s="4" t="s">
        <v>43</v>
      </c>
      <c r="H979" s="33">
        <v>16485390</v>
      </c>
      <c r="I979" s="7">
        <v>6925</v>
      </c>
      <c r="J979" s="7">
        <v>25522</v>
      </c>
      <c r="K979" s="7">
        <v>3522.036000000001</v>
      </c>
      <c r="L979" s="7">
        <v>35969.036</v>
      </c>
      <c r="M979" s="7">
        <v>39896</v>
      </c>
      <c r="N979" s="34" t="s">
        <v>43</v>
      </c>
      <c r="O979" s="35">
        <v>9.8430018046921974E-2</v>
      </c>
      <c r="P979" s="7">
        <v>39896</v>
      </c>
      <c r="Q979" s="7">
        <v>3926.963999999999</v>
      </c>
      <c r="R979" s="7">
        <v>0</v>
      </c>
      <c r="S979" s="35">
        <v>1</v>
      </c>
      <c r="T979" s="35">
        <v>9.8430018046921974E-2</v>
      </c>
      <c r="U979" s="7">
        <v>3926.96</v>
      </c>
      <c r="V979" s="4" t="s">
        <v>44</v>
      </c>
      <c r="W979" s="33" t="s">
        <v>45</v>
      </c>
      <c r="X979" s="7" t="s">
        <v>45</v>
      </c>
      <c r="Y979" s="7" t="s">
        <v>45</v>
      </c>
      <c r="Z979" s="7" t="s">
        <v>45</v>
      </c>
      <c r="AA979" s="7" t="s">
        <v>45</v>
      </c>
      <c r="AB979" s="7" t="s">
        <v>45</v>
      </c>
      <c r="AC979" s="4" t="s">
        <v>44</v>
      </c>
      <c r="AD979" s="35" t="s">
        <v>45</v>
      </c>
      <c r="AE979" s="7" t="s">
        <v>45</v>
      </c>
      <c r="AF979" s="7" t="s">
        <v>45</v>
      </c>
      <c r="AG979" s="7" t="s">
        <v>45</v>
      </c>
      <c r="AH979" s="35" t="s">
        <v>45</v>
      </c>
      <c r="AI979" s="35" t="s">
        <v>45</v>
      </c>
      <c r="AJ979" s="7" t="s">
        <v>45</v>
      </c>
      <c r="AK979" s="36">
        <v>3926.96</v>
      </c>
    </row>
    <row r="980" spans="1:37" hidden="1">
      <c r="A980" s="4">
        <v>2025</v>
      </c>
      <c r="B980" s="4">
        <v>73</v>
      </c>
      <c r="C980" s="4" t="s">
        <v>683</v>
      </c>
      <c r="D980" s="4">
        <v>30360</v>
      </c>
      <c r="E980" s="4" t="s">
        <v>694</v>
      </c>
      <c r="F980" s="32">
        <v>0.13800000000000001</v>
      </c>
      <c r="G980" s="4" t="s">
        <v>43</v>
      </c>
      <c r="H980" s="33">
        <v>1247734030</v>
      </c>
      <c r="I980" s="7">
        <v>431570</v>
      </c>
      <c r="J980" s="7">
        <v>1995636</v>
      </c>
      <c r="K980" s="7">
        <v>275397.76799999998</v>
      </c>
      <c r="L980" s="7">
        <v>2702603.7680000002</v>
      </c>
      <c r="M980" s="7">
        <v>2927038</v>
      </c>
      <c r="N980" s="34" t="s">
        <v>43</v>
      </c>
      <c r="O980" s="35">
        <v>7.6676227640365413E-2</v>
      </c>
      <c r="P980" s="7">
        <v>2927038</v>
      </c>
      <c r="Q980" s="7">
        <v>224434.2319999999</v>
      </c>
      <c r="R980" s="7">
        <v>0</v>
      </c>
      <c r="S980" s="35">
        <v>1</v>
      </c>
      <c r="T980" s="35">
        <v>7.6676227640365413E-2</v>
      </c>
      <c r="U980" s="7">
        <v>224434.23</v>
      </c>
      <c r="V980" s="4" t="s">
        <v>43</v>
      </c>
      <c r="W980" s="33">
        <v>235623141</v>
      </c>
      <c r="X980" s="7">
        <v>147698</v>
      </c>
      <c r="Y980" s="7">
        <v>422117</v>
      </c>
      <c r="Z980" s="7">
        <v>58252.146000000008</v>
      </c>
      <c r="AA980" s="7">
        <v>628067.14599999995</v>
      </c>
      <c r="AB980" s="7">
        <v>618873</v>
      </c>
      <c r="AC980" s="4" t="s">
        <v>44</v>
      </c>
      <c r="AD980" s="35" t="s">
        <v>45</v>
      </c>
      <c r="AE980" s="7" t="s">
        <v>45</v>
      </c>
      <c r="AF980" s="7" t="s">
        <v>45</v>
      </c>
      <c r="AG980" s="7" t="s">
        <v>45</v>
      </c>
      <c r="AH980" s="35" t="s">
        <v>45</v>
      </c>
      <c r="AI980" s="35" t="s">
        <v>45</v>
      </c>
      <c r="AJ980" s="7" t="s">
        <v>45</v>
      </c>
      <c r="AK980" s="36">
        <v>224434.23</v>
      </c>
    </row>
    <row r="981" spans="1:37">
      <c r="A981" s="4">
        <v>2023</v>
      </c>
      <c r="B981" s="4">
        <v>74</v>
      </c>
      <c r="C981" s="4" t="s">
        <v>695</v>
      </c>
      <c r="D981" s="4">
        <v>20130</v>
      </c>
      <c r="E981" s="4" t="s">
        <v>432</v>
      </c>
      <c r="F981" s="32">
        <v>0.13500000000000001</v>
      </c>
      <c r="G981" s="4" t="s">
        <v>43</v>
      </c>
      <c r="H981" s="33">
        <v>663600</v>
      </c>
      <c r="I981" s="7">
        <v>5840</v>
      </c>
      <c r="J981" s="7">
        <v>8047</v>
      </c>
      <c r="K981" s="7">
        <v>1086.345</v>
      </c>
      <c r="L981" s="7">
        <v>14973.344999999999</v>
      </c>
      <c r="M981" s="7">
        <v>15727</v>
      </c>
      <c r="N981" s="34" t="s">
        <v>43</v>
      </c>
      <c r="O981" s="35">
        <v>4.7921091117187009E-2</v>
      </c>
      <c r="P981" s="7">
        <v>15137</v>
      </c>
      <c r="Q981" s="7">
        <v>725.38155624085971</v>
      </c>
      <c r="R981" s="7">
        <v>0</v>
      </c>
      <c r="S981" s="35">
        <v>1</v>
      </c>
      <c r="T981" s="35">
        <v>4.7921091117187009E-2</v>
      </c>
      <c r="U981" s="7">
        <v>725.38</v>
      </c>
      <c r="V981" s="4" t="s">
        <v>43</v>
      </c>
      <c r="W981" s="33">
        <v>857480</v>
      </c>
      <c r="X981" s="7">
        <v>7546</v>
      </c>
      <c r="Y981" s="7">
        <v>4932</v>
      </c>
      <c r="Z981" s="7">
        <v>665.82</v>
      </c>
      <c r="AA981" s="7">
        <v>13143.82</v>
      </c>
      <c r="AB981" s="7">
        <v>20322</v>
      </c>
      <c r="AC981" s="4" t="s">
        <v>43</v>
      </c>
      <c r="AD981" s="35">
        <v>0.35322212380671192</v>
      </c>
      <c r="AE981" s="7">
        <v>19525</v>
      </c>
      <c r="AF981" s="7">
        <v>6896.6619673260502</v>
      </c>
      <c r="AG981" s="7">
        <v>0</v>
      </c>
      <c r="AH981" s="35">
        <v>1</v>
      </c>
      <c r="AI981" s="35">
        <v>0.35322212380671192</v>
      </c>
      <c r="AJ981" s="7">
        <v>6896.66</v>
      </c>
      <c r="AK981" s="36">
        <v>7622.04</v>
      </c>
    </row>
    <row r="982" spans="1:37">
      <c r="A982" s="4">
        <v>2023</v>
      </c>
      <c r="B982" s="4">
        <v>74</v>
      </c>
      <c r="C982" s="4" t="s">
        <v>695</v>
      </c>
      <c r="D982" s="4">
        <v>20360</v>
      </c>
      <c r="E982" s="4" t="s">
        <v>323</v>
      </c>
      <c r="F982" s="32">
        <v>0.13500000000000001</v>
      </c>
      <c r="G982" s="4" t="s">
        <v>43</v>
      </c>
      <c r="H982" s="33">
        <v>58367680</v>
      </c>
      <c r="I982" s="7">
        <v>972348</v>
      </c>
      <c r="J982" s="7">
        <v>603040</v>
      </c>
      <c r="K982" s="7">
        <v>81410.400000000009</v>
      </c>
      <c r="L982" s="7">
        <v>1656798.4</v>
      </c>
      <c r="M982" s="7">
        <v>1888721</v>
      </c>
      <c r="N982" s="34" t="s">
        <v>43</v>
      </c>
      <c r="O982" s="35">
        <v>0.1227934671134594</v>
      </c>
      <c r="P982" s="7">
        <v>1738694</v>
      </c>
      <c r="Q982" s="7">
        <v>213500.26450936921</v>
      </c>
      <c r="R982" s="7">
        <v>0</v>
      </c>
      <c r="S982" s="35">
        <v>1</v>
      </c>
      <c r="T982" s="35">
        <v>0.1227934671134594</v>
      </c>
      <c r="U982" s="7">
        <v>213500.26</v>
      </c>
      <c r="V982" s="4" t="s">
        <v>44</v>
      </c>
      <c r="W982" s="33" t="s">
        <v>45</v>
      </c>
      <c r="X982" s="7" t="s">
        <v>45</v>
      </c>
      <c r="Y982" s="7" t="s">
        <v>45</v>
      </c>
      <c r="Z982" s="7" t="s">
        <v>45</v>
      </c>
      <c r="AA982" s="7" t="s">
        <v>45</v>
      </c>
      <c r="AB982" s="7" t="s">
        <v>45</v>
      </c>
      <c r="AC982" s="4" t="s">
        <v>44</v>
      </c>
      <c r="AD982" s="35" t="s">
        <v>45</v>
      </c>
      <c r="AE982" s="7" t="s">
        <v>45</v>
      </c>
      <c r="AF982" s="7" t="s">
        <v>45</v>
      </c>
      <c r="AG982" s="7" t="s">
        <v>45</v>
      </c>
      <c r="AH982" s="35" t="s">
        <v>45</v>
      </c>
      <c r="AI982" s="35" t="s">
        <v>45</v>
      </c>
      <c r="AJ982" s="7" t="s">
        <v>45</v>
      </c>
      <c r="AK982" s="36">
        <v>213500.26</v>
      </c>
    </row>
    <row r="983" spans="1:37">
      <c r="A983" s="4">
        <v>2023</v>
      </c>
      <c r="B983" s="4">
        <v>74</v>
      </c>
      <c r="C983" s="4" t="s">
        <v>695</v>
      </c>
      <c r="D983" s="4">
        <v>20720</v>
      </c>
      <c r="E983" s="4" t="s">
        <v>234</v>
      </c>
      <c r="F983" s="32">
        <v>0.13500000000000001</v>
      </c>
      <c r="G983" s="4" t="s">
        <v>44</v>
      </c>
      <c r="H983" s="33" t="s">
        <v>45</v>
      </c>
      <c r="I983" s="7" t="s">
        <v>45</v>
      </c>
      <c r="J983" s="7" t="s">
        <v>45</v>
      </c>
      <c r="K983" s="7" t="s">
        <v>45</v>
      </c>
      <c r="L983" s="7" t="s">
        <v>45</v>
      </c>
      <c r="M983" s="7" t="s">
        <v>45</v>
      </c>
      <c r="N983" s="34" t="s">
        <v>44</v>
      </c>
      <c r="O983" s="35" t="s">
        <v>45</v>
      </c>
      <c r="P983" s="7" t="s">
        <v>45</v>
      </c>
      <c r="Q983" s="7" t="s">
        <v>45</v>
      </c>
      <c r="R983" s="7" t="s">
        <v>45</v>
      </c>
      <c r="S983" s="35" t="s">
        <v>45</v>
      </c>
      <c r="T983" s="35" t="s">
        <v>45</v>
      </c>
      <c r="U983" s="7" t="s">
        <v>45</v>
      </c>
      <c r="V983" s="4" t="s">
        <v>44</v>
      </c>
      <c r="W983" s="33" t="s">
        <v>45</v>
      </c>
      <c r="X983" s="7" t="s">
        <v>45</v>
      </c>
      <c r="Y983" s="7" t="s">
        <v>45</v>
      </c>
      <c r="Z983" s="7" t="s">
        <v>45</v>
      </c>
      <c r="AA983" s="7" t="s">
        <v>45</v>
      </c>
      <c r="AB983" s="7" t="s">
        <v>45</v>
      </c>
      <c r="AC983" s="4" t="s">
        <v>44</v>
      </c>
      <c r="AD983" s="35" t="s">
        <v>45</v>
      </c>
      <c r="AE983" s="7" t="s">
        <v>45</v>
      </c>
      <c r="AF983" s="7" t="s">
        <v>45</v>
      </c>
      <c r="AG983" s="7" t="s">
        <v>45</v>
      </c>
      <c r="AH983" s="35" t="s">
        <v>45</v>
      </c>
      <c r="AI983" s="35" t="s">
        <v>45</v>
      </c>
      <c r="AJ983" s="7" t="s">
        <v>45</v>
      </c>
      <c r="AK983" s="36" t="s">
        <v>45</v>
      </c>
    </row>
    <row r="984" spans="1:37">
      <c r="A984" s="4">
        <v>2023</v>
      </c>
      <c r="B984" s="4">
        <v>74</v>
      </c>
      <c r="C984" s="4" t="s">
        <v>695</v>
      </c>
      <c r="D984" s="4">
        <v>20850</v>
      </c>
      <c r="E984" s="4" t="s">
        <v>696</v>
      </c>
      <c r="F984" s="32">
        <v>0.13500000000000001</v>
      </c>
      <c r="G984" s="4" t="s">
        <v>43</v>
      </c>
      <c r="H984" s="33">
        <v>9700470</v>
      </c>
      <c r="I984" s="7">
        <v>99139</v>
      </c>
      <c r="J984" s="7">
        <v>97763</v>
      </c>
      <c r="K984" s="7">
        <v>13198.004999999999</v>
      </c>
      <c r="L984" s="7">
        <v>210100.005</v>
      </c>
      <c r="M984" s="7">
        <v>244647</v>
      </c>
      <c r="N984" s="34" t="s">
        <v>43</v>
      </c>
      <c r="O984" s="35">
        <v>0.1412116028400103</v>
      </c>
      <c r="P984" s="7">
        <v>243265</v>
      </c>
      <c r="Q984" s="7">
        <v>34351.840564875107</v>
      </c>
      <c r="R984" s="7">
        <v>0</v>
      </c>
      <c r="S984" s="35">
        <v>1</v>
      </c>
      <c r="T984" s="35">
        <v>0.1412116028400103</v>
      </c>
      <c r="U984" s="7">
        <v>34351.839999999997</v>
      </c>
      <c r="V984" s="4" t="s">
        <v>44</v>
      </c>
      <c r="W984" s="33" t="s">
        <v>45</v>
      </c>
      <c r="X984" s="7" t="s">
        <v>45</v>
      </c>
      <c r="Y984" s="7" t="s">
        <v>45</v>
      </c>
      <c r="Z984" s="7" t="s">
        <v>45</v>
      </c>
      <c r="AA984" s="7" t="s">
        <v>45</v>
      </c>
      <c r="AB984" s="7" t="s">
        <v>45</v>
      </c>
      <c r="AC984" s="4" t="s">
        <v>44</v>
      </c>
      <c r="AD984" s="35" t="s">
        <v>45</v>
      </c>
      <c r="AE984" s="7" t="s">
        <v>45</v>
      </c>
      <c r="AF984" s="7" t="s">
        <v>45</v>
      </c>
      <c r="AG984" s="7" t="s">
        <v>45</v>
      </c>
      <c r="AH984" s="35" t="s">
        <v>45</v>
      </c>
      <c r="AI984" s="35" t="s">
        <v>45</v>
      </c>
      <c r="AJ984" s="7" t="s">
        <v>45</v>
      </c>
      <c r="AK984" s="36">
        <v>34351.839999999997</v>
      </c>
    </row>
    <row r="985" spans="1:37">
      <c r="A985" s="4">
        <v>2023</v>
      </c>
      <c r="B985" s="4">
        <v>74</v>
      </c>
      <c r="C985" s="4" t="s">
        <v>695</v>
      </c>
      <c r="D985" s="4">
        <v>21110</v>
      </c>
      <c r="E985" s="4" t="s">
        <v>678</v>
      </c>
      <c r="F985" s="32">
        <v>0.13500000000000001</v>
      </c>
      <c r="G985" s="4" t="s">
        <v>43</v>
      </c>
      <c r="H985" s="33">
        <v>39845780</v>
      </c>
      <c r="I985" s="7">
        <v>462292</v>
      </c>
      <c r="J985" s="7">
        <v>441323</v>
      </c>
      <c r="K985" s="7">
        <v>59578.605000000003</v>
      </c>
      <c r="L985" s="7">
        <v>963193.60499999998</v>
      </c>
      <c r="M985" s="7">
        <v>1111779</v>
      </c>
      <c r="N985" s="34" t="s">
        <v>43</v>
      </c>
      <c r="O985" s="35">
        <v>0.13364652057648149</v>
      </c>
      <c r="P985" s="7">
        <v>1092229</v>
      </c>
      <c r="Q985" s="7">
        <v>145972.60552272981</v>
      </c>
      <c r="R985" s="7">
        <v>0</v>
      </c>
      <c r="S985" s="35">
        <v>1</v>
      </c>
      <c r="T985" s="35">
        <v>0.13364652057648149</v>
      </c>
      <c r="U985" s="7">
        <v>145972.60999999999</v>
      </c>
      <c r="V985" s="4" t="s">
        <v>44</v>
      </c>
      <c r="W985" s="33" t="s">
        <v>45</v>
      </c>
      <c r="X985" s="7" t="s">
        <v>45</v>
      </c>
      <c r="Y985" s="7" t="s">
        <v>45</v>
      </c>
      <c r="Z985" s="7" t="s">
        <v>45</v>
      </c>
      <c r="AA985" s="7" t="s">
        <v>45</v>
      </c>
      <c r="AB985" s="7" t="s">
        <v>45</v>
      </c>
      <c r="AC985" s="4" t="s">
        <v>44</v>
      </c>
      <c r="AD985" s="35" t="s">
        <v>45</v>
      </c>
      <c r="AE985" s="7" t="s">
        <v>45</v>
      </c>
      <c r="AF985" s="7" t="s">
        <v>45</v>
      </c>
      <c r="AG985" s="7" t="s">
        <v>45</v>
      </c>
      <c r="AH985" s="35" t="s">
        <v>45</v>
      </c>
      <c r="AI985" s="35" t="s">
        <v>45</v>
      </c>
      <c r="AJ985" s="7" t="s">
        <v>45</v>
      </c>
      <c r="AK985" s="36">
        <v>145972.60999999999</v>
      </c>
    </row>
    <row r="986" spans="1:37">
      <c r="A986" s="4">
        <v>2023</v>
      </c>
      <c r="B986" s="4">
        <v>74</v>
      </c>
      <c r="C986" s="4" t="s">
        <v>695</v>
      </c>
      <c r="D986" s="4">
        <v>21910</v>
      </c>
      <c r="E986" s="4" t="s">
        <v>437</v>
      </c>
      <c r="F986" s="32">
        <v>0.13500000000000001</v>
      </c>
      <c r="G986" s="4" t="s">
        <v>43</v>
      </c>
      <c r="H986" s="33">
        <v>90868970</v>
      </c>
      <c r="I986" s="7">
        <v>1880414</v>
      </c>
      <c r="J986" s="7">
        <v>1170412</v>
      </c>
      <c r="K986" s="7">
        <v>158005.62</v>
      </c>
      <c r="L986" s="7">
        <v>3208831.62</v>
      </c>
      <c r="M986" s="7">
        <v>3397927</v>
      </c>
      <c r="N986" s="34" t="s">
        <v>43</v>
      </c>
      <c r="O986" s="35">
        <v>5.5650218500868258E-2</v>
      </c>
      <c r="P986" s="7">
        <v>3245599</v>
      </c>
      <c r="Q986" s="7">
        <v>180618.29351619951</v>
      </c>
      <c r="R986" s="7">
        <v>0</v>
      </c>
      <c r="S986" s="35">
        <v>1</v>
      </c>
      <c r="T986" s="35">
        <v>5.5650218500868258E-2</v>
      </c>
      <c r="U986" s="7">
        <v>180618.29</v>
      </c>
      <c r="V986" s="4" t="s">
        <v>44</v>
      </c>
      <c r="W986" s="33" t="s">
        <v>45</v>
      </c>
      <c r="X986" s="7" t="s">
        <v>45</v>
      </c>
      <c r="Y986" s="7" t="s">
        <v>45</v>
      </c>
      <c r="Z986" s="7" t="s">
        <v>45</v>
      </c>
      <c r="AA986" s="7" t="s">
        <v>45</v>
      </c>
      <c r="AB986" s="7" t="s">
        <v>45</v>
      </c>
      <c r="AC986" s="4" t="s">
        <v>44</v>
      </c>
      <c r="AD986" s="35" t="s">
        <v>45</v>
      </c>
      <c r="AE986" s="7" t="s">
        <v>45</v>
      </c>
      <c r="AF986" s="7" t="s">
        <v>45</v>
      </c>
      <c r="AG986" s="7" t="s">
        <v>45</v>
      </c>
      <c r="AH986" s="35" t="s">
        <v>45</v>
      </c>
      <c r="AI986" s="35" t="s">
        <v>45</v>
      </c>
      <c r="AJ986" s="7" t="s">
        <v>45</v>
      </c>
      <c r="AK986" s="36">
        <v>180618.29</v>
      </c>
    </row>
    <row r="987" spans="1:37">
      <c r="A987" s="4">
        <v>2023</v>
      </c>
      <c r="B987" s="4">
        <v>74</v>
      </c>
      <c r="C987" s="4" t="s">
        <v>695</v>
      </c>
      <c r="D987" s="4">
        <v>22350</v>
      </c>
      <c r="E987" s="4" t="s">
        <v>697</v>
      </c>
      <c r="F987" s="32">
        <v>0.13500000000000001</v>
      </c>
      <c r="G987" s="4" t="s">
        <v>43</v>
      </c>
      <c r="H987" s="33">
        <v>139551410</v>
      </c>
      <c r="I987" s="7">
        <v>1412260</v>
      </c>
      <c r="J987" s="7">
        <v>1735556</v>
      </c>
      <c r="K987" s="7">
        <v>234300.06</v>
      </c>
      <c r="L987" s="7">
        <v>3382116.06</v>
      </c>
      <c r="M987" s="7">
        <v>3739979</v>
      </c>
      <c r="N987" s="34" t="s">
        <v>43</v>
      </c>
      <c r="O987" s="35">
        <v>9.5685815348161007E-2</v>
      </c>
      <c r="P987" s="7">
        <v>3714166</v>
      </c>
      <c r="Q987" s="7">
        <v>355393.00204841781</v>
      </c>
      <c r="R987" s="7">
        <v>0</v>
      </c>
      <c r="S987" s="35">
        <v>1</v>
      </c>
      <c r="T987" s="35">
        <v>9.5685815348161007E-2</v>
      </c>
      <c r="U987" s="7">
        <v>355393</v>
      </c>
      <c r="V987" s="4" t="s">
        <v>43</v>
      </c>
      <c r="W987" s="33">
        <v>27198350</v>
      </c>
      <c r="X987" s="7">
        <v>275247</v>
      </c>
      <c r="Y987" s="7">
        <v>395419</v>
      </c>
      <c r="Z987" s="7">
        <v>53381.565000000002</v>
      </c>
      <c r="AA987" s="7">
        <v>724047.56499999994</v>
      </c>
      <c r="AB987" s="7">
        <v>728902</v>
      </c>
      <c r="AC987" s="4" t="s">
        <v>43</v>
      </c>
      <c r="AD987" s="35">
        <v>6.6599282208034127E-3</v>
      </c>
      <c r="AE987" s="7">
        <v>723822</v>
      </c>
      <c r="AF987" s="7">
        <v>4820.6025646383678</v>
      </c>
      <c r="AG987" s="7">
        <v>0</v>
      </c>
      <c r="AH987" s="35">
        <v>1</v>
      </c>
      <c r="AI987" s="35">
        <v>6.6599282208034127E-3</v>
      </c>
      <c r="AJ987" s="7">
        <v>4820.6000000000004</v>
      </c>
      <c r="AK987" s="36">
        <v>360213.6</v>
      </c>
    </row>
    <row r="988" spans="1:37">
      <c r="A988" s="4">
        <v>2023</v>
      </c>
      <c r="B988" s="4">
        <v>74</v>
      </c>
      <c r="C988" s="4" t="s">
        <v>695</v>
      </c>
      <c r="D988" s="4">
        <v>22760</v>
      </c>
      <c r="E988" s="4" t="s">
        <v>681</v>
      </c>
      <c r="F988" s="32">
        <v>0.13500000000000001</v>
      </c>
      <c r="G988" s="4" t="s">
        <v>43</v>
      </c>
      <c r="H988" s="33">
        <v>72542430</v>
      </c>
      <c r="I988" s="7">
        <v>573085</v>
      </c>
      <c r="J988" s="7">
        <v>864481</v>
      </c>
      <c r="K988" s="7">
        <v>116704.935</v>
      </c>
      <c r="L988" s="7">
        <v>1554270.9350000001</v>
      </c>
      <c r="M988" s="7">
        <v>1690240</v>
      </c>
      <c r="N988" s="34" t="s">
        <v>43</v>
      </c>
      <c r="O988" s="35">
        <v>8.0443644097879519E-2</v>
      </c>
      <c r="P988" s="7">
        <v>1609938</v>
      </c>
      <c r="Q988" s="7">
        <v>129509.27949165201</v>
      </c>
      <c r="R988" s="7">
        <v>0</v>
      </c>
      <c r="S988" s="35">
        <v>1</v>
      </c>
      <c r="T988" s="35">
        <v>8.0443644097879519E-2</v>
      </c>
      <c r="U988" s="7">
        <v>129509.28</v>
      </c>
      <c r="V988" s="4" t="s">
        <v>44</v>
      </c>
      <c r="W988" s="33" t="s">
        <v>45</v>
      </c>
      <c r="X988" s="7" t="s">
        <v>45</v>
      </c>
      <c r="Y988" s="7" t="s">
        <v>45</v>
      </c>
      <c r="Z988" s="7" t="s">
        <v>45</v>
      </c>
      <c r="AA988" s="7" t="s">
        <v>45</v>
      </c>
      <c r="AB988" s="7" t="s">
        <v>45</v>
      </c>
      <c r="AC988" s="4" t="s">
        <v>44</v>
      </c>
      <c r="AD988" s="35" t="s">
        <v>45</v>
      </c>
      <c r="AE988" s="7" t="s">
        <v>45</v>
      </c>
      <c r="AF988" s="7" t="s">
        <v>45</v>
      </c>
      <c r="AG988" s="7" t="s">
        <v>45</v>
      </c>
      <c r="AH988" s="35" t="s">
        <v>45</v>
      </c>
      <c r="AI988" s="35" t="s">
        <v>45</v>
      </c>
      <c r="AJ988" s="7" t="s">
        <v>45</v>
      </c>
      <c r="AK988" s="36">
        <v>129509.28</v>
      </c>
    </row>
    <row r="989" spans="1:37">
      <c r="A989" s="4">
        <v>2023</v>
      </c>
      <c r="B989" s="4">
        <v>74</v>
      </c>
      <c r="C989" s="4" t="s">
        <v>695</v>
      </c>
      <c r="D989" s="4">
        <v>23520</v>
      </c>
      <c r="E989" s="4" t="s">
        <v>239</v>
      </c>
      <c r="F989" s="32">
        <v>0.13500000000000001</v>
      </c>
      <c r="G989" s="4" t="s">
        <v>43</v>
      </c>
      <c r="H989" s="33">
        <v>102309150</v>
      </c>
      <c r="I989" s="7">
        <v>635618</v>
      </c>
      <c r="J989" s="7">
        <v>1159988</v>
      </c>
      <c r="K989" s="7">
        <v>156598.38</v>
      </c>
      <c r="L989" s="7">
        <v>1952204.38</v>
      </c>
      <c r="M989" s="7">
        <v>2170258</v>
      </c>
      <c r="N989" s="34" t="s">
        <v>43</v>
      </c>
      <c r="O989" s="35">
        <v>0.10047359346215989</v>
      </c>
      <c r="P989" s="7">
        <v>2164689</v>
      </c>
      <c r="Q989" s="7">
        <v>217494.0825580094</v>
      </c>
      <c r="R989" s="7">
        <v>0</v>
      </c>
      <c r="S989" s="35">
        <v>1</v>
      </c>
      <c r="T989" s="35">
        <v>0.10047359346215989</v>
      </c>
      <c r="U989" s="7">
        <v>217494.08</v>
      </c>
      <c r="V989" s="4" t="s">
        <v>44</v>
      </c>
      <c r="W989" s="33" t="s">
        <v>45</v>
      </c>
      <c r="X989" s="7" t="s">
        <v>45</v>
      </c>
      <c r="Y989" s="7" t="s">
        <v>45</v>
      </c>
      <c r="Z989" s="7" t="s">
        <v>45</v>
      </c>
      <c r="AA989" s="7" t="s">
        <v>45</v>
      </c>
      <c r="AB989" s="7" t="s">
        <v>45</v>
      </c>
      <c r="AC989" s="4" t="s">
        <v>44</v>
      </c>
      <c r="AD989" s="35" t="s">
        <v>45</v>
      </c>
      <c r="AE989" s="7" t="s">
        <v>45</v>
      </c>
      <c r="AF989" s="7" t="s">
        <v>45</v>
      </c>
      <c r="AG989" s="7" t="s">
        <v>45</v>
      </c>
      <c r="AH989" s="35" t="s">
        <v>45</v>
      </c>
      <c r="AI989" s="35" t="s">
        <v>45</v>
      </c>
      <c r="AJ989" s="7" t="s">
        <v>45</v>
      </c>
      <c r="AK989" s="36">
        <v>217494.08</v>
      </c>
    </row>
    <row r="990" spans="1:37">
      <c r="A990" s="4">
        <v>2023</v>
      </c>
      <c r="B990" s="4">
        <v>74</v>
      </c>
      <c r="C990" s="4" t="s">
        <v>695</v>
      </c>
      <c r="D990" s="4">
        <v>23720</v>
      </c>
      <c r="E990" s="4" t="s">
        <v>698</v>
      </c>
      <c r="F990" s="32">
        <v>0.13500000000000001</v>
      </c>
      <c r="G990" s="4" t="s">
        <v>43</v>
      </c>
      <c r="H990" s="33">
        <v>67815270</v>
      </c>
      <c r="I990" s="7">
        <v>305169</v>
      </c>
      <c r="J990" s="7">
        <v>851719</v>
      </c>
      <c r="K990" s="7">
        <v>114982.065</v>
      </c>
      <c r="L990" s="7">
        <v>1271870.0649999999</v>
      </c>
      <c r="M990" s="7">
        <v>1356307</v>
      </c>
      <c r="N990" s="34" t="s">
        <v>43</v>
      </c>
      <c r="O990" s="35">
        <v>6.2255031493607338E-2</v>
      </c>
      <c r="P990" s="7">
        <v>1353142</v>
      </c>
      <c r="Q990" s="7">
        <v>84239.897825322827</v>
      </c>
      <c r="R990" s="7">
        <v>0</v>
      </c>
      <c r="S990" s="35">
        <v>1</v>
      </c>
      <c r="T990" s="35">
        <v>6.2255031493607338E-2</v>
      </c>
      <c r="U990" s="7">
        <v>84239.9</v>
      </c>
      <c r="V990" s="4" t="s">
        <v>44</v>
      </c>
      <c r="W990" s="33" t="s">
        <v>45</v>
      </c>
      <c r="X990" s="7" t="s">
        <v>45</v>
      </c>
      <c r="Y990" s="7" t="s">
        <v>45</v>
      </c>
      <c r="Z990" s="7" t="s">
        <v>45</v>
      </c>
      <c r="AA990" s="7" t="s">
        <v>45</v>
      </c>
      <c r="AB990" s="7" t="s">
        <v>45</v>
      </c>
      <c r="AC990" s="4" t="s">
        <v>44</v>
      </c>
      <c r="AD990" s="35" t="s">
        <v>45</v>
      </c>
      <c r="AE990" s="7" t="s">
        <v>45</v>
      </c>
      <c r="AF990" s="7" t="s">
        <v>45</v>
      </c>
      <c r="AG990" s="7" t="s">
        <v>45</v>
      </c>
      <c r="AH990" s="35" t="s">
        <v>45</v>
      </c>
      <c r="AI990" s="35" t="s">
        <v>45</v>
      </c>
      <c r="AJ990" s="7" t="s">
        <v>45</v>
      </c>
      <c r="AK990" s="36">
        <v>84239.9</v>
      </c>
    </row>
    <row r="991" spans="1:37">
      <c r="A991" s="4">
        <v>2023</v>
      </c>
      <c r="B991" s="4">
        <v>74</v>
      </c>
      <c r="C991" s="4" t="s">
        <v>695</v>
      </c>
      <c r="D991" s="4">
        <v>24130</v>
      </c>
      <c r="E991" s="4" t="s">
        <v>682</v>
      </c>
      <c r="F991" s="32">
        <v>0.13500000000000001</v>
      </c>
      <c r="G991" s="4" t="s">
        <v>43</v>
      </c>
      <c r="H991" s="33">
        <v>94790370</v>
      </c>
      <c r="I991" s="7">
        <v>549912</v>
      </c>
      <c r="J991" s="7">
        <v>1199406</v>
      </c>
      <c r="K991" s="7">
        <v>161919.81</v>
      </c>
      <c r="L991" s="7">
        <v>1911237.81</v>
      </c>
      <c r="M991" s="7">
        <v>1981248</v>
      </c>
      <c r="N991" s="34" t="s">
        <v>43</v>
      </c>
      <c r="O991" s="35">
        <v>3.533640917240044E-2</v>
      </c>
      <c r="P991" s="7">
        <v>1957979</v>
      </c>
      <c r="Q991" s="7">
        <v>69187.947094967443</v>
      </c>
      <c r="R991" s="7">
        <v>0</v>
      </c>
      <c r="S991" s="35">
        <v>1</v>
      </c>
      <c r="T991" s="35">
        <v>3.533640917240044E-2</v>
      </c>
      <c r="U991" s="7">
        <v>69187.95</v>
      </c>
      <c r="V991" s="4" t="s">
        <v>44</v>
      </c>
      <c r="W991" s="33" t="s">
        <v>45</v>
      </c>
      <c r="X991" s="7" t="s">
        <v>45</v>
      </c>
      <c r="Y991" s="7" t="s">
        <v>45</v>
      </c>
      <c r="Z991" s="7" t="s">
        <v>45</v>
      </c>
      <c r="AA991" s="7" t="s">
        <v>45</v>
      </c>
      <c r="AB991" s="7" t="s">
        <v>45</v>
      </c>
      <c r="AC991" s="4" t="s">
        <v>44</v>
      </c>
      <c r="AD991" s="35" t="s">
        <v>45</v>
      </c>
      <c r="AE991" s="7" t="s">
        <v>45</v>
      </c>
      <c r="AF991" s="7" t="s">
        <v>45</v>
      </c>
      <c r="AG991" s="7" t="s">
        <v>45</v>
      </c>
      <c r="AH991" s="35" t="s">
        <v>45</v>
      </c>
      <c r="AI991" s="35" t="s">
        <v>45</v>
      </c>
      <c r="AJ991" s="7" t="s">
        <v>45</v>
      </c>
      <c r="AK991" s="36">
        <v>69187.95</v>
      </c>
    </row>
    <row r="992" spans="1:37">
      <c r="A992" s="4">
        <v>2023</v>
      </c>
      <c r="B992" s="4">
        <v>74</v>
      </c>
      <c r="C992" s="4" t="s">
        <v>695</v>
      </c>
      <c r="D992" s="4">
        <v>24850</v>
      </c>
      <c r="E992" s="4" t="s">
        <v>470</v>
      </c>
      <c r="F992" s="32">
        <v>0.13500000000000001</v>
      </c>
      <c r="G992" s="4" t="s">
        <v>43</v>
      </c>
      <c r="H992" s="33">
        <v>156780920</v>
      </c>
      <c r="I992" s="7">
        <v>1431664</v>
      </c>
      <c r="J992" s="7">
        <v>2204458</v>
      </c>
      <c r="K992" s="7">
        <v>297601.83</v>
      </c>
      <c r="L992" s="7">
        <v>3933723.83</v>
      </c>
      <c r="M992" s="7">
        <v>3924482</v>
      </c>
      <c r="N992" s="34" t="s">
        <v>44</v>
      </c>
      <c r="O992" s="35" t="s">
        <v>45</v>
      </c>
      <c r="P992" s="7" t="s">
        <v>45</v>
      </c>
      <c r="Q992" s="7" t="s">
        <v>45</v>
      </c>
      <c r="R992" s="7" t="s">
        <v>45</v>
      </c>
      <c r="S992" s="35" t="s">
        <v>45</v>
      </c>
      <c r="T992" s="35" t="s">
        <v>45</v>
      </c>
      <c r="U992" s="7" t="s">
        <v>45</v>
      </c>
      <c r="V992" s="4" t="s">
        <v>44</v>
      </c>
      <c r="W992" s="33" t="s">
        <v>45</v>
      </c>
      <c r="X992" s="7" t="s">
        <v>45</v>
      </c>
      <c r="Y992" s="7" t="s">
        <v>45</v>
      </c>
      <c r="Z992" s="7" t="s">
        <v>45</v>
      </c>
      <c r="AA992" s="7" t="s">
        <v>45</v>
      </c>
      <c r="AB992" s="7" t="s">
        <v>45</v>
      </c>
      <c r="AC992" s="4" t="s">
        <v>44</v>
      </c>
      <c r="AD992" s="35" t="s">
        <v>45</v>
      </c>
      <c r="AE992" s="7" t="s">
        <v>45</v>
      </c>
      <c r="AF992" s="7" t="s">
        <v>45</v>
      </c>
      <c r="AG992" s="7" t="s">
        <v>45</v>
      </c>
      <c r="AH992" s="35" t="s">
        <v>45</v>
      </c>
      <c r="AI992" s="35" t="s">
        <v>45</v>
      </c>
      <c r="AJ992" s="7" t="s">
        <v>45</v>
      </c>
      <c r="AK992" s="36" t="s">
        <v>45</v>
      </c>
    </row>
    <row r="993" spans="1:37">
      <c r="A993" s="4">
        <v>2023</v>
      </c>
      <c r="B993" s="4">
        <v>74</v>
      </c>
      <c r="C993" s="4" t="s">
        <v>695</v>
      </c>
      <c r="D993" s="4">
        <v>25320</v>
      </c>
      <c r="E993" s="4" t="s">
        <v>699</v>
      </c>
      <c r="F993" s="32">
        <v>0.13500000000000001</v>
      </c>
      <c r="G993" s="4" t="s">
        <v>43</v>
      </c>
      <c r="H993" s="33">
        <v>398653040</v>
      </c>
      <c r="I993" s="7">
        <v>3413330</v>
      </c>
      <c r="J993" s="7">
        <v>5809443</v>
      </c>
      <c r="K993" s="7">
        <v>784274.80500000005</v>
      </c>
      <c r="L993" s="7">
        <v>10007047.805</v>
      </c>
      <c r="M993" s="7">
        <v>9791785</v>
      </c>
      <c r="N993" s="34" t="s">
        <v>44</v>
      </c>
      <c r="O993" s="35" t="s">
        <v>45</v>
      </c>
      <c r="P993" s="7" t="s">
        <v>45</v>
      </c>
      <c r="Q993" s="7" t="s">
        <v>45</v>
      </c>
      <c r="R993" s="7" t="s">
        <v>45</v>
      </c>
      <c r="S993" s="35" t="s">
        <v>45</v>
      </c>
      <c r="T993" s="35" t="s">
        <v>45</v>
      </c>
      <c r="U993" s="7" t="s">
        <v>45</v>
      </c>
      <c r="V993" s="4" t="s">
        <v>44</v>
      </c>
      <c r="W993" s="33" t="s">
        <v>45</v>
      </c>
      <c r="X993" s="7" t="s">
        <v>45</v>
      </c>
      <c r="Y993" s="7" t="s">
        <v>45</v>
      </c>
      <c r="Z993" s="7" t="s">
        <v>45</v>
      </c>
      <c r="AA993" s="7" t="s">
        <v>45</v>
      </c>
      <c r="AB993" s="7" t="s">
        <v>45</v>
      </c>
      <c r="AC993" s="4" t="s">
        <v>44</v>
      </c>
      <c r="AD993" s="35" t="s">
        <v>45</v>
      </c>
      <c r="AE993" s="7" t="s">
        <v>45</v>
      </c>
      <c r="AF993" s="7" t="s">
        <v>45</v>
      </c>
      <c r="AG993" s="7" t="s">
        <v>45</v>
      </c>
      <c r="AH993" s="35" t="s">
        <v>45</v>
      </c>
      <c r="AI993" s="35" t="s">
        <v>45</v>
      </c>
      <c r="AJ993" s="7" t="s">
        <v>45</v>
      </c>
      <c r="AK993" s="36" t="s">
        <v>45</v>
      </c>
    </row>
    <row r="994" spans="1:37">
      <c r="A994" s="4">
        <v>2023</v>
      </c>
      <c r="B994" s="4">
        <v>74</v>
      </c>
      <c r="C994" s="4" t="s">
        <v>695</v>
      </c>
      <c r="D994" s="4">
        <v>25590</v>
      </c>
      <c r="E994" s="4" t="s">
        <v>444</v>
      </c>
      <c r="F994" s="32">
        <v>0.13500000000000001</v>
      </c>
      <c r="G994" s="4" t="s">
        <v>43</v>
      </c>
      <c r="H994" s="33">
        <v>5664860</v>
      </c>
      <c r="I994" s="7">
        <v>64940</v>
      </c>
      <c r="J994" s="7">
        <v>55178</v>
      </c>
      <c r="K994" s="7">
        <v>7449.0300000000007</v>
      </c>
      <c r="L994" s="7">
        <v>127567.03</v>
      </c>
      <c r="M994" s="7">
        <v>144249</v>
      </c>
      <c r="N994" s="34" t="s">
        <v>43</v>
      </c>
      <c r="O994" s="35">
        <v>0.1156470408806993</v>
      </c>
      <c r="P994" s="7">
        <v>133249</v>
      </c>
      <c r="Q994" s="7">
        <v>15409.8525503123</v>
      </c>
      <c r="R994" s="7">
        <v>0</v>
      </c>
      <c r="S994" s="35">
        <v>1</v>
      </c>
      <c r="T994" s="35">
        <v>0.1156470408806993</v>
      </c>
      <c r="U994" s="7">
        <v>15409.85</v>
      </c>
      <c r="V994" s="4" t="s">
        <v>43</v>
      </c>
      <c r="W994" s="33">
        <v>142920</v>
      </c>
      <c r="X994" s="7">
        <v>1756</v>
      </c>
      <c r="Y994" s="7">
        <v>1585</v>
      </c>
      <c r="Z994" s="7">
        <v>213.97499999999999</v>
      </c>
      <c r="AA994" s="7">
        <v>3554.9749999999999</v>
      </c>
      <c r="AB994" s="7">
        <v>3757</v>
      </c>
      <c r="AC994" s="4" t="s">
        <v>43</v>
      </c>
      <c r="AD994" s="35">
        <v>5.3772957146659639E-2</v>
      </c>
      <c r="AE994" s="7">
        <v>3637</v>
      </c>
      <c r="AF994" s="7">
        <v>195.5722451424011</v>
      </c>
      <c r="AG994" s="7">
        <v>0</v>
      </c>
      <c r="AH994" s="35">
        <v>1</v>
      </c>
      <c r="AI994" s="35">
        <v>5.3772957146659639E-2</v>
      </c>
      <c r="AJ994" s="7">
        <v>195.57</v>
      </c>
      <c r="AK994" s="36">
        <v>15605.42</v>
      </c>
    </row>
    <row r="995" spans="1:37">
      <c r="A995" s="4">
        <v>2023</v>
      </c>
      <c r="B995" s="4">
        <v>74</v>
      </c>
      <c r="C995" s="4" t="s">
        <v>695</v>
      </c>
      <c r="D995" s="4">
        <v>30130</v>
      </c>
      <c r="E995" s="4" t="s">
        <v>78</v>
      </c>
      <c r="F995" s="32">
        <v>0.13500000000000001</v>
      </c>
      <c r="G995" s="4" t="s">
        <v>44</v>
      </c>
      <c r="H995" s="33" t="s">
        <v>45</v>
      </c>
      <c r="I995" s="7" t="s">
        <v>45</v>
      </c>
      <c r="J995" s="7" t="s">
        <v>45</v>
      </c>
      <c r="K995" s="7" t="s">
        <v>45</v>
      </c>
      <c r="L995" s="7" t="s">
        <v>45</v>
      </c>
      <c r="M995" s="7" t="s">
        <v>45</v>
      </c>
      <c r="N995" s="34" t="s">
        <v>44</v>
      </c>
      <c r="O995" s="35" t="s">
        <v>45</v>
      </c>
      <c r="P995" s="7" t="s">
        <v>45</v>
      </c>
      <c r="Q995" s="7" t="s">
        <v>45</v>
      </c>
      <c r="R995" s="7" t="s">
        <v>45</v>
      </c>
      <c r="S995" s="35" t="s">
        <v>45</v>
      </c>
      <c r="T995" s="35" t="s">
        <v>45</v>
      </c>
      <c r="U995" s="7" t="s">
        <v>45</v>
      </c>
      <c r="V995" s="4" t="s">
        <v>44</v>
      </c>
      <c r="W995" s="33" t="s">
        <v>45</v>
      </c>
      <c r="X995" s="7" t="s">
        <v>45</v>
      </c>
      <c r="Y995" s="7" t="s">
        <v>45</v>
      </c>
      <c r="Z995" s="7" t="s">
        <v>45</v>
      </c>
      <c r="AA995" s="7" t="s">
        <v>45</v>
      </c>
      <c r="AB995" s="7" t="s">
        <v>45</v>
      </c>
      <c r="AC995" s="4" t="s">
        <v>44</v>
      </c>
      <c r="AD995" s="35" t="s">
        <v>45</v>
      </c>
      <c r="AE995" s="7" t="s">
        <v>45</v>
      </c>
      <c r="AF995" s="7" t="s">
        <v>45</v>
      </c>
      <c r="AG995" s="7" t="s">
        <v>45</v>
      </c>
      <c r="AH995" s="35" t="s">
        <v>45</v>
      </c>
      <c r="AI995" s="35" t="s">
        <v>45</v>
      </c>
      <c r="AJ995" s="7" t="s">
        <v>45</v>
      </c>
      <c r="AK995" s="36" t="s">
        <v>45</v>
      </c>
    </row>
    <row r="996" spans="1:37">
      <c r="A996" s="4">
        <v>2023</v>
      </c>
      <c r="B996" s="4">
        <v>74</v>
      </c>
      <c r="C996" s="4" t="s">
        <v>695</v>
      </c>
      <c r="D996" s="4">
        <v>30330</v>
      </c>
      <c r="E996" s="4" t="s">
        <v>80</v>
      </c>
      <c r="F996" s="32">
        <v>0.13500000000000001</v>
      </c>
      <c r="G996" s="4" t="s">
        <v>44</v>
      </c>
      <c r="H996" s="33" t="s">
        <v>45</v>
      </c>
      <c r="I996" s="7" t="s">
        <v>45</v>
      </c>
      <c r="J996" s="7" t="s">
        <v>45</v>
      </c>
      <c r="K996" s="7" t="s">
        <v>45</v>
      </c>
      <c r="L996" s="7" t="s">
        <v>45</v>
      </c>
      <c r="M996" s="7" t="s">
        <v>45</v>
      </c>
      <c r="N996" s="34" t="s">
        <v>44</v>
      </c>
      <c r="O996" s="35" t="s">
        <v>45</v>
      </c>
      <c r="P996" s="7" t="s">
        <v>45</v>
      </c>
      <c r="Q996" s="7" t="s">
        <v>45</v>
      </c>
      <c r="R996" s="7" t="s">
        <v>45</v>
      </c>
      <c r="S996" s="35" t="s">
        <v>45</v>
      </c>
      <c r="T996" s="35" t="s">
        <v>45</v>
      </c>
      <c r="U996" s="7" t="s">
        <v>45</v>
      </c>
      <c r="V996" s="4" t="s">
        <v>44</v>
      </c>
      <c r="W996" s="33" t="s">
        <v>45</v>
      </c>
      <c r="X996" s="7" t="s">
        <v>45</v>
      </c>
      <c r="Y996" s="7" t="s">
        <v>45</v>
      </c>
      <c r="Z996" s="7" t="s">
        <v>45</v>
      </c>
      <c r="AA996" s="7" t="s">
        <v>45</v>
      </c>
      <c r="AB996" s="7" t="s">
        <v>45</v>
      </c>
      <c r="AC996" s="4" t="s">
        <v>44</v>
      </c>
      <c r="AD996" s="35" t="s">
        <v>45</v>
      </c>
      <c r="AE996" s="7" t="s">
        <v>45</v>
      </c>
      <c r="AF996" s="7" t="s">
        <v>45</v>
      </c>
      <c r="AG996" s="7" t="s">
        <v>45</v>
      </c>
      <c r="AH996" s="35" t="s">
        <v>45</v>
      </c>
      <c r="AI996" s="35" t="s">
        <v>45</v>
      </c>
      <c r="AJ996" s="7" t="s">
        <v>45</v>
      </c>
      <c r="AK996" s="36" t="s">
        <v>45</v>
      </c>
    </row>
    <row r="997" spans="1:37">
      <c r="A997" s="4">
        <v>2023</v>
      </c>
      <c r="B997" s="4">
        <v>74</v>
      </c>
      <c r="C997" s="4" t="s">
        <v>695</v>
      </c>
      <c r="D997" s="4">
        <v>30450</v>
      </c>
      <c r="E997" s="4" t="s">
        <v>246</v>
      </c>
      <c r="F997" s="32">
        <v>0.13500000000000001</v>
      </c>
      <c r="G997" s="4" t="s">
        <v>43</v>
      </c>
      <c r="H997" s="33">
        <v>1163157340</v>
      </c>
      <c r="I997" s="7">
        <v>0</v>
      </c>
      <c r="J997" s="7">
        <v>1348916</v>
      </c>
      <c r="K997" s="7">
        <v>182103.66</v>
      </c>
      <c r="L997" s="7">
        <v>1531019.66</v>
      </c>
      <c r="M997" s="7">
        <v>1861052</v>
      </c>
      <c r="N997" s="34" t="s">
        <v>43</v>
      </c>
      <c r="O997" s="35">
        <v>0.17733644196938081</v>
      </c>
      <c r="P997" s="7">
        <v>1854286</v>
      </c>
      <c r="Q997" s="7">
        <v>328832.48163363518</v>
      </c>
      <c r="R997" s="7">
        <v>0</v>
      </c>
      <c r="S997" s="35">
        <v>1</v>
      </c>
      <c r="T997" s="35">
        <v>0.17733644196938081</v>
      </c>
      <c r="U997" s="7">
        <v>328832.48</v>
      </c>
      <c r="V997" s="4" t="s">
        <v>43</v>
      </c>
      <c r="W997" s="33">
        <v>157203610</v>
      </c>
      <c r="X997" s="7">
        <v>0</v>
      </c>
      <c r="Y997" s="7">
        <v>223975</v>
      </c>
      <c r="Z997" s="7">
        <v>30236.625</v>
      </c>
      <c r="AA997" s="7">
        <v>254211.625</v>
      </c>
      <c r="AB997" s="7">
        <v>251526</v>
      </c>
      <c r="AC997" s="4" t="s">
        <v>44</v>
      </c>
      <c r="AD997" s="35" t="s">
        <v>45</v>
      </c>
      <c r="AE997" s="7" t="s">
        <v>45</v>
      </c>
      <c r="AF997" s="7" t="s">
        <v>45</v>
      </c>
      <c r="AG997" s="7" t="s">
        <v>45</v>
      </c>
      <c r="AH997" s="35" t="s">
        <v>45</v>
      </c>
      <c r="AI997" s="35" t="s">
        <v>45</v>
      </c>
      <c r="AJ997" s="7" t="s">
        <v>45</v>
      </c>
      <c r="AK997" s="36">
        <v>328832.48</v>
      </c>
    </row>
    <row r="998" spans="1:37">
      <c r="A998" s="4">
        <v>2023</v>
      </c>
      <c r="B998" s="4">
        <v>75</v>
      </c>
      <c r="C998" s="4" t="s">
        <v>700</v>
      </c>
      <c r="D998" s="4">
        <v>20090</v>
      </c>
      <c r="E998" s="4" t="s">
        <v>701</v>
      </c>
      <c r="F998" s="32">
        <v>0.13500000000000001</v>
      </c>
      <c r="G998" s="4" t="s">
        <v>43</v>
      </c>
      <c r="H998" s="33">
        <v>204815270</v>
      </c>
      <c r="I998" s="7">
        <v>1810003</v>
      </c>
      <c r="J998" s="7">
        <v>2174398</v>
      </c>
      <c r="K998" s="7">
        <v>293543.73</v>
      </c>
      <c r="L998" s="7">
        <v>4277944.7300000004</v>
      </c>
      <c r="M998" s="7">
        <v>4779828</v>
      </c>
      <c r="N998" s="34" t="s">
        <v>43</v>
      </c>
      <c r="O998" s="35">
        <v>0.1050002782526902</v>
      </c>
      <c r="P998" s="7">
        <v>4286881</v>
      </c>
      <c r="Q998" s="7">
        <v>450123.69783617079</v>
      </c>
      <c r="R998" s="7">
        <v>0</v>
      </c>
      <c r="S998" s="35">
        <v>1</v>
      </c>
      <c r="T998" s="35">
        <v>0.1050002782526902</v>
      </c>
      <c r="U998" s="7">
        <v>450123.7</v>
      </c>
      <c r="V998" s="4" t="s">
        <v>44</v>
      </c>
      <c r="W998" s="33" t="s">
        <v>45</v>
      </c>
      <c r="X998" s="7" t="s">
        <v>45</v>
      </c>
      <c r="Y998" s="7" t="s">
        <v>45</v>
      </c>
      <c r="Z998" s="7" t="s">
        <v>45</v>
      </c>
      <c r="AA998" s="7" t="s">
        <v>45</v>
      </c>
      <c r="AB998" s="7" t="s">
        <v>45</v>
      </c>
      <c r="AC998" s="4" t="s">
        <v>44</v>
      </c>
      <c r="AD998" s="35" t="s">
        <v>45</v>
      </c>
      <c r="AE998" s="7" t="s">
        <v>45</v>
      </c>
      <c r="AF998" s="7" t="s">
        <v>45</v>
      </c>
      <c r="AG998" s="7" t="s">
        <v>45</v>
      </c>
      <c r="AH998" s="35" t="s">
        <v>45</v>
      </c>
      <c r="AI998" s="35" t="s">
        <v>45</v>
      </c>
      <c r="AJ998" s="7" t="s">
        <v>45</v>
      </c>
      <c r="AK998" s="36">
        <v>450123.7</v>
      </c>
    </row>
    <row r="999" spans="1:37">
      <c r="A999" s="4">
        <v>2023</v>
      </c>
      <c r="B999" s="4">
        <v>75</v>
      </c>
      <c r="C999" s="4" t="s">
        <v>700</v>
      </c>
      <c r="D999" s="4">
        <v>20560</v>
      </c>
      <c r="E999" s="4" t="s">
        <v>101</v>
      </c>
      <c r="F999" s="32">
        <v>0.13500000000000001</v>
      </c>
      <c r="G999" s="4" t="s">
        <v>43</v>
      </c>
      <c r="H999" s="33">
        <v>63433980</v>
      </c>
      <c r="I999" s="7">
        <v>629922</v>
      </c>
      <c r="J999" s="7">
        <v>744221</v>
      </c>
      <c r="K999" s="7">
        <v>100469.83500000001</v>
      </c>
      <c r="L999" s="7">
        <v>1474612.835</v>
      </c>
      <c r="M999" s="7">
        <v>1656284</v>
      </c>
      <c r="N999" s="34" t="s">
        <v>43</v>
      </c>
      <c r="O999" s="35">
        <v>0.1096859988987396</v>
      </c>
      <c r="P999" s="7">
        <v>1671740</v>
      </c>
      <c r="Q999" s="7">
        <v>183366.47179897901</v>
      </c>
      <c r="R999" s="7">
        <v>0</v>
      </c>
      <c r="S999" s="35">
        <v>1</v>
      </c>
      <c r="T999" s="35">
        <v>0.1096859988987396</v>
      </c>
      <c r="U999" s="7">
        <v>183366.47</v>
      </c>
      <c r="V999" s="4" t="s">
        <v>43</v>
      </c>
      <c r="W999" s="33">
        <v>8001080</v>
      </c>
      <c r="X999" s="7">
        <v>87483</v>
      </c>
      <c r="Y999" s="7">
        <v>120374</v>
      </c>
      <c r="Z999" s="7">
        <v>16250.49</v>
      </c>
      <c r="AA999" s="7">
        <v>224107.49</v>
      </c>
      <c r="AB999" s="7">
        <v>216935</v>
      </c>
      <c r="AC999" s="4" t="s">
        <v>44</v>
      </c>
      <c r="AD999" s="35" t="s">
        <v>45</v>
      </c>
      <c r="AE999" s="7" t="s">
        <v>45</v>
      </c>
      <c r="AF999" s="7" t="s">
        <v>45</v>
      </c>
      <c r="AG999" s="7" t="s">
        <v>45</v>
      </c>
      <c r="AH999" s="35" t="s">
        <v>45</v>
      </c>
      <c r="AI999" s="35" t="s">
        <v>45</v>
      </c>
      <c r="AJ999" s="7" t="s">
        <v>45</v>
      </c>
      <c r="AK999" s="36">
        <v>183366.47</v>
      </c>
    </row>
    <row r="1000" spans="1:37">
      <c r="A1000" s="4">
        <v>2023</v>
      </c>
      <c r="B1000" s="4">
        <v>75</v>
      </c>
      <c r="C1000" s="4" t="s">
        <v>700</v>
      </c>
      <c r="D1000" s="4">
        <v>20580</v>
      </c>
      <c r="E1000" s="4" t="s">
        <v>284</v>
      </c>
      <c r="F1000" s="32">
        <v>0.13500000000000001</v>
      </c>
      <c r="G1000" s="4" t="s">
        <v>43</v>
      </c>
      <c r="H1000" s="33">
        <v>915730</v>
      </c>
      <c r="I1000" s="7">
        <v>6841</v>
      </c>
      <c r="J1000" s="7">
        <v>9095</v>
      </c>
      <c r="K1000" s="7">
        <v>1227.825</v>
      </c>
      <c r="L1000" s="7">
        <v>17163.825000000001</v>
      </c>
      <c r="M1000" s="7">
        <v>20119</v>
      </c>
      <c r="N1000" s="34" t="s">
        <v>43</v>
      </c>
      <c r="O1000" s="35">
        <v>0.1468847855261195</v>
      </c>
      <c r="P1000" s="7">
        <v>19353</v>
      </c>
      <c r="Q1000" s="7">
        <v>2842.6612542869912</v>
      </c>
      <c r="R1000" s="7">
        <v>0</v>
      </c>
      <c r="S1000" s="35">
        <v>1</v>
      </c>
      <c r="T1000" s="35">
        <v>0.1468847855261195</v>
      </c>
      <c r="U1000" s="7">
        <v>2842.66</v>
      </c>
      <c r="V1000" s="4" t="s">
        <v>43</v>
      </c>
      <c r="W1000" s="33">
        <v>0</v>
      </c>
      <c r="X1000" s="7">
        <v>0</v>
      </c>
      <c r="Y1000" s="7">
        <v>0</v>
      </c>
      <c r="Z1000" s="7">
        <v>0</v>
      </c>
      <c r="AA1000" s="7">
        <v>0</v>
      </c>
      <c r="AB1000" s="7">
        <v>0</v>
      </c>
      <c r="AC1000" s="4" t="s">
        <v>44</v>
      </c>
      <c r="AD1000" s="35" t="s">
        <v>45</v>
      </c>
      <c r="AE1000" s="7" t="s">
        <v>45</v>
      </c>
      <c r="AF1000" s="7" t="s">
        <v>45</v>
      </c>
      <c r="AG1000" s="7" t="s">
        <v>45</v>
      </c>
      <c r="AH1000" s="35" t="s">
        <v>45</v>
      </c>
      <c r="AI1000" s="35" t="s">
        <v>45</v>
      </c>
      <c r="AJ1000" s="7" t="s">
        <v>45</v>
      </c>
      <c r="AK1000" s="36">
        <v>2842.66</v>
      </c>
    </row>
    <row r="1001" spans="1:37">
      <c r="A1001" s="4">
        <v>2023</v>
      </c>
      <c r="B1001" s="4">
        <v>75</v>
      </c>
      <c r="C1001" s="4" t="s">
        <v>700</v>
      </c>
      <c r="D1001" s="4">
        <v>21760</v>
      </c>
      <c r="E1001" s="4" t="s">
        <v>702</v>
      </c>
      <c r="F1001" s="32">
        <v>0.13500000000000001</v>
      </c>
      <c r="G1001" s="4" t="s">
        <v>43</v>
      </c>
      <c r="H1001" s="33">
        <v>82394980</v>
      </c>
      <c r="I1001" s="7">
        <v>972261</v>
      </c>
      <c r="J1001" s="7">
        <v>906753</v>
      </c>
      <c r="K1001" s="7">
        <v>122411.655</v>
      </c>
      <c r="L1001" s="7">
        <v>2001425.655</v>
      </c>
      <c r="M1001" s="7">
        <v>2076354</v>
      </c>
      <c r="N1001" s="34" t="s">
        <v>43</v>
      </c>
      <c r="O1001" s="35">
        <v>3.6086498256077681E-2</v>
      </c>
      <c r="P1001" s="7">
        <v>2063707</v>
      </c>
      <c r="Q1001" s="7">
        <v>74471.959056555308</v>
      </c>
      <c r="R1001" s="7">
        <v>0</v>
      </c>
      <c r="S1001" s="35">
        <v>1</v>
      </c>
      <c r="T1001" s="35">
        <v>3.6086498256077681E-2</v>
      </c>
      <c r="U1001" s="7">
        <v>74471.960000000006</v>
      </c>
      <c r="V1001" s="4" t="s">
        <v>43</v>
      </c>
      <c r="W1001" s="33">
        <v>1238650</v>
      </c>
      <c r="X1001" s="7">
        <v>14616</v>
      </c>
      <c r="Y1001" s="7">
        <v>12251</v>
      </c>
      <c r="Z1001" s="7">
        <v>1653.885</v>
      </c>
      <c r="AA1001" s="7">
        <v>28520.884999999998</v>
      </c>
      <c r="AB1001" s="7">
        <v>31214</v>
      </c>
      <c r="AC1001" s="4" t="s">
        <v>43</v>
      </c>
      <c r="AD1001" s="35">
        <v>8.6279073492663505E-2</v>
      </c>
      <c r="AE1001" s="7">
        <v>31867</v>
      </c>
      <c r="AF1001" s="7">
        <v>2749.455234990708</v>
      </c>
      <c r="AG1001" s="7">
        <v>0</v>
      </c>
      <c r="AH1001" s="35">
        <v>1</v>
      </c>
      <c r="AI1001" s="35">
        <v>8.6279073492663505E-2</v>
      </c>
      <c r="AJ1001" s="7">
        <v>2749.46</v>
      </c>
      <c r="AK1001" s="36">
        <v>77221.42</v>
      </c>
    </row>
    <row r="1002" spans="1:37">
      <c r="A1002" s="4">
        <v>2023</v>
      </c>
      <c r="B1002" s="4">
        <v>75</v>
      </c>
      <c r="C1002" s="4" t="s">
        <v>700</v>
      </c>
      <c r="D1002" s="4">
        <v>21900</v>
      </c>
      <c r="E1002" s="4" t="s">
        <v>286</v>
      </c>
      <c r="F1002" s="32">
        <v>0.13500000000000001</v>
      </c>
      <c r="G1002" s="4" t="s">
        <v>43</v>
      </c>
      <c r="H1002" s="33">
        <v>163790560</v>
      </c>
      <c r="I1002" s="7">
        <v>1688022</v>
      </c>
      <c r="J1002" s="7">
        <v>1740352</v>
      </c>
      <c r="K1002" s="7">
        <v>234947.52</v>
      </c>
      <c r="L1002" s="7">
        <v>3663321.52</v>
      </c>
      <c r="M1002" s="7">
        <v>4046608</v>
      </c>
      <c r="N1002" s="34" t="s">
        <v>43</v>
      </c>
      <c r="O1002" s="35">
        <v>9.4717966257171438E-2</v>
      </c>
      <c r="P1002" s="7">
        <v>3837922</v>
      </c>
      <c r="Q1002" s="7">
        <v>363520.16649365588</v>
      </c>
      <c r="R1002" s="7">
        <v>0</v>
      </c>
      <c r="S1002" s="35">
        <v>1</v>
      </c>
      <c r="T1002" s="35">
        <v>9.4717966257171438E-2</v>
      </c>
      <c r="U1002" s="7">
        <v>363520.17</v>
      </c>
      <c r="V1002" s="4" t="s">
        <v>44</v>
      </c>
      <c r="W1002" s="33" t="s">
        <v>45</v>
      </c>
      <c r="X1002" s="7" t="s">
        <v>45</v>
      </c>
      <c r="Y1002" s="7" t="s">
        <v>45</v>
      </c>
      <c r="Z1002" s="7" t="s">
        <v>45</v>
      </c>
      <c r="AA1002" s="7" t="s">
        <v>45</v>
      </c>
      <c r="AB1002" s="7" t="s">
        <v>45</v>
      </c>
      <c r="AC1002" s="4" t="s">
        <v>44</v>
      </c>
      <c r="AD1002" s="35" t="s">
        <v>45</v>
      </c>
      <c r="AE1002" s="7" t="s">
        <v>45</v>
      </c>
      <c r="AF1002" s="7" t="s">
        <v>45</v>
      </c>
      <c r="AG1002" s="7" t="s">
        <v>45</v>
      </c>
      <c r="AH1002" s="35" t="s">
        <v>45</v>
      </c>
      <c r="AI1002" s="35" t="s">
        <v>45</v>
      </c>
      <c r="AJ1002" s="7" t="s">
        <v>45</v>
      </c>
      <c r="AK1002" s="36">
        <v>363520.17</v>
      </c>
    </row>
    <row r="1003" spans="1:37">
      <c r="A1003" s="4">
        <v>2023</v>
      </c>
      <c r="B1003" s="4">
        <v>75</v>
      </c>
      <c r="C1003" s="4" t="s">
        <v>700</v>
      </c>
      <c r="D1003" s="4">
        <v>22110</v>
      </c>
      <c r="E1003" s="4" t="s">
        <v>171</v>
      </c>
      <c r="F1003" s="32">
        <v>0.13500000000000001</v>
      </c>
      <c r="G1003" s="4" t="s">
        <v>43</v>
      </c>
      <c r="H1003" s="33">
        <v>217530</v>
      </c>
      <c r="I1003" s="7">
        <v>1928</v>
      </c>
      <c r="J1003" s="7">
        <v>2131</v>
      </c>
      <c r="K1003" s="7">
        <v>287.685</v>
      </c>
      <c r="L1003" s="7">
        <v>4346.6850000000004</v>
      </c>
      <c r="M1003" s="7">
        <v>5191</v>
      </c>
      <c r="N1003" s="34" t="s">
        <v>43</v>
      </c>
      <c r="O1003" s="35">
        <v>0.16264977846272391</v>
      </c>
      <c r="P1003" s="7">
        <v>5183</v>
      </c>
      <c r="Q1003" s="7">
        <v>843.01380177229782</v>
      </c>
      <c r="R1003" s="7">
        <v>0</v>
      </c>
      <c r="S1003" s="35">
        <v>1</v>
      </c>
      <c r="T1003" s="35">
        <v>0.16264977846272391</v>
      </c>
      <c r="U1003" s="7">
        <v>843.01</v>
      </c>
      <c r="V1003" s="4" t="s">
        <v>44</v>
      </c>
      <c r="W1003" s="33" t="s">
        <v>45</v>
      </c>
      <c r="X1003" s="7" t="s">
        <v>45</v>
      </c>
      <c r="Y1003" s="7" t="s">
        <v>45</v>
      </c>
      <c r="Z1003" s="7" t="s">
        <v>45</v>
      </c>
      <c r="AA1003" s="7" t="s">
        <v>45</v>
      </c>
      <c r="AB1003" s="7" t="s">
        <v>45</v>
      </c>
      <c r="AC1003" s="4" t="s">
        <v>44</v>
      </c>
      <c r="AD1003" s="35" t="s">
        <v>45</v>
      </c>
      <c r="AE1003" s="7" t="s">
        <v>45</v>
      </c>
      <c r="AF1003" s="7" t="s">
        <v>45</v>
      </c>
      <c r="AG1003" s="7" t="s">
        <v>45</v>
      </c>
      <c r="AH1003" s="35" t="s">
        <v>45</v>
      </c>
      <c r="AI1003" s="35" t="s">
        <v>45</v>
      </c>
      <c r="AJ1003" s="7" t="s">
        <v>45</v>
      </c>
      <c r="AK1003" s="36">
        <v>843.01</v>
      </c>
    </row>
    <row r="1004" spans="1:37">
      <c r="A1004" s="4">
        <v>2023</v>
      </c>
      <c r="B1004" s="4">
        <v>75</v>
      </c>
      <c r="C1004" s="4" t="s">
        <v>700</v>
      </c>
      <c r="D1004" s="4">
        <v>22250</v>
      </c>
      <c r="E1004" s="4" t="s">
        <v>703</v>
      </c>
      <c r="F1004" s="32">
        <v>0.13500000000000001</v>
      </c>
      <c r="G1004" s="4" t="s">
        <v>43</v>
      </c>
      <c r="H1004" s="33">
        <v>155185390</v>
      </c>
      <c r="I1004" s="7">
        <v>1429638</v>
      </c>
      <c r="J1004" s="7">
        <v>1631283</v>
      </c>
      <c r="K1004" s="7">
        <v>220223.20499999999</v>
      </c>
      <c r="L1004" s="7">
        <v>3281144.2050000001</v>
      </c>
      <c r="M1004" s="7">
        <v>3648791</v>
      </c>
      <c r="N1004" s="34" t="s">
        <v>43</v>
      </c>
      <c r="O1004" s="35">
        <v>0.1007585238507769</v>
      </c>
      <c r="P1004" s="7">
        <v>3643574</v>
      </c>
      <c r="Q1004" s="7">
        <v>367121.13778107049</v>
      </c>
      <c r="R1004" s="7">
        <v>0</v>
      </c>
      <c r="S1004" s="35">
        <v>1</v>
      </c>
      <c r="T1004" s="35">
        <v>0.1007585238507769</v>
      </c>
      <c r="U1004" s="7">
        <v>367121.14</v>
      </c>
      <c r="V1004" s="4" t="s">
        <v>43</v>
      </c>
      <c r="W1004" s="33">
        <v>12441340</v>
      </c>
      <c r="X1004" s="7">
        <v>115685</v>
      </c>
      <c r="Y1004" s="7">
        <v>134929</v>
      </c>
      <c r="Z1004" s="7">
        <v>18215.415000000001</v>
      </c>
      <c r="AA1004" s="7">
        <v>268829.41499999998</v>
      </c>
      <c r="AB1004" s="7">
        <v>293594</v>
      </c>
      <c r="AC1004" s="4" t="s">
        <v>43</v>
      </c>
      <c r="AD1004" s="35">
        <v>8.4349765322179637E-2</v>
      </c>
      <c r="AE1004" s="7">
        <v>295049</v>
      </c>
      <c r="AF1004" s="7">
        <v>24887.31390854378</v>
      </c>
      <c r="AG1004" s="7">
        <v>0</v>
      </c>
      <c r="AH1004" s="35">
        <v>1</v>
      </c>
      <c r="AI1004" s="35">
        <v>8.4349765322179637E-2</v>
      </c>
      <c r="AJ1004" s="7">
        <v>24887.31</v>
      </c>
      <c r="AK1004" s="36">
        <v>392008.45</v>
      </c>
    </row>
    <row r="1005" spans="1:37">
      <c r="A1005" s="4">
        <v>2023</v>
      </c>
      <c r="B1005" s="4">
        <v>75</v>
      </c>
      <c r="C1005" s="4" t="s">
        <v>700</v>
      </c>
      <c r="D1005" s="4">
        <v>22500</v>
      </c>
      <c r="E1005" s="4" t="s">
        <v>103</v>
      </c>
      <c r="F1005" s="32">
        <v>0.13500000000000001</v>
      </c>
      <c r="G1005" s="4" t="s">
        <v>43</v>
      </c>
      <c r="H1005" s="33">
        <v>83252790</v>
      </c>
      <c r="I1005" s="7">
        <v>1206225</v>
      </c>
      <c r="J1005" s="7">
        <v>910322</v>
      </c>
      <c r="K1005" s="7">
        <v>122893.47</v>
      </c>
      <c r="L1005" s="7">
        <v>2239440.4700000002</v>
      </c>
      <c r="M1005" s="7">
        <v>2421717</v>
      </c>
      <c r="N1005" s="34" t="s">
        <v>43</v>
      </c>
      <c r="O1005" s="35">
        <v>7.5267477578924269E-2</v>
      </c>
      <c r="P1005" s="7">
        <v>2171868</v>
      </c>
      <c r="Q1005" s="7">
        <v>163471.02599438309</v>
      </c>
      <c r="R1005" s="7">
        <v>0</v>
      </c>
      <c r="S1005" s="35">
        <v>1</v>
      </c>
      <c r="T1005" s="35">
        <v>7.5267477578924269E-2</v>
      </c>
      <c r="U1005" s="7">
        <v>163471.03</v>
      </c>
      <c r="V1005" s="4" t="s">
        <v>44</v>
      </c>
      <c r="W1005" s="33" t="s">
        <v>45</v>
      </c>
      <c r="X1005" s="7" t="s">
        <v>45</v>
      </c>
      <c r="Y1005" s="7" t="s">
        <v>45</v>
      </c>
      <c r="Z1005" s="7" t="s">
        <v>45</v>
      </c>
      <c r="AA1005" s="7" t="s">
        <v>45</v>
      </c>
      <c r="AB1005" s="7" t="s">
        <v>45</v>
      </c>
      <c r="AC1005" s="4" t="s">
        <v>44</v>
      </c>
      <c r="AD1005" s="35" t="s">
        <v>45</v>
      </c>
      <c r="AE1005" s="7" t="s">
        <v>45</v>
      </c>
      <c r="AF1005" s="7" t="s">
        <v>45</v>
      </c>
      <c r="AG1005" s="7" t="s">
        <v>45</v>
      </c>
      <c r="AH1005" s="35" t="s">
        <v>45</v>
      </c>
      <c r="AI1005" s="35" t="s">
        <v>45</v>
      </c>
      <c r="AJ1005" s="7" t="s">
        <v>45</v>
      </c>
      <c r="AK1005" s="36">
        <v>163471.03</v>
      </c>
    </row>
    <row r="1006" spans="1:37">
      <c r="A1006" s="4">
        <v>2023</v>
      </c>
      <c r="B1006" s="4">
        <v>75</v>
      </c>
      <c r="C1006" s="4" t="s">
        <v>700</v>
      </c>
      <c r="D1006" s="4">
        <v>23490</v>
      </c>
      <c r="E1006" s="4" t="s">
        <v>105</v>
      </c>
      <c r="F1006" s="32">
        <v>0.13500000000000001</v>
      </c>
      <c r="G1006" s="4" t="s">
        <v>43</v>
      </c>
      <c r="H1006" s="33">
        <v>29449190</v>
      </c>
      <c r="I1006" s="7">
        <v>269020</v>
      </c>
      <c r="J1006" s="7">
        <v>343175</v>
      </c>
      <c r="K1006" s="7">
        <v>46328.625</v>
      </c>
      <c r="L1006" s="7">
        <v>658523.625</v>
      </c>
      <c r="M1006" s="7">
        <v>736153</v>
      </c>
      <c r="N1006" s="34" t="s">
        <v>43</v>
      </c>
      <c r="O1006" s="35">
        <v>0.10545277272523509</v>
      </c>
      <c r="P1006" s="7">
        <v>743090</v>
      </c>
      <c r="Q1006" s="7">
        <v>78360.90088439497</v>
      </c>
      <c r="R1006" s="7">
        <v>0</v>
      </c>
      <c r="S1006" s="35">
        <v>1</v>
      </c>
      <c r="T1006" s="35">
        <v>0.10545277272523509</v>
      </c>
      <c r="U1006" s="7">
        <v>78360.899999999994</v>
      </c>
      <c r="V1006" s="4" t="s">
        <v>44</v>
      </c>
      <c r="W1006" s="33" t="s">
        <v>45</v>
      </c>
      <c r="X1006" s="7" t="s">
        <v>45</v>
      </c>
      <c r="Y1006" s="7" t="s">
        <v>45</v>
      </c>
      <c r="Z1006" s="7" t="s">
        <v>45</v>
      </c>
      <c r="AA1006" s="7" t="s">
        <v>45</v>
      </c>
      <c r="AB1006" s="7" t="s">
        <v>45</v>
      </c>
      <c r="AC1006" s="4" t="s">
        <v>44</v>
      </c>
      <c r="AD1006" s="35" t="s">
        <v>45</v>
      </c>
      <c r="AE1006" s="7" t="s">
        <v>45</v>
      </c>
      <c r="AF1006" s="7" t="s">
        <v>45</v>
      </c>
      <c r="AG1006" s="7" t="s">
        <v>45</v>
      </c>
      <c r="AH1006" s="35" t="s">
        <v>45</v>
      </c>
      <c r="AI1006" s="35" t="s">
        <v>45</v>
      </c>
      <c r="AJ1006" s="7" t="s">
        <v>45</v>
      </c>
      <c r="AK1006" s="36">
        <v>78360.899999999994</v>
      </c>
    </row>
    <row r="1007" spans="1:37">
      <c r="A1007" s="4">
        <v>2023</v>
      </c>
      <c r="B1007" s="4">
        <v>75</v>
      </c>
      <c r="C1007" s="4" t="s">
        <v>700</v>
      </c>
      <c r="D1007" s="4">
        <v>23620</v>
      </c>
      <c r="E1007" s="4" t="s">
        <v>106</v>
      </c>
      <c r="F1007" s="32">
        <v>0.13500000000000001</v>
      </c>
      <c r="G1007" s="4" t="s">
        <v>43</v>
      </c>
      <c r="H1007" s="33">
        <v>5193500</v>
      </c>
      <c r="I1007" s="7">
        <v>51999</v>
      </c>
      <c r="J1007" s="7">
        <v>57734</v>
      </c>
      <c r="K1007" s="7">
        <v>7794.09</v>
      </c>
      <c r="L1007" s="7">
        <v>117527.09</v>
      </c>
      <c r="M1007" s="7">
        <v>135096</v>
      </c>
      <c r="N1007" s="34" t="s">
        <v>43</v>
      </c>
      <c r="O1007" s="35">
        <v>0.13004759578373901</v>
      </c>
      <c r="P1007" s="7">
        <v>135883</v>
      </c>
      <c r="Q1007" s="7">
        <v>17671.257457881809</v>
      </c>
      <c r="R1007" s="7">
        <v>0</v>
      </c>
      <c r="S1007" s="35">
        <v>1</v>
      </c>
      <c r="T1007" s="35">
        <v>0.13004759578373901</v>
      </c>
      <c r="U1007" s="7">
        <v>17671.259999999998</v>
      </c>
      <c r="V1007" s="4" t="s">
        <v>44</v>
      </c>
      <c r="W1007" s="33" t="s">
        <v>45</v>
      </c>
      <c r="X1007" s="7" t="s">
        <v>45</v>
      </c>
      <c r="Y1007" s="7" t="s">
        <v>45</v>
      </c>
      <c r="Z1007" s="7" t="s">
        <v>45</v>
      </c>
      <c r="AA1007" s="7" t="s">
        <v>45</v>
      </c>
      <c r="AB1007" s="7" t="s">
        <v>45</v>
      </c>
      <c r="AC1007" s="4" t="s">
        <v>44</v>
      </c>
      <c r="AD1007" s="35" t="s">
        <v>45</v>
      </c>
      <c r="AE1007" s="7" t="s">
        <v>45</v>
      </c>
      <c r="AF1007" s="7" t="s">
        <v>45</v>
      </c>
      <c r="AG1007" s="7" t="s">
        <v>45</v>
      </c>
      <c r="AH1007" s="35" t="s">
        <v>45</v>
      </c>
      <c r="AI1007" s="35" t="s">
        <v>45</v>
      </c>
      <c r="AJ1007" s="7" t="s">
        <v>45</v>
      </c>
      <c r="AK1007" s="36">
        <v>17671.259999999998</v>
      </c>
    </row>
    <row r="1008" spans="1:37">
      <c r="A1008" s="4">
        <v>2023</v>
      </c>
      <c r="B1008" s="4">
        <v>75</v>
      </c>
      <c r="C1008" s="4" t="s">
        <v>700</v>
      </c>
      <c r="D1008" s="4">
        <v>23650</v>
      </c>
      <c r="E1008" s="4" t="s">
        <v>107</v>
      </c>
      <c r="F1008" s="32">
        <v>0.13500000000000001</v>
      </c>
      <c r="G1008" s="4" t="s">
        <v>43</v>
      </c>
      <c r="H1008" s="33">
        <v>15640030</v>
      </c>
      <c r="I1008" s="7">
        <v>75497</v>
      </c>
      <c r="J1008" s="7">
        <v>179678</v>
      </c>
      <c r="K1008" s="7">
        <v>24256.53</v>
      </c>
      <c r="L1008" s="7">
        <v>279431.53000000003</v>
      </c>
      <c r="M1008" s="7">
        <v>319482</v>
      </c>
      <c r="N1008" s="34" t="s">
        <v>43</v>
      </c>
      <c r="O1008" s="35">
        <v>0.1253606462961919</v>
      </c>
      <c r="P1008" s="7">
        <v>420326</v>
      </c>
      <c r="Q1008" s="7">
        <v>52692.339015093166</v>
      </c>
      <c r="R1008" s="7">
        <v>0</v>
      </c>
      <c r="S1008" s="35">
        <v>1</v>
      </c>
      <c r="T1008" s="35">
        <v>0.1253606462961919</v>
      </c>
      <c r="U1008" s="7">
        <v>52692.34</v>
      </c>
      <c r="V1008" s="4" t="s">
        <v>44</v>
      </c>
      <c r="W1008" s="33" t="s">
        <v>45</v>
      </c>
      <c r="X1008" s="7" t="s">
        <v>45</v>
      </c>
      <c r="Y1008" s="7" t="s">
        <v>45</v>
      </c>
      <c r="Z1008" s="7" t="s">
        <v>45</v>
      </c>
      <c r="AA1008" s="7" t="s">
        <v>45</v>
      </c>
      <c r="AB1008" s="7" t="s">
        <v>45</v>
      </c>
      <c r="AC1008" s="4" t="s">
        <v>44</v>
      </c>
      <c r="AD1008" s="35" t="s">
        <v>45</v>
      </c>
      <c r="AE1008" s="7" t="s">
        <v>45</v>
      </c>
      <c r="AF1008" s="7" t="s">
        <v>45</v>
      </c>
      <c r="AG1008" s="7" t="s">
        <v>45</v>
      </c>
      <c r="AH1008" s="35" t="s">
        <v>45</v>
      </c>
      <c r="AI1008" s="35" t="s">
        <v>45</v>
      </c>
      <c r="AJ1008" s="7" t="s">
        <v>45</v>
      </c>
      <c r="AK1008" s="36">
        <v>52692.34</v>
      </c>
    </row>
    <row r="1009" spans="1:37">
      <c r="A1009" s="4">
        <v>2023</v>
      </c>
      <c r="B1009" s="4">
        <v>75</v>
      </c>
      <c r="C1009" s="4" t="s">
        <v>700</v>
      </c>
      <c r="D1009" s="4">
        <v>24660</v>
      </c>
      <c r="E1009" s="4" t="s">
        <v>396</v>
      </c>
      <c r="F1009" s="32">
        <v>0.13500000000000001</v>
      </c>
      <c r="G1009" s="4" t="s">
        <v>43</v>
      </c>
      <c r="H1009" s="33">
        <v>201460</v>
      </c>
      <c r="I1009" s="7">
        <v>866</v>
      </c>
      <c r="J1009" s="7">
        <v>2626</v>
      </c>
      <c r="K1009" s="7">
        <v>354.51</v>
      </c>
      <c r="L1009" s="7">
        <v>3846.51</v>
      </c>
      <c r="M1009" s="7">
        <v>4533</v>
      </c>
      <c r="N1009" s="34" t="s">
        <v>43</v>
      </c>
      <c r="O1009" s="35">
        <v>0.15144275314361341</v>
      </c>
      <c r="P1009" s="7">
        <v>4533</v>
      </c>
      <c r="Q1009" s="7">
        <v>686.48999999999967</v>
      </c>
      <c r="R1009" s="7">
        <v>0</v>
      </c>
      <c r="S1009" s="35">
        <v>1</v>
      </c>
      <c r="T1009" s="35">
        <v>0.15144275314361341</v>
      </c>
      <c r="U1009" s="7">
        <v>686.49</v>
      </c>
      <c r="V1009" s="4" t="s">
        <v>44</v>
      </c>
      <c r="W1009" s="33" t="s">
        <v>45</v>
      </c>
      <c r="X1009" s="7" t="s">
        <v>45</v>
      </c>
      <c r="Y1009" s="7" t="s">
        <v>45</v>
      </c>
      <c r="Z1009" s="7" t="s">
        <v>45</v>
      </c>
      <c r="AA1009" s="7" t="s">
        <v>45</v>
      </c>
      <c r="AB1009" s="7" t="s">
        <v>45</v>
      </c>
      <c r="AC1009" s="4" t="s">
        <v>44</v>
      </c>
      <c r="AD1009" s="35" t="s">
        <v>45</v>
      </c>
      <c r="AE1009" s="7" t="s">
        <v>45</v>
      </c>
      <c r="AF1009" s="7" t="s">
        <v>45</v>
      </c>
      <c r="AG1009" s="7" t="s">
        <v>45</v>
      </c>
      <c r="AH1009" s="35" t="s">
        <v>45</v>
      </c>
      <c r="AI1009" s="35" t="s">
        <v>45</v>
      </c>
      <c r="AJ1009" s="7" t="s">
        <v>45</v>
      </c>
      <c r="AK1009" s="36">
        <v>686.49</v>
      </c>
    </row>
    <row r="1010" spans="1:37">
      <c r="A1010" s="4">
        <v>2023</v>
      </c>
      <c r="B1010" s="4">
        <v>75</v>
      </c>
      <c r="C1010" s="4" t="s">
        <v>700</v>
      </c>
      <c r="D1010" s="4">
        <v>24730</v>
      </c>
      <c r="E1010" s="4" t="s">
        <v>292</v>
      </c>
      <c r="F1010" s="32">
        <v>0.13500000000000001</v>
      </c>
      <c r="G1010" s="4" t="s">
        <v>43</v>
      </c>
      <c r="H1010" s="33">
        <v>63143120</v>
      </c>
      <c r="I1010" s="7">
        <v>1131856</v>
      </c>
      <c r="J1010" s="7">
        <v>670265</v>
      </c>
      <c r="K1010" s="7">
        <v>90485.775000000009</v>
      </c>
      <c r="L1010" s="7">
        <v>1892606.7749999999</v>
      </c>
      <c r="M1010" s="7">
        <v>2028489</v>
      </c>
      <c r="N1010" s="34" t="s">
        <v>43</v>
      </c>
      <c r="O1010" s="35">
        <v>6.6986917355726372E-2</v>
      </c>
      <c r="P1010" s="7">
        <v>1812391</v>
      </c>
      <c r="Q1010" s="7">
        <v>121406.4861332623</v>
      </c>
      <c r="R1010" s="7">
        <v>0</v>
      </c>
      <c r="S1010" s="35">
        <v>1</v>
      </c>
      <c r="T1010" s="35">
        <v>6.6986917355726372E-2</v>
      </c>
      <c r="U1010" s="7">
        <v>121406.49</v>
      </c>
      <c r="V1010" s="4" t="s">
        <v>44</v>
      </c>
      <c r="W1010" s="33" t="s">
        <v>45</v>
      </c>
      <c r="X1010" s="7" t="s">
        <v>45</v>
      </c>
      <c r="Y1010" s="7" t="s">
        <v>45</v>
      </c>
      <c r="Z1010" s="7" t="s">
        <v>45</v>
      </c>
      <c r="AA1010" s="7" t="s">
        <v>45</v>
      </c>
      <c r="AB1010" s="7" t="s">
        <v>45</v>
      </c>
      <c r="AC1010" s="4" t="s">
        <v>44</v>
      </c>
      <c r="AD1010" s="35" t="s">
        <v>45</v>
      </c>
      <c r="AE1010" s="7" t="s">
        <v>45</v>
      </c>
      <c r="AF1010" s="7" t="s">
        <v>45</v>
      </c>
      <c r="AG1010" s="7" t="s">
        <v>45</v>
      </c>
      <c r="AH1010" s="35" t="s">
        <v>45</v>
      </c>
      <c r="AI1010" s="35" t="s">
        <v>45</v>
      </c>
      <c r="AJ1010" s="7" t="s">
        <v>45</v>
      </c>
      <c r="AK1010" s="36">
        <v>121406.49</v>
      </c>
    </row>
    <row r="1011" spans="1:37">
      <c r="A1011" s="4">
        <v>2023</v>
      </c>
      <c r="B1011" s="4">
        <v>75</v>
      </c>
      <c r="C1011" s="4" t="s">
        <v>700</v>
      </c>
      <c r="D1011" s="4">
        <v>24910</v>
      </c>
      <c r="E1011" s="4" t="s">
        <v>509</v>
      </c>
      <c r="F1011" s="32">
        <v>0.13500000000000001</v>
      </c>
      <c r="G1011" s="4" t="s">
        <v>43</v>
      </c>
      <c r="H1011" s="33">
        <v>518636540</v>
      </c>
      <c r="I1011" s="7">
        <v>6586684</v>
      </c>
      <c r="J1011" s="7">
        <v>6120566</v>
      </c>
      <c r="K1011" s="7">
        <v>826276.41</v>
      </c>
      <c r="L1011" s="7">
        <v>13533526.41</v>
      </c>
      <c r="M1011" s="7">
        <v>14625560</v>
      </c>
      <c r="N1011" s="34" t="s">
        <v>43</v>
      </c>
      <c r="O1011" s="35">
        <v>7.4666104408993572E-2</v>
      </c>
      <c r="P1011" s="7">
        <v>14365127</v>
      </c>
      <c r="Q1011" s="7">
        <v>1072588.072430453</v>
      </c>
      <c r="R1011" s="7">
        <v>0</v>
      </c>
      <c r="S1011" s="35">
        <v>1</v>
      </c>
      <c r="T1011" s="35">
        <v>7.4666104408993572E-2</v>
      </c>
      <c r="U1011" s="7">
        <v>1072588.07</v>
      </c>
      <c r="V1011" s="4" t="s">
        <v>43</v>
      </c>
      <c r="W1011" s="33">
        <v>164562660</v>
      </c>
      <c r="X1011" s="7">
        <v>2089946</v>
      </c>
      <c r="Y1011" s="7">
        <v>2430508</v>
      </c>
      <c r="Z1011" s="7">
        <v>328118.58</v>
      </c>
      <c r="AA1011" s="7">
        <v>4848572.58</v>
      </c>
      <c r="AB1011" s="7">
        <v>4640671</v>
      </c>
      <c r="AC1011" s="4" t="s">
        <v>44</v>
      </c>
      <c r="AD1011" s="35" t="s">
        <v>45</v>
      </c>
      <c r="AE1011" s="7" t="s">
        <v>45</v>
      </c>
      <c r="AF1011" s="7" t="s">
        <v>45</v>
      </c>
      <c r="AG1011" s="7" t="s">
        <v>45</v>
      </c>
      <c r="AH1011" s="35" t="s">
        <v>45</v>
      </c>
      <c r="AI1011" s="35" t="s">
        <v>45</v>
      </c>
      <c r="AJ1011" s="7" t="s">
        <v>45</v>
      </c>
      <c r="AK1011" s="36">
        <v>1072588.07</v>
      </c>
    </row>
    <row r="1012" spans="1:37">
      <c r="A1012" s="4">
        <v>2023</v>
      </c>
      <c r="B1012" s="4">
        <v>75</v>
      </c>
      <c r="C1012" s="4" t="s">
        <v>700</v>
      </c>
      <c r="D1012" s="4">
        <v>25610</v>
      </c>
      <c r="E1012" s="4" t="s">
        <v>297</v>
      </c>
      <c r="F1012" s="32">
        <v>0.13500000000000001</v>
      </c>
      <c r="G1012" s="4" t="s">
        <v>43</v>
      </c>
      <c r="H1012" s="33">
        <v>919970</v>
      </c>
      <c r="I1012" s="7">
        <v>6954</v>
      </c>
      <c r="J1012" s="7">
        <v>9731</v>
      </c>
      <c r="K1012" s="7">
        <v>1313.6849999999999</v>
      </c>
      <c r="L1012" s="7">
        <v>17998.685000000001</v>
      </c>
      <c r="M1012" s="7">
        <v>20938</v>
      </c>
      <c r="N1012" s="34" t="s">
        <v>43</v>
      </c>
      <c r="O1012" s="35">
        <v>0.14038184162766251</v>
      </c>
      <c r="P1012" s="7">
        <v>20943</v>
      </c>
      <c r="Q1012" s="7">
        <v>2940.016909208136</v>
      </c>
      <c r="R1012" s="7">
        <v>0</v>
      </c>
      <c r="S1012" s="35">
        <v>1</v>
      </c>
      <c r="T1012" s="35">
        <v>0.14038184162766251</v>
      </c>
      <c r="U1012" s="7">
        <v>2940.02</v>
      </c>
      <c r="V1012" s="4" t="s">
        <v>43</v>
      </c>
      <c r="W1012" s="33">
        <v>0</v>
      </c>
      <c r="X1012" s="7">
        <v>0</v>
      </c>
      <c r="Y1012" s="7">
        <v>0</v>
      </c>
      <c r="Z1012" s="7">
        <v>0</v>
      </c>
      <c r="AA1012" s="7">
        <v>0</v>
      </c>
      <c r="AB1012" s="7">
        <v>0</v>
      </c>
      <c r="AC1012" s="4" t="s">
        <v>44</v>
      </c>
      <c r="AD1012" s="35" t="s">
        <v>45</v>
      </c>
      <c r="AE1012" s="7" t="s">
        <v>45</v>
      </c>
      <c r="AF1012" s="7" t="s">
        <v>45</v>
      </c>
      <c r="AG1012" s="7" t="s">
        <v>45</v>
      </c>
      <c r="AH1012" s="35" t="s">
        <v>45</v>
      </c>
      <c r="AI1012" s="35" t="s">
        <v>45</v>
      </c>
      <c r="AJ1012" s="7" t="s">
        <v>45</v>
      </c>
      <c r="AK1012" s="36">
        <v>2940.02</v>
      </c>
    </row>
    <row r="1013" spans="1:37">
      <c r="A1013" s="4">
        <v>2023</v>
      </c>
      <c r="B1013" s="4">
        <v>75</v>
      </c>
      <c r="C1013" s="4" t="s">
        <v>700</v>
      </c>
      <c r="D1013" s="4">
        <v>30270</v>
      </c>
      <c r="E1013" s="4" t="s">
        <v>157</v>
      </c>
      <c r="F1013" s="32">
        <v>0.13500000000000001</v>
      </c>
      <c r="G1013" s="4" t="s">
        <v>43</v>
      </c>
      <c r="H1013" s="33">
        <v>919970</v>
      </c>
      <c r="I1013" s="7">
        <v>908</v>
      </c>
      <c r="J1013" s="7">
        <v>1293</v>
      </c>
      <c r="K1013" s="7">
        <v>174.55500000000001</v>
      </c>
      <c r="L1013" s="7">
        <v>2375.5549999999998</v>
      </c>
      <c r="M1013" s="7">
        <v>2747</v>
      </c>
      <c r="N1013" s="34" t="s">
        <v>43</v>
      </c>
      <c r="O1013" s="35">
        <v>0.13521842009464879</v>
      </c>
      <c r="P1013" s="7">
        <v>2702</v>
      </c>
      <c r="Q1013" s="7">
        <v>365.36017109574112</v>
      </c>
      <c r="R1013" s="7">
        <v>0</v>
      </c>
      <c r="S1013" s="35">
        <v>1</v>
      </c>
      <c r="T1013" s="35">
        <v>0.13521842009464879</v>
      </c>
      <c r="U1013" s="7">
        <v>365.36</v>
      </c>
      <c r="V1013" s="4" t="s">
        <v>44</v>
      </c>
      <c r="W1013" s="33" t="s">
        <v>45</v>
      </c>
      <c r="X1013" s="7" t="s">
        <v>45</v>
      </c>
      <c r="Y1013" s="7" t="s">
        <v>45</v>
      </c>
      <c r="Z1013" s="7" t="s">
        <v>45</v>
      </c>
      <c r="AA1013" s="7" t="s">
        <v>45</v>
      </c>
      <c r="AB1013" s="7" t="s">
        <v>45</v>
      </c>
      <c r="AC1013" s="4" t="s">
        <v>44</v>
      </c>
      <c r="AD1013" s="35" t="s">
        <v>45</v>
      </c>
      <c r="AE1013" s="7" t="s">
        <v>45</v>
      </c>
      <c r="AF1013" s="7" t="s">
        <v>45</v>
      </c>
      <c r="AG1013" s="7" t="s">
        <v>45</v>
      </c>
      <c r="AH1013" s="35" t="s">
        <v>45</v>
      </c>
      <c r="AI1013" s="35" t="s">
        <v>45</v>
      </c>
      <c r="AJ1013" s="7" t="s">
        <v>45</v>
      </c>
      <c r="AK1013" s="36">
        <v>365.36</v>
      </c>
    </row>
    <row r="1014" spans="1:37">
      <c r="A1014" s="4">
        <v>2023</v>
      </c>
      <c r="B1014" s="4">
        <v>75</v>
      </c>
      <c r="C1014" s="4" t="s">
        <v>700</v>
      </c>
      <c r="D1014" s="4">
        <v>30290</v>
      </c>
      <c r="E1014" s="4" t="s">
        <v>64</v>
      </c>
      <c r="F1014" s="32">
        <v>0.13500000000000001</v>
      </c>
      <c r="G1014" s="4" t="s">
        <v>43</v>
      </c>
      <c r="H1014" s="33">
        <v>418990</v>
      </c>
      <c r="I1014" s="7">
        <v>186</v>
      </c>
      <c r="J1014" s="7">
        <v>573</v>
      </c>
      <c r="K1014" s="7">
        <v>77.355000000000004</v>
      </c>
      <c r="L1014" s="7">
        <v>836.35500000000002</v>
      </c>
      <c r="M1014" s="7">
        <v>1024</v>
      </c>
      <c r="N1014" s="34" t="s">
        <v>43</v>
      </c>
      <c r="O1014" s="35">
        <v>0.18324707031250001</v>
      </c>
      <c r="P1014" s="7">
        <v>989</v>
      </c>
      <c r="Q1014" s="7">
        <v>181.2313525390625</v>
      </c>
      <c r="R1014" s="7">
        <v>0</v>
      </c>
      <c r="S1014" s="35">
        <v>1</v>
      </c>
      <c r="T1014" s="35">
        <v>0.18324707031250001</v>
      </c>
      <c r="U1014" s="7">
        <v>181.23</v>
      </c>
      <c r="V1014" s="4" t="s">
        <v>44</v>
      </c>
      <c r="W1014" s="33" t="s">
        <v>45</v>
      </c>
      <c r="X1014" s="7" t="s">
        <v>45</v>
      </c>
      <c r="Y1014" s="7" t="s">
        <v>45</v>
      </c>
      <c r="Z1014" s="7" t="s">
        <v>45</v>
      </c>
      <c r="AA1014" s="7" t="s">
        <v>45</v>
      </c>
      <c r="AB1014" s="7" t="s">
        <v>45</v>
      </c>
      <c r="AC1014" s="4" t="s">
        <v>44</v>
      </c>
      <c r="AD1014" s="35" t="s">
        <v>45</v>
      </c>
      <c r="AE1014" s="7" t="s">
        <v>45</v>
      </c>
      <c r="AF1014" s="7" t="s">
        <v>45</v>
      </c>
      <c r="AG1014" s="7" t="s">
        <v>45</v>
      </c>
      <c r="AH1014" s="35" t="s">
        <v>45</v>
      </c>
      <c r="AI1014" s="35" t="s">
        <v>45</v>
      </c>
      <c r="AJ1014" s="7" t="s">
        <v>45</v>
      </c>
      <c r="AK1014" s="36">
        <v>181.23</v>
      </c>
    </row>
    <row r="1015" spans="1:37">
      <c r="A1015" s="4">
        <v>2023</v>
      </c>
      <c r="B1015" s="4">
        <v>75</v>
      </c>
      <c r="C1015" s="4" t="s">
        <v>700</v>
      </c>
      <c r="D1015" s="4">
        <v>30440</v>
      </c>
      <c r="E1015" s="4" t="s">
        <v>112</v>
      </c>
      <c r="F1015" s="32">
        <v>0.13500000000000001</v>
      </c>
      <c r="G1015" s="4" t="s">
        <v>44</v>
      </c>
      <c r="H1015" s="33" t="s">
        <v>45</v>
      </c>
      <c r="I1015" s="7" t="s">
        <v>45</v>
      </c>
      <c r="J1015" s="7" t="s">
        <v>45</v>
      </c>
      <c r="K1015" s="7" t="s">
        <v>45</v>
      </c>
      <c r="L1015" s="7" t="s">
        <v>45</v>
      </c>
      <c r="M1015" s="7" t="s">
        <v>45</v>
      </c>
      <c r="N1015" s="34" t="s">
        <v>44</v>
      </c>
      <c r="O1015" s="35" t="s">
        <v>45</v>
      </c>
      <c r="P1015" s="7" t="s">
        <v>45</v>
      </c>
      <c r="Q1015" s="7" t="s">
        <v>45</v>
      </c>
      <c r="R1015" s="7" t="s">
        <v>45</v>
      </c>
      <c r="S1015" s="35" t="s">
        <v>45</v>
      </c>
      <c r="T1015" s="35" t="s">
        <v>45</v>
      </c>
      <c r="U1015" s="7" t="s">
        <v>45</v>
      </c>
      <c r="V1015" s="4" t="s">
        <v>44</v>
      </c>
      <c r="W1015" s="33" t="s">
        <v>45</v>
      </c>
      <c r="X1015" s="7" t="s">
        <v>45</v>
      </c>
      <c r="Y1015" s="7" t="s">
        <v>45</v>
      </c>
      <c r="Z1015" s="7" t="s">
        <v>45</v>
      </c>
      <c r="AA1015" s="7" t="s">
        <v>45</v>
      </c>
      <c r="AB1015" s="7" t="s">
        <v>45</v>
      </c>
      <c r="AC1015" s="4" t="s">
        <v>44</v>
      </c>
      <c r="AD1015" s="35" t="s">
        <v>45</v>
      </c>
      <c r="AE1015" s="7" t="s">
        <v>45</v>
      </c>
      <c r="AF1015" s="7" t="s">
        <v>45</v>
      </c>
      <c r="AG1015" s="7" t="s">
        <v>45</v>
      </c>
      <c r="AH1015" s="35" t="s">
        <v>45</v>
      </c>
      <c r="AI1015" s="35" t="s">
        <v>45</v>
      </c>
      <c r="AJ1015" s="7" t="s">
        <v>45</v>
      </c>
      <c r="AK1015" s="36" t="s">
        <v>45</v>
      </c>
    </row>
    <row r="1016" spans="1:37">
      <c r="A1016" s="4">
        <v>2023</v>
      </c>
      <c r="B1016" s="4">
        <v>75</v>
      </c>
      <c r="C1016" s="4" t="s">
        <v>700</v>
      </c>
      <c r="D1016" s="4">
        <v>30500</v>
      </c>
      <c r="E1016" s="4" t="s">
        <v>113</v>
      </c>
      <c r="F1016" s="32">
        <v>0.13500000000000001</v>
      </c>
      <c r="G1016" s="4" t="s">
        <v>44</v>
      </c>
      <c r="H1016" s="33" t="s">
        <v>45</v>
      </c>
      <c r="I1016" s="7" t="s">
        <v>45</v>
      </c>
      <c r="J1016" s="7" t="s">
        <v>45</v>
      </c>
      <c r="K1016" s="7" t="s">
        <v>45</v>
      </c>
      <c r="L1016" s="7" t="s">
        <v>45</v>
      </c>
      <c r="M1016" s="7" t="s">
        <v>45</v>
      </c>
      <c r="N1016" s="34" t="s">
        <v>44</v>
      </c>
      <c r="O1016" s="35" t="s">
        <v>45</v>
      </c>
      <c r="P1016" s="7" t="s">
        <v>45</v>
      </c>
      <c r="Q1016" s="7" t="s">
        <v>45</v>
      </c>
      <c r="R1016" s="7" t="s">
        <v>45</v>
      </c>
      <c r="S1016" s="35" t="s">
        <v>45</v>
      </c>
      <c r="T1016" s="35" t="s">
        <v>45</v>
      </c>
      <c r="U1016" s="7" t="s">
        <v>45</v>
      </c>
      <c r="V1016" s="4" t="s">
        <v>44</v>
      </c>
      <c r="W1016" s="33" t="s">
        <v>45</v>
      </c>
      <c r="X1016" s="7" t="s">
        <v>45</v>
      </c>
      <c r="Y1016" s="7" t="s">
        <v>45</v>
      </c>
      <c r="Z1016" s="7" t="s">
        <v>45</v>
      </c>
      <c r="AA1016" s="7" t="s">
        <v>45</v>
      </c>
      <c r="AB1016" s="7" t="s">
        <v>45</v>
      </c>
      <c r="AC1016" s="4" t="s">
        <v>44</v>
      </c>
      <c r="AD1016" s="35" t="s">
        <v>45</v>
      </c>
      <c r="AE1016" s="7" t="s">
        <v>45</v>
      </c>
      <c r="AF1016" s="7" t="s">
        <v>45</v>
      </c>
      <c r="AG1016" s="7" t="s">
        <v>45</v>
      </c>
      <c r="AH1016" s="35" t="s">
        <v>45</v>
      </c>
      <c r="AI1016" s="35" t="s">
        <v>45</v>
      </c>
      <c r="AJ1016" s="7" t="s">
        <v>45</v>
      </c>
      <c r="AK1016" s="36" t="s">
        <v>45</v>
      </c>
    </row>
    <row r="1017" spans="1:37">
      <c r="A1017" s="4">
        <v>2024</v>
      </c>
      <c r="B1017" s="4">
        <v>76</v>
      </c>
      <c r="C1017" s="4" t="s">
        <v>704</v>
      </c>
      <c r="D1017" s="4">
        <v>20060</v>
      </c>
      <c r="E1017" s="4" t="s">
        <v>209</v>
      </c>
      <c r="F1017" s="32">
        <v>0.161</v>
      </c>
      <c r="G1017" s="4" t="s">
        <v>43</v>
      </c>
      <c r="H1017" s="33">
        <v>284194440</v>
      </c>
      <c r="I1017" s="7">
        <v>3200054</v>
      </c>
      <c r="J1017" s="7">
        <v>3469634</v>
      </c>
      <c r="K1017" s="7">
        <v>558611.07400000002</v>
      </c>
      <c r="L1017" s="7">
        <v>7228299.074</v>
      </c>
      <c r="M1017" s="7">
        <v>7804009</v>
      </c>
      <c r="N1017" s="34" t="s">
        <v>43</v>
      </c>
      <c r="O1017" s="35">
        <v>7.3771048444459808E-2</v>
      </c>
      <c r="P1017" s="7">
        <v>7814984</v>
      </c>
      <c r="Q1017" s="7">
        <v>576519.56325667829</v>
      </c>
      <c r="R1017" s="7">
        <v>0</v>
      </c>
      <c r="S1017" s="35">
        <v>1</v>
      </c>
      <c r="T1017" s="35">
        <v>7.3771048444459808E-2</v>
      </c>
      <c r="U1017" s="7">
        <v>576519.56000000006</v>
      </c>
      <c r="V1017" s="4" t="s">
        <v>43</v>
      </c>
      <c r="W1017" s="33">
        <v>87869180</v>
      </c>
      <c r="X1017" s="7">
        <v>1002685</v>
      </c>
      <c r="Y1017" s="7">
        <v>1304740</v>
      </c>
      <c r="Z1017" s="7">
        <v>210063.14</v>
      </c>
      <c r="AA1017" s="7">
        <v>2517488.14</v>
      </c>
      <c r="AB1017" s="7">
        <v>2426167</v>
      </c>
      <c r="AC1017" s="4" t="s">
        <v>44</v>
      </c>
      <c r="AD1017" s="35" t="s">
        <v>45</v>
      </c>
      <c r="AE1017" s="7" t="s">
        <v>45</v>
      </c>
      <c r="AF1017" s="7" t="s">
        <v>45</v>
      </c>
      <c r="AG1017" s="7" t="s">
        <v>45</v>
      </c>
      <c r="AH1017" s="35" t="s">
        <v>45</v>
      </c>
      <c r="AI1017" s="35" t="s">
        <v>45</v>
      </c>
      <c r="AJ1017" s="7" t="s">
        <v>45</v>
      </c>
      <c r="AK1017" s="36">
        <v>576519.56000000006</v>
      </c>
    </row>
    <row r="1018" spans="1:37">
      <c r="A1018" s="4">
        <v>2024</v>
      </c>
      <c r="B1018" s="4">
        <v>76</v>
      </c>
      <c r="C1018" s="4" t="s">
        <v>704</v>
      </c>
      <c r="D1018" s="4">
        <v>20660</v>
      </c>
      <c r="E1018" s="4" t="s">
        <v>159</v>
      </c>
      <c r="F1018" s="32">
        <v>0.161</v>
      </c>
      <c r="G1018" s="4" t="s">
        <v>43</v>
      </c>
      <c r="H1018" s="33">
        <v>1156020</v>
      </c>
      <c r="I1018" s="7">
        <v>22655</v>
      </c>
      <c r="J1018" s="7">
        <v>12836</v>
      </c>
      <c r="K1018" s="7">
        <v>2066.596</v>
      </c>
      <c r="L1018" s="7">
        <v>37557.595999999998</v>
      </c>
      <c r="M1018" s="7">
        <v>41383</v>
      </c>
      <c r="N1018" s="34" t="s">
        <v>43</v>
      </c>
      <c r="O1018" s="35">
        <v>9.243902085397393E-2</v>
      </c>
      <c r="P1018" s="7">
        <v>36199</v>
      </c>
      <c r="Q1018" s="7">
        <v>3346.200115893002</v>
      </c>
      <c r="R1018" s="7">
        <v>0</v>
      </c>
      <c r="S1018" s="35">
        <v>1</v>
      </c>
      <c r="T1018" s="35">
        <v>9.243902085397393E-2</v>
      </c>
      <c r="U1018" s="7">
        <v>3346.2</v>
      </c>
      <c r="V1018" s="4" t="s">
        <v>44</v>
      </c>
      <c r="W1018" s="33" t="s">
        <v>45</v>
      </c>
      <c r="X1018" s="7" t="s">
        <v>45</v>
      </c>
      <c r="Y1018" s="7" t="s">
        <v>45</v>
      </c>
      <c r="Z1018" s="7" t="s">
        <v>45</v>
      </c>
      <c r="AA1018" s="7" t="s">
        <v>45</v>
      </c>
      <c r="AB1018" s="7" t="s">
        <v>45</v>
      </c>
      <c r="AC1018" s="4" t="s">
        <v>44</v>
      </c>
      <c r="AD1018" s="35" t="s">
        <v>45</v>
      </c>
      <c r="AE1018" s="7" t="s">
        <v>45</v>
      </c>
      <c r="AF1018" s="7" t="s">
        <v>45</v>
      </c>
      <c r="AG1018" s="7" t="s">
        <v>45</v>
      </c>
      <c r="AH1018" s="35" t="s">
        <v>45</v>
      </c>
      <c r="AI1018" s="35" t="s">
        <v>45</v>
      </c>
      <c r="AJ1018" s="7" t="s">
        <v>45</v>
      </c>
      <c r="AK1018" s="36">
        <v>3346.2</v>
      </c>
    </row>
    <row r="1019" spans="1:37">
      <c r="A1019" s="4">
        <v>2024</v>
      </c>
      <c r="B1019" s="4">
        <v>76</v>
      </c>
      <c r="C1019" s="4" t="s">
        <v>704</v>
      </c>
      <c r="D1019" s="4">
        <v>20810</v>
      </c>
      <c r="E1019" s="4" t="s">
        <v>705</v>
      </c>
      <c r="F1019" s="32">
        <v>0.161</v>
      </c>
      <c r="G1019" s="4" t="s">
        <v>44</v>
      </c>
      <c r="H1019" s="33" t="s">
        <v>45</v>
      </c>
      <c r="I1019" s="7" t="s">
        <v>45</v>
      </c>
      <c r="J1019" s="7" t="s">
        <v>45</v>
      </c>
      <c r="K1019" s="7" t="s">
        <v>45</v>
      </c>
      <c r="L1019" s="7" t="s">
        <v>45</v>
      </c>
      <c r="M1019" s="7" t="s">
        <v>45</v>
      </c>
      <c r="N1019" s="34" t="s">
        <v>44</v>
      </c>
      <c r="O1019" s="35" t="s">
        <v>45</v>
      </c>
      <c r="P1019" s="7" t="s">
        <v>45</v>
      </c>
      <c r="Q1019" s="7" t="s">
        <v>45</v>
      </c>
      <c r="R1019" s="7" t="s">
        <v>45</v>
      </c>
      <c r="S1019" s="35" t="s">
        <v>45</v>
      </c>
      <c r="T1019" s="35" t="s">
        <v>45</v>
      </c>
      <c r="U1019" s="7" t="s">
        <v>45</v>
      </c>
      <c r="V1019" s="4" t="s">
        <v>44</v>
      </c>
      <c r="W1019" s="33" t="s">
        <v>45</v>
      </c>
      <c r="X1019" s="7" t="s">
        <v>45</v>
      </c>
      <c r="Y1019" s="7" t="s">
        <v>45</v>
      </c>
      <c r="Z1019" s="7" t="s">
        <v>45</v>
      </c>
      <c r="AA1019" s="7" t="s">
        <v>45</v>
      </c>
      <c r="AB1019" s="7" t="s">
        <v>45</v>
      </c>
      <c r="AC1019" s="4" t="s">
        <v>44</v>
      </c>
      <c r="AD1019" s="35" t="s">
        <v>45</v>
      </c>
      <c r="AE1019" s="7" t="s">
        <v>45</v>
      </c>
      <c r="AF1019" s="7" t="s">
        <v>45</v>
      </c>
      <c r="AG1019" s="7" t="s">
        <v>45</v>
      </c>
      <c r="AH1019" s="35" t="s">
        <v>45</v>
      </c>
      <c r="AI1019" s="35" t="s">
        <v>45</v>
      </c>
      <c r="AJ1019" s="7" t="s">
        <v>45</v>
      </c>
      <c r="AK1019" s="36" t="s">
        <v>45</v>
      </c>
    </row>
    <row r="1020" spans="1:37">
      <c r="A1020" s="4">
        <v>2024</v>
      </c>
      <c r="B1020" s="4">
        <v>76</v>
      </c>
      <c r="C1020" s="4" t="s">
        <v>704</v>
      </c>
      <c r="D1020" s="4">
        <v>20820</v>
      </c>
      <c r="E1020" s="4" t="s">
        <v>706</v>
      </c>
      <c r="F1020" s="32">
        <v>0.161</v>
      </c>
      <c r="G1020" s="4" t="s">
        <v>43</v>
      </c>
      <c r="H1020" s="33">
        <v>300605780</v>
      </c>
      <c r="I1020" s="7">
        <v>2905611</v>
      </c>
      <c r="J1020" s="7">
        <v>3582205</v>
      </c>
      <c r="K1020" s="7">
        <v>576735.005</v>
      </c>
      <c r="L1020" s="7">
        <v>7064551.0049999999</v>
      </c>
      <c r="M1020" s="7">
        <v>7354582</v>
      </c>
      <c r="N1020" s="34" t="s">
        <v>43</v>
      </c>
      <c r="O1020" s="35">
        <v>3.9435415228221027E-2</v>
      </c>
      <c r="P1020" s="7">
        <v>7304327</v>
      </c>
      <c r="Q1020" s="7">
        <v>288049.16820770601</v>
      </c>
      <c r="R1020" s="7">
        <v>0</v>
      </c>
      <c r="S1020" s="35">
        <v>1</v>
      </c>
      <c r="T1020" s="35">
        <v>3.9435415228221027E-2</v>
      </c>
      <c r="U1020" s="7">
        <v>288049.17</v>
      </c>
      <c r="V1020" s="4" t="s">
        <v>43</v>
      </c>
      <c r="W1020" s="33">
        <v>124524320</v>
      </c>
      <c r="X1020" s="7">
        <v>1203419</v>
      </c>
      <c r="Y1020" s="7">
        <v>1851154</v>
      </c>
      <c r="Z1020" s="7">
        <v>298035.79399999999</v>
      </c>
      <c r="AA1020" s="7">
        <v>3352608.7940000002</v>
      </c>
      <c r="AB1020" s="7">
        <v>3406382</v>
      </c>
      <c r="AC1020" s="4" t="s">
        <v>43</v>
      </c>
      <c r="AD1020" s="35">
        <v>1.5786017540017631E-2</v>
      </c>
      <c r="AE1020" s="7">
        <v>3007701</v>
      </c>
      <c r="AF1020" s="7">
        <v>47479.620741128558</v>
      </c>
      <c r="AG1020" s="7">
        <v>0</v>
      </c>
      <c r="AH1020" s="35">
        <v>1</v>
      </c>
      <c r="AI1020" s="35">
        <v>1.5786017540017631E-2</v>
      </c>
      <c r="AJ1020" s="7">
        <v>47479.62</v>
      </c>
      <c r="AK1020" s="36">
        <v>335528.78999999998</v>
      </c>
    </row>
    <row r="1021" spans="1:37">
      <c r="A1021" s="4">
        <v>2024</v>
      </c>
      <c r="B1021" s="4">
        <v>76</v>
      </c>
      <c r="C1021" s="4" t="s">
        <v>704</v>
      </c>
      <c r="D1021" s="4">
        <v>21770</v>
      </c>
      <c r="E1021" s="4" t="s">
        <v>707</v>
      </c>
      <c r="F1021" s="32">
        <v>0.161</v>
      </c>
      <c r="G1021" s="4" t="s">
        <v>43</v>
      </c>
      <c r="H1021" s="33">
        <v>333450680</v>
      </c>
      <c r="I1021" s="7">
        <v>3541636</v>
      </c>
      <c r="J1021" s="7">
        <v>4372447</v>
      </c>
      <c r="K1021" s="7">
        <v>703963.96700000006</v>
      </c>
      <c r="L1021" s="7">
        <v>8618046.9670000002</v>
      </c>
      <c r="M1021" s="7">
        <v>9677136</v>
      </c>
      <c r="N1021" s="34" t="s">
        <v>43</v>
      </c>
      <c r="O1021" s="35">
        <v>0.1094424045502719</v>
      </c>
      <c r="P1021" s="7">
        <v>9498961</v>
      </c>
      <c r="Q1021" s="7">
        <v>1039589.132569255</v>
      </c>
      <c r="R1021" s="7">
        <v>0</v>
      </c>
      <c r="S1021" s="35">
        <v>1</v>
      </c>
      <c r="T1021" s="35">
        <v>0.1094424045502719</v>
      </c>
      <c r="U1021" s="7">
        <v>1039589.13</v>
      </c>
      <c r="V1021" s="4" t="s">
        <v>43</v>
      </c>
      <c r="W1021" s="33">
        <v>66793020</v>
      </c>
      <c r="X1021" s="7">
        <v>710491</v>
      </c>
      <c r="Y1021" s="7">
        <v>864337</v>
      </c>
      <c r="Z1021" s="7">
        <v>139158.25700000001</v>
      </c>
      <c r="AA1021" s="7">
        <v>1713986.257</v>
      </c>
      <c r="AB1021" s="7">
        <v>1939484</v>
      </c>
      <c r="AC1021" s="4" t="s">
        <v>43</v>
      </c>
      <c r="AD1021" s="35">
        <v>0.1162668745913862</v>
      </c>
      <c r="AE1021" s="7">
        <v>1893604</v>
      </c>
      <c r="AF1021" s="7">
        <v>220163.4187937472</v>
      </c>
      <c r="AG1021" s="7">
        <v>0</v>
      </c>
      <c r="AH1021" s="35">
        <v>1</v>
      </c>
      <c r="AI1021" s="35">
        <v>0.1162668745913862</v>
      </c>
      <c r="AJ1021" s="7">
        <v>220163.42</v>
      </c>
      <c r="AK1021" s="36">
        <v>1259752.55</v>
      </c>
    </row>
    <row r="1022" spans="1:37">
      <c r="A1022" s="4">
        <v>2024</v>
      </c>
      <c r="B1022" s="4">
        <v>76</v>
      </c>
      <c r="C1022" s="4" t="s">
        <v>704</v>
      </c>
      <c r="D1022" s="4">
        <v>22490</v>
      </c>
      <c r="E1022" s="4" t="s">
        <v>708</v>
      </c>
      <c r="F1022" s="32">
        <v>0.161</v>
      </c>
      <c r="G1022" s="4" t="s">
        <v>43</v>
      </c>
      <c r="H1022" s="33">
        <v>1688389170</v>
      </c>
      <c r="I1022" s="7">
        <v>23299771</v>
      </c>
      <c r="J1022" s="7">
        <v>20222941</v>
      </c>
      <c r="K1022" s="7">
        <v>3255893.5010000002</v>
      </c>
      <c r="L1022" s="7">
        <v>46778605.501000002</v>
      </c>
      <c r="M1022" s="7">
        <v>48963325</v>
      </c>
      <c r="N1022" s="34" t="s">
        <v>43</v>
      </c>
      <c r="O1022" s="35">
        <v>4.4619508560744148E-2</v>
      </c>
      <c r="P1022" s="7">
        <v>48996174</v>
      </c>
      <c r="Q1022" s="7">
        <v>2186185.2052367101</v>
      </c>
      <c r="R1022" s="7">
        <v>0</v>
      </c>
      <c r="S1022" s="35">
        <v>1</v>
      </c>
      <c r="T1022" s="35">
        <v>4.4619508560744148E-2</v>
      </c>
      <c r="U1022" s="7">
        <v>2186185.21</v>
      </c>
      <c r="V1022" s="4" t="s">
        <v>43</v>
      </c>
      <c r="W1022" s="33">
        <v>586586450</v>
      </c>
      <c r="X1022" s="7">
        <v>8094893</v>
      </c>
      <c r="Y1022" s="7">
        <v>7061718</v>
      </c>
      <c r="Z1022" s="7">
        <v>1136936.598</v>
      </c>
      <c r="AA1022" s="7">
        <v>16293547.597999999</v>
      </c>
      <c r="AB1022" s="7">
        <v>17011018</v>
      </c>
      <c r="AC1022" s="4" t="s">
        <v>43</v>
      </c>
      <c r="AD1022" s="35">
        <v>4.2176805762006768E-2</v>
      </c>
      <c r="AE1022" s="7">
        <v>16715770</v>
      </c>
      <c r="AF1022" s="7">
        <v>705017.78445238003</v>
      </c>
      <c r="AG1022" s="7">
        <v>0</v>
      </c>
      <c r="AH1022" s="35">
        <v>1</v>
      </c>
      <c r="AI1022" s="35">
        <v>4.2176805762006768E-2</v>
      </c>
      <c r="AJ1022" s="7">
        <v>705017.78</v>
      </c>
      <c r="AK1022" s="36">
        <v>2891202.99</v>
      </c>
    </row>
    <row r="1023" spans="1:37">
      <c r="A1023" s="4">
        <v>2024</v>
      </c>
      <c r="B1023" s="4">
        <v>76</v>
      </c>
      <c r="C1023" s="4" t="s">
        <v>704</v>
      </c>
      <c r="D1023" s="4">
        <v>22700</v>
      </c>
      <c r="E1023" s="4" t="s">
        <v>642</v>
      </c>
      <c r="F1023" s="32">
        <v>0.161</v>
      </c>
      <c r="G1023" s="4" t="s">
        <v>44</v>
      </c>
      <c r="H1023" s="33" t="s">
        <v>45</v>
      </c>
      <c r="I1023" s="7" t="s">
        <v>45</v>
      </c>
      <c r="J1023" s="7" t="s">
        <v>45</v>
      </c>
      <c r="K1023" s="7" t="s">
        <v>45</v>
      </c>
      <c r="L1023" s="7" t="s">
        <v>45</v>
      </c>
      <c r="M1023" s="7" t="s">
        <v>45</v>
      </c>
      <c r="N1023" s="34" t="s">
        <v>44</v>
      </c>
      <c r="O1023" s="35" t="s">
        <v>45</v>
      </c>
      <c r="P1023" s="7" t="s">
        <v>45</v>
      </c>
      <c r="Q1023" s="7" t="s">
        <v>45</v>
      </c>
      <c r="R1023" s="7" t="s">
        <v>45</v>
      </c>
      <c r="S1023" s="35" t="s">
        <v>45</v>
      </c>
      <c r="T1023" s="35" t="s">
        <v>45</v>
      </c>
      <c r="U1023" s="7" t="s">
        <v>45</v>
      </c>
      <c r="V1023" s="4" t="s">
        <v>44</v>
      </c>
      <c r="W1023" s="33" t="s">
        <v>45</v>
      </c>
      <c r="X1023" s="7" t="s">
        <v>45</v>
      </c>
      <c r="Y1023" s="7" t="s">
        <v>45</v>
      </c>
      <c r="Z1023" s="7" t="s">
        <v>45</v>
      </c>
      <c r="AA1023" s="7" t="s">
        <v>45</v>
      </c>
      <c r="AB1023" s="7" t="s">
        <v>45</v>
      </c>
      <c r="AC1023" s="4" t="s">
        <v>44</v>
      </c>
      <c r="AD1023" s="35" t="s">
        <v>45</v>
      </c>
      <c r="AE1023" s="7" t="s">
        <v>45</v>
      </c>
      <c r="AF1023" s="7" t="s">
        <v>45</v>
      </c>
      <c r="AG1023" s="7" t="s">
        <v>45</v>
      </c>
      <c r="AH1023" s="35" t="s">
        <v>45</v>
      </c>
      <c r="AI1023" s="35" t="s">
        <v>45</v>
      </c>
      <c r="AJ1023" s="7" t="s">
        <v>45</v>
      </c>
      <c r="AK1023" s="36" t="s">
        <v>45</v>
      </c>
    </row>
    <row r="1024" spans="1:37">
      <c r="A1024" s="4">
        <v>2024</v>
      </c>
      <c r="B1024" s="4">
        <v>76</v>
      </c>
      <c r="C1024" s="4" t="s">
        <v>704</v>
      </c>
      <c r="D1024" s="4">
        <v>23000</v>
      </c>
      <c r="E1024" s="4" t="s">
        <v>709</v>
      </c>
      <c r="F1024" s="32">
        <v>0.161</v>
      </c>
      <c r="G1024" s="4" t="s">
        <v>43</v>
      </c>
      <c r="H1024" s="33">
        <v>527558660</v>
      </c>
      <c r="I1024" s="7">
        <v>8811463</v>
      </c>
      <c r="J1024" s="7">
        <v>6112329</v>
      </c>
      <c r="K1024" s="7">
        <v>984084.96900000004</v>
      </c>
      <c r="L1024" s="7">
        <v>15907876.969000001</v>
      </c>
      <c r="M1024" s="7">
        <v>16724859</v>
      </c>
      <c r="N1024" s="34" t="s">
        <v>43</v>
      </c>
      <c r="O1024" s="35">
        <v>4.8848365836746337E-2</v>
      </c>
      <c r="P1024" s="7">
        <v>16716776</v>
      </c>
      <c r="Q1024" s="7">
        <v>816587.18965894124</v>
      </c>
      <c r="R1024" s="7">
        <v>0</v>
      </c>
      <c r="S1024" s="35">
        <v>1</v>
      </c>
      <c r="T1024" s="35">
        <v>4.8848365836746337E-2</v>
      </c>
      <c r="U1024" s="7">
        <v>816587.19</v>
      </c>
      <c r="V1024" s="4" t="s">
        <v>43</v>
      </c>
      <c r="W1024" s="33">
        <v>70850810</v>
      </c>
      <c r="X1024" s="7">
        <v>1191929</v>
      </c>
      <c r="Y1024" s="7">
        <v>804411</v>
      </c>
      <c r="Z1024" s="7">
        <v>129510.171</v>
      </c>
      <c r="AA1024" s="7">
        <v>2125850.1710000001</v>
      </c>
      <c r="AB1024" s="7">
        <v>2254693</v>
      </c>
      <c r="AC1024" s="4" t="s">
        <v>43</v>
      </c>
      <c r="AD1024" s="35">
        <v>5.7144289266875758E-2</v>
      </c>
      <c r="AE1024" s="7">
        <v>2166622</v>
      </c>
      <c r="AF1024" s="7">
        <v>123810.0742999769</v>
      </c>
      <c r="AG1024" s="7">
        <v>0</v>
      </c>
      <c r="AH1024" s="35">
        <v>1</v>
      </c>
      <c r="AI1024" s="35">
        <v>5.7144289266875758E-2</v>
      </c>
      <c r="AJ1024" s="7">
        <v>123810.07</v>
      </c>
      <c r="AK1024" s="36">
        <v>940397.26</v>
      </c>
    </row>
    <row r="1025" spans="1:37">
      <c r="A1025" s="4">
        <v>2024</v>
      </c>
      <c r="B1025" s="4">
        <v>76</v>
      </c>
      <c r="C1025" s="4" t="s">
        <v>704</v>
      </c>
      <c r="D1025" s="4">
        <v>23240</v>
      </c>
      <c r="E1025" s="4" t="s">
        <v>710</v>
      </c>
      <c r="F1025" s="32">
        <v>0.161</v>
      </c>
      <c r="G1025" s="4" t="s">
        <v>43</v>
      </c>
      <c r="H1025" s="33">
        <v>469272760</v>
      </c>
      <c r="I1025" s="7">
        <v>3108815</v>
      </c>
      <c r="J1025" s="7">
        <v>5321297</v>
      </c>
      <c r="K1025" s="7">
        <v>856728.81700000004</v>
      </c>
      <c r="L1025" s="7">
        <v>9286840.8169999998</v>
      </c>
      <c r="M1025" s="7">
        <v>9772506</v>
      </c>
      <c r="N1025" s="34" t="s">
        <v>43</v>
      </c>
      <c r="O1025" s="35">
        <v>4.9697097448699427E-2</v>
      </c>
      <c r="P1025" s="7">
        <v>9801356</v>
      </c>
      <c r="Q1025" s="7">
        <v>487098.94426139491</v>
      </c>
      <c r="R1025" s="7">
        <v>0</v>
      </c>
      <c r="S1025" s="35">
        <v>1</v>
      </c>
      <c r="T1025" s="35">
        <v>4.9697097448699427E-2</v>
      </c>
      <c r="U1025" s="7">
        <v>487098.94</v>
      </c>
      <c r="V1025" s="4" t="s">
        <v>44</v>
      </c>
      <c r="W1025" s="33" t="s">
        <v>45</v>
      </c>
      <c r="X1025" s="7" t="s">
        <v>45</v>
      </c>
      <c r="Y1025" s="7" t="s">
        <v>45</v>
      </c>
      <c r="Z1025" s="7" t="s">
        <v>45</v>
      </c>
      <c r="AA1025" s="7" t="s">
        <v>45</v>
      </c>
      <c r="AB1025" s="7" t="s">
        <v>45</v>
      </c>
      <c r="AC1025" s="4" t="s">
        <v>44</v>
      </c>
      <c r="AD1025" s="35" t="s">
        <v>45</v>
      </c>
      <c r="AE1025" s="7" t="s">
        <v>45</v>
      </c>
      <c r="AF1025" s="7" t="s">
        <v>45</v>
      </c>
      <c r="AG1025" s="7" t="s">
        <v>45</v>
      </c>
      <c r="AH1025" s="35" t="s">
        <v>45</v>
      </c>
      <c r="AI1025" s="35" t="s">
        <v>45</v>
      </c>
      <c r="AJ1025" s="7" t="s">
        <v>45</v>
      </c>
      <c r="AK1025" s="36">
        <v>487098.94</v>
      </c>
    </row>
    <row r="1026" spans="1:37">
      <c r="A1026" s="4">
        <v>2024</v>
      </c>
      <c r="B1026" s="4">
        <v>76</v>
      </c>
      <c r="C1026" s="4" t="s">
        <v>704</v>
      </c>
      <c r="D1026" s="4">
        <v>23280</v>
      </c>
      <c r="E1026" s="4" t="s">
        <v>711</v>
      </c>
      <c r="F1026" s="32">
        <v>0.161</v>
      </c>
      <c r="G1026" s="4" t="s">
        <v>43</v>
      </c>
      <c r="H1026" s="33">
        <v>483201330</v>
      </c>
      <c r="I1026" s="7">
        <v>8992689</v>
      </c>
      <c r="J1026" s="7">
        <v>7695762</v>
      </c>
      <c r="K1026" s="7">
        <v>1239017.682</v>
      </c>
      <c r="L1026" s="7">
        <v>17927468.682</v>
      </c>
      <c r="M1026" s="7">
        <v>18656723</v>
      </c>
      <c r="N1026" s="34" t="s">
        <v>43</v>
      </c>
      <c r="O1026" s="35">
        <v>3.9088017654547391E-2</v>
      </c>
      <c r="P1026" s="7">
        <v>18060139</v>
      </c>
      <c r="Q1026" s="7">
        <v>705935.03207557986</v>
      </c>
      <c r="R1026" s="7">
        <v>0</v>
      </c>
      <c r="S1026" s="35">
        <v>1</v>
      </c>
      <c r="T1026" s="35">
        <v>3.9088017654547391E-2</v>
      </c>
      <c r="U1026" s="7">
        <v>705935.03</v>
      </c>
      <c r="V1026" s="4" t="s">
        <v>43</v>
      </c>
      <c r="W1026" s="33">
        <v>163342290</v>
      </c>
      <c r="X1026" s="7">
        <v>3044615</v>
      </c>
      <c r="Y1026" s="7">
        <v>2430396</v>
      </c>
      <c r="Z1026" s="7">
        <v>391293.75599999999</v>
      </c>
      <c r="AA1026" s="7">
        <v>5866304.7560000001</v>
      </c>
      <c r="AB1026" s="7">
        <v>6311463</v>
      </c>
      <c r="AC1026" s="4" t="s">
        <v>43</v>
      </c>
      <c r="AD1026" s="35">
        <v>7.0531704614286705E-2</v>
      </c>
      <c r="AE1026" s="7">
        <v>6055094</v>
      </c>
      <c r="AF1026" s="7">
        <v>427076.10141973972</v>
      </c>
      <c r="AG1026" s="7">
        <v>0</v>
      </c>
      <c r="AH1026" s="35">
        <v>1</v>
      </c>
      <c r="AI1026" s="35">
        <v>7.0531704614286705E-2</v>
      </c>
      <c r="AJ1026" s="7">
        <v>427076.1</v>
      </c>
      <c r="AK1026" s="36">
        <v>1133011.1299999999</v>
      </c>
    </row>
    <row r="1027" spans="1:37">
      <c r="A1027" s="4">
        <v>2024</v>
      </c>
      <c r="B1027" s="4">
        <v>76</v>
      </c>
      <c r="C1027" s="4" t="s">
        <v>704</v>
      </c>
      <c r="D1027" s="4">
        <v>23470</v>
      </c>
      <c r="E1027" s="4" t="s">
        <v>163</v>
      </c>
      <c r="F1027" s="32">
        <v>0.161</v>
      </c>
      <c r="G1027" s="4" t="s">
        <v>43</v>
      </c>
      <c r="H1027" s="33">
        <v>150625840</v>
      </c>
      <c r="I1027" s="7">
        <v>1762571</v>
      </c>
      <c r="J1027" s="7">
        <v>1811380</v>
      </c>
      <c r="K1027" s="7">
        <v>291632.18</v>
      </c>
      <c r="L1027" s="7">
        <v>3865583.18</v>
      </c>
      <c r="M1027" s="7">
        <v>4127399</v>
      </c>
      <c r="N1027" s="34" t="s">
        <v>43</v>
      </c>
      <c r="O1027" s="35">
        <v>6.3433610368176185E-2</v>
      </c>
      <c r="P1027" s="7">
        <v>4029902</v>
      </c>
      <c r="Q1027" s="7">
        <v>255631.23328993391</v>
      </c>
      <c r="R1027" s="7">
        <v>0</v>
      </c>
      <c r="S1027" s="35">
        <v>1</v>
      </c>
      <c r="T1027" s="35">
        <v>6.3433610368176185E-2</v>
      </c>
      <c r="U1027" s="7">
        <v>255631.23</v>
      </c>
      <c r="V1027" s="4" t="s">
        <v>43</v>
      </c>
      <c r="W1027" s="33">
        <v>28376820</v>
      </c>
      <c r="X1027" s="7">
        <v>333208</v>
      </c>
      <c r="Y1027" s="7">
        <v>327890</v>
      </c>
      <c r="Z1027" s="7">
        <v>52790.29</v>
      </c>
      <c r="AA1027" s="7">
        <v>713888.29</v>
      </c>
      <c r="AB1027" s="7">
        <v>778724</v>
      </c>
      <c r="AC1027" s="4" t="s">
        <v>43</v>
      </c>
      <c r="AD1027" s="35">
        <v>8.3258908162583856E-2</v>
      </c>
      <c r="AE1027" s="7">
        <v>744164</v>
      </c>
      <c r="AF1027" s="7">
        <v>61958.282133901062</v>
      </c>
      <c r="AG1027" s="7">
        <v>0</v>
      </c>
      <c r="AH1027" s="35">
        <v>1</v>
      </c>
      <c r="AI1027" s="35">
        <v>8.3258908162583856E-2</v>
      </c>
      <c r="AJ1027" s="7">
        <v>61958.28</v>
      </c>
      <c r="AK1027" s="36">
        <v>317589.51</v>
      </c>
    </row>
    <row r="1028" spans="1:37">
      <c r="A1028" s="4">
        <v>2024</v>
      </c>
      <c r="B1028" s="4">
        <v>76</v>
      </c>
      <c r="C1028" s="4" t="s">
        <v>704</v>
      </c>
      <c r="D1028" s="4">
        <v>23820</v>
      </c>
      <c r="E1028" s="4" t="s">
        <v>712</v>
      </c>
      <c r="F1028" s="32">
        <v>0.161</v>
      </c>
      <c r="G1028" s="4" t="s">
        <v>44</v>
      </c>
      <c r="H1028" s="33" t="s">
        <v>45</v>
      </c>
      <c r="I1028" s="7" t="s">
        <v>45</v>
      </c>
      <c r="J1028" s="7" t="s">
        <v>45</v>
      </c>
      <c r="K1028" s="7" t="s">
        <v>45</v>
      </c>
      <c r="L1028" s="7" t="s">
        <v>45</v>
      </c>
      <c r="M1028" s="7" t="s">
        <v>45</v>
      </c>
      <c r="N1028" s="34" t="s">
        <v>44</v>
      </c>
      <c r="O1028" s="35" t="s">
        <v>45</v>
      </c>
      <c r="P1028" s="7" t="s">
        <v>45</v>
      </c>
      <c r="Q1028" s="7" t="s">
        <v>45</v>
      </c>
      <c r="R1028" s="7" t="s">
        <v>45</v>
      </c>
      <c r="S1028" s="35" t="s">
        <v>45</v>
      </c>
      <c r="T1028" s="35" t="s">
        <v>45</v>
      </c>
      <c r="U1028" s="7" t="s">
        <v>45</v>
      </c>
      <c r="V1028" s="4" t="s">
        <v>44</v>
      </c>
      <c r="W1028" s="33" t="s">
        <v>45</v>
      </c>
      <c r="X1028" s="7" t="s">
        <v>45</v>
      </c>
      <c r="Y1028" s="7" t="s">
        <v>45</v>
      </c>
      <c r="Z1028" s="7" t="s">
        <v>45</v>
      </c>
      <c r="AA1028" s="7" t="s">
        <v>45</v>
      </c>
      <c r="AB1028" s="7" t="s">
        <v>45</v>
      </c>
      <c r="AC1028" s="4" t="s">
        <v>44</v>
      </c>
      <c r="AD1028" s="35" t="s">
        <v>45</v>
      </c>
      <c r="AE1028" s="7" t="s">
        <v>45</v>
      </c>
      <c r="AF1028" s="7" t="s">
        <v>45</v>
      </c>
      <c r="AG1028" s="7" t="s">
        <v>45</v>
      </c>
      <c r="AH1028" s="35" t="s">
        <v>45</v>
      </c>
      <c r="AI1028" s="35" t="s">
        <v>45</v>
      </c>
      <c r="AJ1028" s="7" t="s">
        <v>45</v>
      </c>
      <c r="AK1028" s="36" t="s">
        <v>45</v>
      </c>
    </row>
    <row r="1029" spans="1:37">
      <c r="A1029" s="4">
        <v>2024</v>
      </c>
      <c r="B1029" s="4">
        <v>76</v>
      </c>
      <c r="C1029" s="4" t="s">
        <v>704</v>
      </c>
      <c r="D1029" s="4">
        <v>24000</v>
      </c>
      <c r="E1029" s="4" t="s">
        <v>713</v>
      </c>
      <c r="F1029" s="32">
        <v>0.161</v>
      </c>
      <c r="G1029" s="4" t="s">
        <v>43</v>
      </c>
      <c r="H1029" s="33">
        <v>353304700</v>
      </c>
      <c r="I1029" s="7">
        <v>3603708</v>
      </c>
      <c r="J1029" s="7">
        <v>4714141</v>
      </c>
      <c r="K1029" s="7">
        <v>758976.701</v>
      </c>
      <c r="L1029" s="7">
        <v>9076825.7009999994</v>
      </c>
      <c r="M1029" s="7">
        <v>9539235</v>
      </c>
      <c r="N1029" s="34" t="s">
        <v>43</v>
      </c>
      <c r="O1029" s="35">
        <v>4.8474463518301092E-2</v>
      </c>
      <c r="P1029" s="7">
        <v>9526025</v>
      </c>
      <c r="Q1029" s="7">
        <v>461768.95133692422</v>
      </c>
      <c r="R1029" s="7">
        <v>0</v>
      </c>
      <c r="S1029" s="35">
        <v>1</v>
      </c>
      <c r="T1029" s="35">
        <v>4.8474463518301092E-2</v>
      </c>
      <c r="U1029" s="7">
        <v>461768.95</v>
      </c>
      <c r="V1029" s="4" t="s">
        <v>43</v>
      </c>
      <c r="W1029" s="33">
        <v>46679070</v>
      </c>
      <c r="X1029" s="7">
        <v>476127</v>
      </c>
      <c r="Y1029" s="7">
        <v>617768</v>
      </c>
      <c r="Z1029" s="7">
        <v>99460.648000000001</v>
      </c>
      <c r="AA1029" s="7">
        <v>1193355.648</v>
      </c>
      <c r="AB1029" s="7">
        <v>1260336</v>
      </c>
      <c r="AC1029" s="4" t="s">
        <v>43</v>
      </c>
      <c r="AD1029" s="35">
        <v>5.3144837567124958E-2</v>
      </c>
      <c r="AE1029" s="7">
        <v>1250055</v>
      </c>
      <c r="AF1029" s="7">
        <v>66433.969924972393</v>
      </c>
      <c r="AG1029" s="7">
        <v>0</v>
      </c>
      <c r="AH1029" s="35">
        <v>1</v>
      </c>
      <c r="AI1029" s="35">
        <v>5.3144837567124958E-2</v>
      </c>
      <c r="AJ1029" s="7">
        <v>66433.97</v>
      </c>
      <c r="AK1029" s="36">
        <v>528202.92000000004</v>
      </c>
    </row>
    <row r="1030" spans="1:37">
      <c r="A1030" s="4">
        <v>2024</v>
      </c>
      <c r="B1030" s="4">
        <v>76</v>
      </c>
      <c r="C1030" s="4" t="s">
        <v>704</v>
      </c>
      <c r="D1030" s="4">
        <v>24200</v>
      </c>
      <c r="E1030" s="4" t="s">
        <v>164</v>
      </c>
      <c r="F1030" s="32">
        <v>0.161</v>
      </c>
      <c r="G1030" s="4" t="s">
        <v>43</v>
      </c>
      <c r="H1030" s="33">
        <v>162668250</v>
      </c>
      <c r="I1030" s="7">
        <v>1323786</v>
      </c>
      <c r="J1030" s="7">
        <v>1742363</v>
      </c>
      <c r="K1030" s="7">
        <v>280520.44300000003</v>
      </c>
      <c r="L1030" s="7">
        <v>3346669.443</v>
      </c>
      <c r="M1030" s="7">
        <v>3845147</v>
      </c>
      <c r="N1030" s="34" t="s">
        <v>43</v>
      </c>
      <c r="O1030" s="35">
        <v>0.129638101482206</v>
      </c>
      <c r="P1030" s="7">
        <v>3837102</v>
      </c>
      <c r="Q1030" s="7">
        <v>497434.61847357563</v>
      </c>
      <c r="R1030" s="7">
        <v>0</v>
      </c>
      <c r="S1030" s="35">
        <v>1</v>
      </c>
      <c r="T1030" s="35">
        <v>0.129638101482206</v>
      </c>
      <c r="U1030" s="7">
        <v>497434.62</v>
      </c>
      <c r="V1030" s="4" t="s">
        <v>43</v>
      </c>
      <c r="W1030" s="33">
        <v>19567360</v>
      </c>
      <c r="X1030" s="7">
        <v>159253</v>
      </c>
      <c r="Y1030" s="7">
        <v>294119</v>
      </c>
      <c r="Z1030" s="7">
        <v>47353.159</v>
      </c>
      <c r="AA1030" s="7">
        <v>500725.15899999999</v>
      </c>
      <c r="AB1030" s="7">
        <v>462548</v>
      </c>
      <c r="AC1030" s="4" t="s">
        <v>44</v>
      </c>
      <c r="AD1030" s="35" t="s">
        <v>45</v>
      </c>
      <c r="AE1030" s="7" t="s">
        <v>45</v>
      </c>
      <c r="AF1030" s="7" t="s">
        <v>45</v>
      </c>
      <c r="AG1030" s="7" t="s">
        <v>45</v>
      </c>
      <c r="AH1030" s="35" t="s">
        <v>45</v>
      </c>
      <c r="AI1030" s="35" t="s">
        <v>45</v>
      </c>
      <c r="AJ1030" s="7" t="s">
        <v>45</v>
      </c>
      <c r="AK1030" s="36">
        <v>497434.62</v>
      </c>
    </row>
    <row r="1031" spans="1:37">
      <c r="A1031" s="4">
        <v>2024</v>
      </c>
      <c r="B1031" s="4">
        <v>76</v>
      </c>
      <c r="C1031" s="4" t="s">
        <v>704</v>
      </c>
      <c r="D1031" s="4">
        <v>24360</v>
      </c>
      <c r="E1031" s="4" t="s">
        <v>714</v>
      </c>
      <c r="F1031" s="32">
        <v>0.161</v>
      </c>
      <c r="G1031" s="4" t="s">
        <v>43</v>
      </c>
      <c r="H1031" s="33">
        <v>772375260</v>
      </c>
      <c r="I1031" s="7">
        <v>13129646</v>
      </c>
      <c r="J1031" s="7">
        <v>9545958</v>
      </c>
      <c r="K1031" s="7">
        <v>1536899.2379999999</v>
      </c>
      <c r="L1031" s="7">
        <v>24212503.238000002</v>
      </c>
      <c r="M1031" s="7">
        <v>24947006</v>
      </c>
      <c r="N1031" s="34" t="s">
        <v>43</v>
      </c>
      <c r="O1031" s="35">
        <v>2.9442521559500889E-2</v>
      </c>
      <c r="P1031" s="7">
        <v>24943048</v>
      </c>
      <c r="Q1031" s="7">
        <v>734386.22849966551</v>
      </c>
      <c r="R1031" s="7">
        <v>0</v>
      </c>
      <c r="S1031" s="35">
        <v>1</v>
      </c>
      <c r="T1031" s="35">
        <v>2.9442521559500889E-2</v>
      </c>
      <c r="U1031" s="7">
        <v>734386.23</v>
      </c>
      <c r="V1031" s="4" t="s">
        <v>43</v>
      </c>
      <c r="W1031" s="33">
        <v>227788440</v>
      </c>
      <c r="X1031" s="7">
        <v>3898354</v>
      </c>
      <c r="Y1031" s="7">
        <v>2987455</v>
      </c>
      <c r="Z1031" s="7">
        <v>480980.255</v>
      </c>
      <c r="AA1031" s="7">
        <v>7366789.2549999999</v>
      </c>
      <c r="AB1031" s="7">
        <v>7383522</v>
      </c>
      <c r="AC1031" s="4" t="s">
        <v>43</v>
      </c>
      <c r="AD1031" s="35">
        <v>2.2662280954807161E-3</v>
      </c>
      <c r="AE1031" s="7">
        <v>7323861</v>
      </c>
      <c r="AF1031" s="7">
        <v>16597.539565595489</v>
      </c>
      <c r="AG1031" s="7">
        <v>0</v>
      </c>
      <c r="AH1031" s="35">
        <v>1</v>
      </c>
      <c r="AI1031" s="35">
        <v>2.2662280954807161E-3</v>
      </c>
      <c r="AJ1031" s="7">
        <v>16597.54</v>
      </c>
      <c r="AK1031" s="36">
        <v>750983.77</v>
      </c>
    </row>
    <row r="1032" spans="1:37">
      <c r="A1032" s="4">
        <v>2024</v>
      </c>
      <c r="B1032" s="4">
        <v>76</v>
      </c>
      <c r="C1032" s="4" t="s">
        <v>704</v>
      </c>
      <c r="D1032" s="4">
        <v>24430</v>
      </c>
      <c r="E1032" s="4" t="s">
        <v>715</v>
      </c>
      <c r="F1032" s="32">
        <v>0.161</v>
      </c>
      <c r="G1032" s="4" t="s">
        <v>44</v>
      </c>
      <c r="H1032" s="33" t="s">
        <v>45</v>
      </c>
      <c r="I1032" s="7" t="s">
        <v>45</v>
      </c>
      <c r="J1032" s="7" t="s">
        <v>45</v>
      </c>
      <c r="K1032" s="7" t="s">
        <v>45</v>
      </c>
      <c r="L1032" s="7" t="s">
        <v>45</v>
      </c>
      <c r="M1032" s="7" t="s">
        <v>45</v>
      </c>
      <c r="N1032" s="34" t="s">
        <v>44</v>
      </c>
      <c r="O1032" s="35" t="s">
        <v>45</v>
      </c>
      <c r="P1032" s="7" t="s">
        <v>45</v>
      </c>
      <c r="Q1032" s="7" t="s">
        <v>45</v>
      </c>
      <c r="R1032" s="7" t="s">
        <v>45</v>
      </c>
      <c r="S1032" s="35" t="s">
        <v>45</v>
      </c>
      <c r="T1032" s="35" t="s">
        <v>45</v>
      </c>
      <c r="U1032" s="7" t="s">
        <v>45</v>
      </c>
      <c r="V1032" s="4" t="s">
        <v>44</v>
      </c>
      <c r="W1032" s="33" t="s">
        <v>45</v>
      </c>
      <c r="X1032" s="7" t="s">
        <v>45</v>
      </c>
      <c r="Y1032" s="7" t="s">
        <v>45</v>
      </c>
      <c r="Z1032" s="7" t="s">
        <v>45</v>
      </c>
      <c r="AA1032" s="7" t="s">
        <v>45</v>
      </c>
      <c r="AB1032" s="7" t="s">
        <v>45</v>
      </c>
      <c r="AC1032" s="4" t="s">
        <v>44</v>
      </c>
      <c r="AD1032" s="35" t="s">
        <v>45</v>
      </c>
      <c r="AE1032" s="7" t="s">
        <v>45</v>
      </c>
      <c r="AF1032" s="7" t="s">
        <v>45</v>
      </c>
      <c r="AG1032" s="7" t="s">
        <v>45</v>
      </c>
      <c r="AH1032" s="35" t="s">
        <v>45</v>
      </c>
      <c r="AI1032" s="35" t="s">
        <v>45</v>
      </c>
      <c r="AJ1032" s="7" t="s">
        <v>45</v>
      </c>
      <c r="AK1032" s="36" t="s">
        <v>45</v>
      </c>
    </row>
    <row r="1033" spans="1:37">
      <c r="A1033" s="4">
        <v>2024</v>
      </c>
      <c r="B1033" s="4">
        <v>76</v>
      </c>
      <c r="C1033" s="4" t="s">
        <v>704</v>
      </c>
      <c r="D1033" s="4">
        <v>24800</v>
      </c>
      <c r="E1033" s="4" t="s">
        <v>165</v>
      </c>
      <c r="F1033" s="32">
        <v>0.161</v>
      </c>
      <c r="G1033" s="4" t="s">
        <v>43</v>
      </c>
      <c r="H1033" s="33">
        <v>138970730</v>
      </c>
      <c r="I1033" s="7">
        <v>1500972</v>
      </c>
      <c r="J1033" s="7">
        <v>1646917</v>
      </c>
      <c r="K1033" s="7">
        <v>265153.63699999999</v>
      </c>
      <c r="L1033" s="7">
        <v>3413042.6370000001</v>
      </c>
      <c r="M1033" s="7">
        <v>3613328</v>
      </c>
      <c r="N1033" s="34" t="s">
        <v>43</v>
      </c>
      <c r="O1033" s="35">
        <v>5.5429610320458012E-2</v>
      </c>
      <c r="P1033" s="7">
        <v>3554437</v>
      </c>
      <c r="Q1033" s="7">
        <v>197021.05781861779</v>
      </c>
      <c r="R1033" s="7">
        <v>0</v>
      </c>
      <c r="S1033" s="35">
        <v>1</v>
      </c>
      <c r="T1033" s="35">
        <v>5.5429610320458012E-2</v>
      </c>
      <c r="U1033" s="7">
        <v>197021.06</v>
      </c>
      <c r="V1033" s="4" t="s">
        <v>43</v>
      </c>
      <c r="W1033" s="33">
        <v>31837450</v>
      </c>
      <c r="X1033" s="7">
        <v>358274</v>
      </c>
      <c r="Y1033" s="7">
        <v>312965</v>
      </c>
      <c r="Z1033" s="7">
        <v>50387.364999999998</v>
      </c>
      <c r="AA1033" s="7">
        <v>721626.36499999999</v>
      </c>
      <c r="AB1033" s="7">
        <v>842204</v>
      </c>
      <c r="AC1033" s="4" t="s">
        <v>43</v>
      </c>
      <c r="AD1033" s="35">
        <v>0.1431691549790787</v>
      </c>
      <c r="AE1033" s="7">
        <v>719674</v>
      </c>
      <c r="AF1033" s="7">
        <v>103035.1184404135</v>
      </c>
      <c r="AG1033" s="7">
        <v>0</v>
      </c>
      <c r="AH1033" s="35">
        <v>1</v>
      </c>
      <c r="AI1033" s="35">
        <v>0.1431691549790787</v>
      </c>
      <c r="AJ1033" s="7">
        <v>103035.12</v>
      </c>
      <c r="AK1033" s="36">
        <v>300056.18</v>
      </c>
    </row>
    <row r="1034" spans="1:37">
      <c r="A1034" s="4">
        <v>2024</v>
      </c>
      <c r="B1034" s="4">
        <v>76</v>
      </c>
      <c r="C1034" s="4" t="s">
        <v>704</v>
      </c>
      <c r="D1034" s="4">
        <v>25000</v>
      </c>
      <c r="E1034" s="4" t="s">
        <v>466</v>
      </c>
      <c r="F1034" s="32">
        <v>0.161</v>
      </c>
      <c r="G1034" s="4" t="s">
        <v>44</v>
      </c>
      <c r="H1034" s="33" t="s">
        <v>45</v>
      </c>
      <c r="I1034" s="7" t="s">
        <v>45</v>
      </c>
      <c r="J1034" s="7" t="s">
        <v>45</v>
      </c>
      <c r="K1034" s="7" t="s">
        <v>45</v>
      </c>
      <c r="L1034" s="7" t="s">
        <v>45</v>
      </c>
      <c r="M1034" s="7" t="s">
        <v>45</v>
      </c>
      <c r="N1034" s="34" t="s">
        <v>44</v>
      </c>
      <c r="O1034" s="35" t="s">
        <v>45</v>
      </c>
      <c r="P1034" s="7" t="s">
        <v>45</v>
      </c>
      <c r="Q1034" s="7" t="s">
        <v>45</v>
      </c>
      <c r="R1034" s="7" t="s">
        <v>45</v>
      </c>
      <c r="S1034" s="35" t="s">
        <v>45</v>
      </c>
      <c r="T1034" s="35" t="s">
        <v>45</v>
      </c>
      <c r="U1034" s="7" t="s">
        <v>45</v>
      </c>
      <c r="V1034" s="4" t="s">
        <v>44</v>
      </c>
      <c r="W1034" s="33" t="s">
        <v>45</v>
      </c>
      <c r="X1034" s="7" t="s">
        <v>45</v>
      </c>
      <c r="Y1034" s="7" t="s">
        <v>45</v>
      </c>
      <c r="Z1034" s="7" t="s">
        <v>45</v>
      </c>
      <c r="AA1034" s="7" t="s">
        <v>45</v>
      </c>
      <c r="AB1034" s="7" t="s">
        <v>45</v>
      </c>
      <c r="AC1034" s="4" t="s">
        <v>44</v>
      </c>
      <c r="AD1034" s="35" t="s">
        <v>45</v>
      </c>
      <c r="AE1034" s="7" t="s">
        <v>45</v>
      </c>
      <c r="AF1034" s="7" t="s">
        <v>45</v>
      </c>
      <c r="AG1034" s="7" t="s">
        <v>45</v>
      </c>
      <c r="AH1034" s="35" t="s">
        <v>45</v>
      </c>
      <c r="AI1034" s="35" t="s">
        <v>45</v>
      </c>
      <c r="AJ1034" s="7" t="s">
        <v>45</v>
      </c>
      <c r="AK1034" s="36" t="s">
        <v>45</v>
      </c>
    </row>
    <row r="1035" spans="1:37">
      <c r="A1035" s="4">
        <v>2024</v>
      </c>
      <c r="B1035" s="4">
        <v>76</v>
      </c>
      <c r="C1035" s="4" t="s">
        <v>704</v>
      </c>
      <c r="D1035" s="4">
        <v>25430</v>
      </c>
      <c r="E1035" s="4" t="s">
        <v>716</v>
      </c>
      <c r="F1035" s="32">
        <v>0.161</v>
      </c>
      <c r="G1035" s="4" t="s">
        <v>43</v>
      </c>
      <c r="H1035" s="33">
        <v>23016360</v>
      </c>
      <c r="I1035" s="7">
        <v>310721</v>
      </c>
      <c r="J1035" s="7">
        <v>350686</v>
      </c>
      <c r="K1035" s="7">
        <v>56460.446000000004</v>
      </c>
      <c r="L1035" s="7">
        <v>717867.446</v>
      </c>
      <c r="M1035" s="7">
        <v>771048</v>
      </c>
      <c r="N1035" s="34" t="s">
        <v>43</v>
      </c>
      <c r="O1035" s="35">
        <v>6.89717812639421E-2</v>
      </c>
      <c r="P1035" s="7">
        <v>737294</v>
      </c>
      <c r="Q1035" s="7">
        <v>50852.480495216929</v>
      </c>
      <c r="R1035" s="7">
        <v>0</v>
      </c>
      <c r="S1035" s="35">
        <v>1</v>
      </c>
      <c r="T1035" s="35">
        <v>6.89717812639421E-2</v>
      </c>
      <c r="U1035" s="7">
        <v>50852.480000000003</v>
      </c>
      <c r="V1035" s="4" t="s">
        <v>43</v>
      </c>
      <c r="W1035" s="33">
        <v>4249260</v>
      </c>
      <c r="X1035" s="7">
        <v>57365</v>
      </c>
      <c r="Y1035" s="7">
        <v>60436</v>
      </c>
      <c r="Z1035" s="7">
        <v>9730.1959999999999</v>
      </c>
      <c r="AA1035" s="7">
        <v>127531.196</v>
      </c>
      <c r="AB1035" s="7">
        <v>142350</v>
      </c>
      <c r="AC1035" s="4" t="s">
        <v>43</v>
      </c>
      <c r="AD1035" s="35">
        <v>0.1041011872146119</v>
      </c>
      <c r="AE1035" s="7">
        <v>133232</v>
      </c>
      <c r="AF1035" s="7">
        <v>13869.609374977181</v>
      </c>
      <c r="AG1035" s="7">
        <v>0</v>
      </c>
      <c r="AH1035" s="35">
        <v>1</v>
      </c>
      <c r="AI1035" s="35">
        <v>0.1041011872146119</v>
      </c>
      <c r="AJ1035" s="7">
        <v>13869.61</v>
      </c>
      <c r="AK1035" s="36">
        <v>64722.09</v>
      </c>
    </row>
    <row r="1036" spans="1:37">
      <c r="A1036" s="4">
        <v>2024</v>
      </c>
      <c r="B1036" s="4">
        <v>76</v>
      </c>
      <c r="C1036" s="4" t="s">
        <v>704</v>
      </c>
      <c r="D1036" s="4">
        <v>25440</v>
      </c>
      <c r="E1036" s="4" t="s">
        <v>717</v>
      </c>
      <c r="F1036" s="32">
        <v>0.161</v>
      </c>
      <c r="G1036" s="4" t="s">
        <v>43</v>
      </c>
      <c r="H1036" s="33">
        <v>341388440</v>
      </c>
      <c r="I1036" s="7">
        <v>3618717</v>
      </c>
      <c r="J1036" s="7">
        <v>3712750</v>
      </c>
      <c r="K1036" s="7">
        <v>597752.75</v>
      </c>
      <c r="L1036" s="7">
        <v>7929219.75</v>
      </c>
      <c r="M1036" s="7">
        <v>8664446</v>
      </c>
      <c r="N1036" s="34" t="s">
        <v>43</v>
      </c>
      <c r="O1036" s="35">
        <v>8.4855540677384322E-2</v>
      </c>
      <c r="P1036" s="7">
        <v>8616468</v>
      </c>
      <c r="Q1036" s="7">
        <v>731155.05086938036</v>
      </c>
      <c r="R1036" s="7">
        <v>0</v>
      </c>
      <c r="S1036" s="35">
        <v>1</v>
      </c>
      <c r="T1036" s="35">
        <v>8.4855540677384322E-2</v>
      </c>
      <c r="U1036" s="7">
        <v>731155.05</v>
      </c>
      <c r="V1036" s="4" t="s">
        <v>43</v>
      </c>
      <c r="W1036" s="33">
        <v>36100780</v>
      </c>
      <c r="X1036" s="7">
        <v>382668</v>
      </c>
      <c r="Y1036" s="7">
        <v>435609</v>
      </c>
      <c r="Z1036" s="7">
        <v>70133.048999999999</v>
      </c>
      <c r="AA1036" s="7">
        <v>888410.049</v>
      </c>
      <c r="AB1036" s="7">
        <v>916239</v>
      </c>
      <c r="AC1036" s="4" t="s">
        <v>43</v>
      </c>
      <c r="AD1036" s="35">
        <v>3.037302603360037E-2</v>
      </c>
      <c r="AE1036" s="7">
        <v>921577</v>
      </c>
      <c r="AF1036" s="7">
        <v>27991.082212967329</v>
      </c>
      <c r="AG1036" s="7">
        <v>0</v>
      </c>
      <c r="AH1036" s="35">
        <v>1</v>
      </c>
      <c r="AI1036" s="35">
        <v>3.037302603360037E-2</v>
      </c>
      <c r="AJ1036" s="7">
        <v>27991.08</v>
      </c>
      <c r="AK1036" s="36">
        <v>759146.13</v>
      </c>
    </row>
    <row r="1037" spans="1:37">
      <c r="A1037" s="4">
        <v>2024</v>
      </c>
      <c r="B1037" s="4">
        <v>76</v>
      </c>
      <c r="C1037" s="4" t="s">
        <v>704</v>
      </c>
      <c r="D1037" s="4">
        <v>30050</v>
      </c>
      <c r="E1037" s="4" t="s">
        <v>167</v>
      </c>
      <c r="F1037" s="32">
        <v>0.161</v>
      </c>
      <c r="G1037" s="4" t="s">
        <v>43</v>
      </c>
      <c r="H1037" s="33">
        <v>23016360</v>
      </c>
      <c r="I1037" s="7">
        <v>46033</v>
      </c>
      <c r="J1037" s="7">
        <v>0</v>
      </c>
      <c r="K1037" s="7">
        <v>0</v>
      </c>
      <c r="L1037" s="7">
        <v>46033</v>
      </c>
      <c r="M1037" s="7">
        <v>46033</v>
      </c>
      <c r="N1037" s="34" t="s">
        <v>44</v>
      </c>
      <c r="O1037" s="35" t="s">
        <v>45</v>
      </c>
      <c r="P1037" s="7" t="s">
        <v>45</v>
      </c>
      <c r="Q1037" s="7" t="s">
        <v>45</v>
      </c>
      <c r="R1037" s="7" t="s">
        <v>45</v>
      </c>
      <c r="S1037" s="35" t="s">
        <v>45</v>
      </c>
      <c r="T1037" s="35" t="s">
        <v>45</v>
      </c>
      <c r="U1037" s="7" t="s">
        <v>45</v>
      </c>
      <c r="V1037" s="4" t="s">
        <v>44</v>
      </c>
      <c r="W1037" s="33" t="s">
        <v>45</v>
      </c>
      <c r="X1037" s="7" t="s">
        <v>45</v>
      </c>
      <c r="Y1037" s="7" t="s">
        <v>45</v>
      </c>
      <c r="Z1037" s="7" t="s">
        <v>45</v>
      </c>
      <c r="AA1037" s="7" t="s">
        <v>45</v>
      </c>
      <c r="AB1037" s="7" t="s">
        <v>45</v>
      </c>
      <c r="AC1037" s="4" t="s">
        <v>44</v>
      </c>
      <c r="AD1037" s="35" t="s">
        <v>45</v>
      </c>
      <c r="AE1037" s="7" t="s">
        <v>45</v>
      </c>
      <c r="AF1037" s="7" t="s">
        <v>45</v>
      </c>
      <c r="AG1037" s="7" t="s">
        <v>45</v>
      </c>
      <c r="AH1037" s="35" t="s">
        <v>45</v>
      </c>
      <c r="AI1037" s="35" t="s">
        <v>45</v>
      </c>
      <c r="AJ1037" s="7" t="s">
        <v>45</v>
      </c>
      <c r="AK1037" s="36" t="s">
        <v>45</v>
      </c>
    </row>
    <row r="1038" spans="1:37">
      <c r="A1038" s="4">
        <v>2024</v>
      </c>
      <c r="B1038" s="4">
        <v>76</v>
      </c>
      <c r="C1038" s="4" t="s">
        <v>704</v>
      </c>
      <c r="D1038" s="4">
        <v>30390</v>
      </c>
      <c r="E1038" s="4" t="s">
        <v>169</v>
      </c>
      <c r="F1038" s="32">
        <v>0.161</v>
      </c>
      <c r="G1038" s="4" t="s">
        <v>43</v>
      </c>
      <c r="H1038" s="33">
        <v>1707484340</v>
      </c>
      <c r="I1038" s="7">
        <v>0</v>
      </c>
      <c r="J1038" s="7">
        <v>2586184</v>
      </c>
      <c r="K1038" s="7">
        <v>416375.62400000001</v>
      </c>
      <c r="L1038" s="7">
        <v>3002559.6239999998</v>
      </c>
      <c r="M1038" s="7">
        <v>3414969</v>
      </c>
      <c r="N1038" s="34" t="s">
        <v>43</v>
      </c>
      <c r="O1038" s="35">
        <v>0.1207651887908793</v>
      </c>
      <c r="P1038" s="7">
        <v>3410259</v>
      </c>
      <c r="Q1038" s="7">
        <v>411840.57196079509</v>
      </c>
      <c r="R1038" s="7">
        <v>0</v>
      </c>
      <c r="S1038" s="35">
        <v>1</v>
      </c>
      <c r="T1038" s="35">
        <v>0.1207651887908793</v>
      </c>
      <c r="U1038" s="7">
        <v>411840.57</v>
      </c>
      <c r="V1038" s="4" t="s">
        <v>43</v>
      </c>
      <c r="W1038" s="33">
        <v>248801500</v>
      </c>
      <c r="X1038" s="7">
        <v>0</v>
      </c>
      <c r="Y1038" s="7">
        <v>346749</v>
      </c>
      <c r="Z1038" s="7">
        <v>55826.589</v>
      </c>
      <c r="AA1038" s="7">
        <v>402575.58899999998</v>
      </c>
      <c r="AB1038" s="7">
        <v>497603</v>
      </c>
      <c r="AC1038" s="4" t="s">
        <v>43</v>
      </c>
      <c r="AD1038" s="35">
        <v>0.19097033378014211</v>
      </c>
      <c r="AE1038" s="7">
        <v>484073</v>
      </c>
      <c r="AF1038" s="7">
        <v>92443.582383954708</v>
      </c>
      <c r="AG1038" s="7">
        <v>0</v>
      </c>
      <c r="AH1038" s="35">
        <v>1</v>
      </c>
      <c r="AI1038" s="35">
        <v>0.19097033378014211</v>
      </c>
      <c r="AJ1038" s="7">
        <v>92443.58</v>
      </c>
      <c r="AK1038" s="36">
        <v>504284.15</v>
      </c>
    </row>
    <row r="1039" spans="1:37">
      <c r="A1039" s="4">
        <v>2024</v>
      </c>
      <c r="B1039" s="4">
        <v>76</v>
      </c>
      <c r="C1039" s="4" t="s">
        <v>704</v>
      </c>
      <c r="D1039" s="4">
        <v>30490</v>
      </c>
      <c r="E1039" s="4" t="s">
        <v>81</v>
      </c>
      <c r="F1039" s="32">
        <v>0.161</v>
      </c>
      <c r="G1039" s="4" t="s">
        <v>44</v>
      </c>
      <c r="H1039" s="33" t="s">
        <v>45</v>
      </c>
      <c r="I1039" s="7" t="s">
        <v>45</v>
      </c>
      <c r="J1039" s="7" t="s">
        <v>45</v>
      </c>
      <c r="K1039" s="7" t="s">
        <v>45</v>
      </c>
      <c r="L1039" s="7" t="s">
        <v>45</v>
      </c>
      <c r="M1039" s="7" t="s">
        <v>45</v>
      </c>
      <c r="N1039" s="34" t="s">
        <v>44</v>
      </c>
      <c r="O1039" s="35" t="s">
        <v>45</v>
      </c>
      <c r="P1039" s="7" t="s">
        <v>45</v>
      </c>
      <c r="Q1039" s="7" t="s">
        <v>45</v>
      </c>
      <c r="R1039" s="7" t="s">
        <v>45</v>
      </c>
      <c r="S1039" s="35" t="s">
        <v>45</v>
      </c>
      <c r="T1039" s="35" t="s">
        <v>45</v>
      </c>
      <c r="U1039" s="7" t="s">
        <v>45</v>
      </c>
      <c r="V1039" s="4" t="s">
        <v>44</v>
      </c>
      <c r="W1039" s="33" t="s">
        <v>45</v>
      </c>
      <c r="X1039" s="7" t="s">
        <v>45</v>
      </c>
      <c r="Y1039" s="7" t="s">
        <v>45</v>
      </c>
      <c r="Z1039" s="7" t="s">
        <v>45</v>
      </c>
      <c r="AA1039" s="7" t="s">
        <v>45</v>
      </c>
      <c r="AB1039" s="7" t="s">
        <v>45</v>
      </c>
      <c r="AC1039" s="4" t="s">
        <v>44</v>
      </c>
      <c r="AD1039" s="35" t="s">
        <v>45</v>
      </c>
      <c r="AE1039" s="7" t="s">
        <v>45</v>
      </c>
      <c r="AF1039" s="7" t="s">
        <v>45</v>
      </c>
      <c r="AG1039" s="7" t="s">
        <v>45</v>
      </c>
      <c r="AH1039" s="35" t="s">
        <v>45</v>
      </c>
      <c r="AI1039" s="35" t="s">
        <v>45</v>
      </c>
      <c r="AJ1039" s="7" t="s">
        <v>45</v>
      </c>
      <c r="AK1039" s="36" t="s">
        <v>45</v>
      </c>
    </row>
    <row r="1040" spans="1:37">
      <c r="A1040" s="4">
        <v>2023</v>
      </c>
      <c r="B1040" s="4">
        <v>77</v>
      </c>
      <c r="C1040" s="4" t="s">
        <v>718</v>
      </c>
      <c r="D1040" s="4">
        <v>20030</v>
      </c>
      <c r="E1040" s="4" t="s">
        <v>719</v>
      </c>
      <c r="F1040" s="32">
        <v>0.13500000000000001</v>
      </c>
      <c r="G1040" s="4" t="s">
        <v>44</v>
      </c>
      <c r="H1040" s="33" t="s">
        <v>45</v>
      </c>
      <c r="I1040" s="7" t="s">
        <v>45</v>
      </c>
      <c r="J1040" s="7" t="s">
        <v>45</v>
      </c>
      <c r="K1040" s="7" t="s">
        <v>45</v>
      </c>
      <c r="L1040" s="7" t="s">
        <v>45</v>
      </c>
      <c r="M1040" s="7" t="s">
        <v>45</v>
      </c>
      <c r="N1040" s="34" t="s">
        <v>44</v>
      </c>
      <c r="O1040" s="35" t="s">
        <v>45</v>
      </c>
      <c r="P1040" s="7" t="s">
        <v>45</v>
      </c>
      <c r="Q1040" s="7" t="s">
        <v>45</v>
      </c>
      <c r="R1040" s="7" t="s">
        <v>45</v>
      </c>
      <c r="S1040" s="35" t="s">
        <v>45</v>
      </c>
      <c r="T1040" s="35" t="s">
        <v>45</v>
      </c>
      <c r="U1040" s="7" t="s">
        <v>45</v>
      </c>
      <c r="V1040" s="4" t="s">
        <v>44</v>
      </c>
      <c r="W1040" s="33" t="s">
        <v>45</v>
      </c>
      <c r="X1040" s="7" t="s">
        <v>45</v>
      </c>
      <c r="Y1040" s="7" t="s">
        <v>45</v>
      </c>
      <c r="Z1040" s="7" t="s">
        <v>45</v>
      </c>
      <c r="AA1040" s="7" t="s">
        <v>45</v>
      </c>
      <c r="AB1040" s="7" t="s">
        <v>45</v>
      </c>
      <c r="AC1040" s="4" t="s">
        <v>44</v>
      </c>
      <c r="AD1040" s="35" t="s">
        <v>45</v>
      </c>
      <c r="AE1040" s="7" t="s">
        <v>45</v>
      </c>
      <c r="AF1040" s="7" t="s">
        <v>45</v>
      </c>
      <c r="AG1040" s="7" t="s">
        <v>45</v>
      </c>
      <c r="AH1040" s="35" t="s">
        <v>45</v>
      </c>
      <c r="AI1040" s="35" t="s">
        <v>45</v>
      </c>
      <c r="AJ1040" s="7" t="s">
        <v>45</v>
      </c>
      <c r="AK1040" s="36" t="s">
        <v>45</v>
      </c>
    </row>
    <row r="1041" spans="1:37">
      <c r="A1041" s="4">
        <v>2023</v>
      </c>
      <c r="B1041" s="4">
        <v>77</v>
      </c>
      <c r="C1041" s="4" t="s">
        <v>718</v>
      </c>
      <c r="D1041" s="4">
        <v>20200</v>
      </c>
      <c r="E1041" s="4" t="s">
        <v>637</v>
      </c>
      <c r="F1041" s="32">
        <v>0.13500000000000001</v>
      </c>
      <c r="G1041" s="4" t="s">
        <v>44</v>
      </c>
      <c r="H1041" s="33" t="s">
        <v>45</v>
      </c>
      <c r="I1041" s="7" t="s">
        <v>45</v>
      </c>
      <c r="J1041" s="7" t="s">
        <v>45</v>
      </c>
      <c r="K1041" s="7" t="s">
        <v>45</v>
      </c>
      <c r="L1041" s="7" t="s">
        <v>45</v>
      </c>
      <c r="M1041" s="7" t="s">
        <v>45</v>
      </c>
      <c r="N1041" s="34" t="s">
        <v>44</v>
      </c>
      <c r="O1041" s="35" t="s">
        <v>45</v>
      </c>
      <c r="P1041" s="7" t="s">
        <v>45</v>
      </c>
      <c r="Q1041" s="7" t="s">
        <v>45</v>
      </c>
      <c r="R1041" s="7" t="s">
        <v>45</v>
      </c>
      <c r="S1041" s="35" t="s">
        <v>45</v>
      </c>
      <c r="T1041" s="35" t="s">
        <v>45</v>
      </c>
      <c r="U1041" s="7" t="s">
        <v>45</v>
      </c>
      <c r="V1041" s="4" t="s">
        <v>44</v>
      </c>
      <c r="W1041" s="33" t="s">
        <v>45</v>
      </c>
      <c r="X1041" s="7" t="s">
        <v>45</v>
      </c>
      <c r="Y1041" s="7" t="s">
        <v>45</v>
      </c>
      <c r="Z1041" s="7" t="s">
        <v>45</v>
      </c>
      <c r="AA1041" s="7" t="s">
        <v>45</v>
      </c>
      <c r="AB1041" s="7" t="s">
        <v>45</v>
      </c>
      <c r="AC1041" s="4" t="s">
        <v>44</v>
      </c>
      <c r="AD1041" s="35" t="s">
        <v>45</v>
      </c>
      <c r="AE1041" s="7" t="s">
        <v>45</v>
      </c>
      <c r="AF1041" s="7" t="s">
        <v>45</v>
      </c>
      <c r="AG1041" s="7" t="s">
        <v>45</v>
      </c>
      <c r="AH1041" s="35" t="s">
        <v>45</v>
      </c>
      <c r="AI1041" s="35" t="s">
        <v>45</v>
      </c>
      <c r="AJ1041" s="7" t="s">
        <v>45</v>
      </c>
      <c r="AK1041" s="36" t="s">
        <v>45</v>
      </c>
    </row>
    <row r="1042" spans="1:37">
      <c r="A1042" s="4">
        <v>2023</v>
      </c>
      <c r="B1042" s="4">
        <v>77</v>
      </c>
      <c r="C1042" s="4" t="s">
        <v>718</v>
      </c>
      <c r="D1042" s="4">
        <v>20250</v>
      </c>
      <c r="E1042" s="4" t="s">
        <v>720</v>
      </c>
      <c r="F1042" s="32">
        <v>0.13500000000000001</v>
      </c>
      <c r="G1042" s="4" t="s">
        <v>43</v>
      </c>
      <c r="H1042" s="33">
        <v>419365928</v>
      </c>
      <c r="I1042" s="7">
        <v>10260234</v>
      </c>
      <c r="J1042" s="7">
        <v>4852234</v>
      </c>
      <c r="K1042" s="7">
        <v>655051.59000000008</v>
      </c>
      <c r="L1042" s="7">
        <v>15767519.59</v>
      </c>
      <c r="M1042" s="7">
        <v>16760414</v>
      </c>
      <c r="N1042" s="34" t="s">
        <v>43</v>
      </c>
      <c r="O1042" s="35">
        <v>5.924044656653471E-2</v>
      </c>
      <c r="P1042" s="7">
        <v>16182371</v>
      </c>
      <c r="Q1042" s="7">
        <v>958650.8845453409</v>
      </c>
      <c r="R1042" s="7">
        <v>0</v>
      </c>
      <c r="S1042" s="35">
        <v>1</v>
      </c>
      <c r="T1042" s="35">
        <v>5.924044656653471E-2</v>
      </c>
      <c r="U1042" s="7">
        <v>958650.88</v>
      </c>
      <c r="V1042" s="4" t="s">
        <v>44</v>
      </c>
      <c r="W1042" s="33" t="s">
        <v>45</v>
      </c>
      <c r="X1042" s="7" t="s">
        <v>45</v>
      </c>
      <c r="Y1042" s="7" t="s">
        <v>45</v>
      </c>
      <c r="Z1042" s="7" t="s">
        <v>45</v>
      </c>
      <c r="AA1042" s="7" t="s">
        <v>45</v>
      </c>
      <c r="AB1042" s="7" t="s">
        <v>45</v>
      </c>
      <c r="AC1042" s="4" t="s">
        <v>44</v>
      </c>
      <c r="AD1042" s="35" t="s">
        <v>45</v>
      </c>
      <c r="AE1042" s="7" t="s">
        <v>45</v>
      </c>
      <c r="AF1042" s="7" t="s">
        <v>45</v>
      </c>
      <c r="AG1042" s="7" t="s">
        <v>45</v>
      </c>
      <c r="AH1042" s="35" t="s">
        <v>45</v>
      </c>
      <c r="AI1042" s="35" t="s">
        <v>45</v>
      </c>
      <c r="AJ1042" s="7" t="s">
        <v>45</v>
      </c>
      <c r="AK1042" s="36">
        <v>958650.88</v>
      </c>
    </row>
    <row r="1043" spans="1:37">
      <c r="A1043" s="4">
        <v>2023</v>
      </c>
      <c r="B1043" s="4">
        <v>77</v>
      </c>
      <c r="C1043" s="4" t="s">
        <v>718</v>
      </c>
      <c r="D1043" s="4">
        <v>21220</v>
      </c>
      <c r="E1043" s="4" t="s">
        <v>721</v>
      </c>
      <c r="F1043" s="32">
        <v>0.13500000000000001</v>
      </c>
      <c r="G1043" s="4" t="s">
        <v>44</v>
      </c>
      <c r="H1043" s="33" t="s">
        <v>45</v>
      </c>
      <c r="I1043" s="7" t="s">
        <v>45</v>
      </c>
      <c r="J1043" s="7" t="s">
        <v>45</v>
      </c>
      <c r="K1043" s="7" t="s">
        <v>45</v>
      </c>
      <c r="L1043" s="7" t="s">
        <v>45</v>
      </c>
      <c r="M1043" s="7" t="s">
        <v>45</v>
      </c>
      <c r="N1043" s="34" t="s">
        <v>44</v>
      </c>
      <c r="O1043" s="35" t="s">
        <v>45</v>
      </c>
      <c r="P1043" s="7" t="s">
        <v>45</v>
      </c>
      <c r="Q1043" s="7" t="s">
        <v>45</v>
      </c>
      <c r="R1043" s="7" t="s">
        <v>45</v>
      </c>
      <c r="S1043" s="35" t="s">
        <v>45</v>
      </c>
      <c r="T1043" s="35" t="s">
        <v>45</v>
      </c>
      <c r="U1043" s="7" t="s">
        <v>45</v>
      </c>
      <c r="V1043" s="4" t="s">
        <v>44</v>
      </c>
      <c r="W1043" s="33" t="s">
        <v>45</v>
      </c>
      <c r="X1043" s="7" t="s">
        <v>45</v>
      </c>
      <c r="Y1043" s="7" t="s">
        <v>45</v>
      </c>
      <c r="Z1043" s="7" t="s">
        <v>45</v>
      </c>
      <c r="AA1043" s="7" t="s">
        <v>45</v>
      </c>
      <c r="AB1043" s="7" t="s">
        <v>45</v>
      </c>
      <c r="AC1043" s="4" t="s">
        <v>44</v>
      </c>
      <c r="AD1043" s="35" t="s">
        <v>45</v>
      </c>
      <c r="AE1043" s="7" t="s">
        <v>45</v>
      </c>
      <c r="AF1043" s="7" t="s">
        <v>45</v>
      </c>
      <c r="AG1043" s="7" t="s">
        <v>45</v>
      </c>
      <c r="AH1043" s="35" t="s">
        <v>45</v>
      </c>
      <c r="AI1043" s="35" t="s">
        <v>45</v>
      </c>
      <c r="AJ1043" s="7" t="s">
        <v>45</v>
      </c>
      <c r="AK1043" s="36" t="s">
        <v>45</v>
      </c>
    </row>
    <row r="1044" spans="1:37">
      <c r="A1044" s="4">
        <v>2023</v>
      </c>
      <c r="B1044" s="4">
        <v>77</v>
      </c>
      <c r="C1044" s="4" t="s">
        <v>718</v>
      </c>
      <c r="D1044" s="4">
        <v>21250</v>
      </c>
      <c r="E1044" s="4" t="s">
        <v>722</v>
      </c>
      <c r="F1044" s="32">
        <v>0.13500000000000001</v>
      </c>
      <c r="G1044" s="4" t="s">
        <v>43</v>
      </c>
      <c r="H1044" s="33">
        <v>425261527</v>
      </c>
      <c r="I1044" s="7">
        <v>8621839</v>
      </c>
      <c r="J1044" s="7">
        <v>4293087</v>
      </c>
      <c r="K1044" s="7">
        <v>579566.745</v>
      </c>
      <c r="L1044" s="7">
        <v>13494492.744999999</v>
      </c>
      <c r="M1044" s="7">
        <v>14745623</v>
      </c>
      <c r="N1044" s="34" t="s">
        <v>43</v>
      </c>
      <c r="O1044" s="35">
        <v>8.4847568325868705E-2</v>
      </c>
      <c r="P1044" s="7">
        <v>14292283</v>
      </c>
      <c r="Q1044" s="7">
        <v>1212665.458375152</v>
      </c>
      <c r="R1044" s="7">
        <v>0</v>
      </c>
      <c r="S1044" s="35">
        <v>1</v>
      </c>
      <c r="T1044" s="35">
        <v>8.4847568325868705E-2</v>
      </c>
      <c r="U1044" s="7">
        <v>1212665.46</v>
      </c>
      <c r="V1044" s="4" t="s">
        <v>44</v>
      </c>
      <c r="W1044" s="33" t="s">
        <v>45</v>
      </c>
      <c r="X1044" s="7" t="s">
        <v>45</v>
      </c>
      <c r="Y1044" s="7" t="s">
        <v>45</v>
      </c>
      <c r="Z1044" s="7" t="s">
        <v>45</v>
      </c>
      <c r="AA1044" s="7" t="s">
        <v>45</v>
      </c>
      <c r="AB1044" s="7" t="s">
        <v>45</v>
      </c>
      <c r="AC1044" s="4" t="s">
        <v>44</v>
      </c>
      <c r="AD1044" s="35" t="s">
        <v>45</v>
      </c>
      <c r="AE1044" s="7" t="s">
        <v>45</v>
      </c>
      <c r="AF1044" s="7" t="s">
        <v>45</v>
      </c>
      <c r="AG1044" s="7" t="s">
        <v>45</v>
      </c>
      <c r="AH1044" s="35" t="s">
        <v>45</v>
      </c>
      <c r="AI1044" s="35" t="s">
        <v>45</v>
      </c>
      <c r="AJ1044" s="7" t="s">
        <v>45</v>
      </c>
      <c r="AK1044" s="36">
        <v>1212665.46</v>
      </c>
    </row>
    <row r="1045" spans="1:37">
      <c r="A1045" s="4">
        <v>2023</v>
      </c>
      <c r="B1045" s="4">
        <v>77</v>
      </c>
      <c r="C1045" s="4" t="s">
        <v>718</v>
      </c>
      <c r="D1045" s="4">
        <v>21330</v>
      </c>
      <c r="E1045" s="4" t="s">
        <v>723</v>
      </c>
      <c r="F1045" s="32">
        <v>0.13500000000000001</v>
      </c>
      <c r="G1045" s="4" t="s">
        <v>44</v>
      </c>
      <c r="H1045" s="33" t="s">
        <v>45</v>
      </c>
      <c r="I1045" s="7" t="s">
        <v>45</v>
      </c>
      <c r="J1045" s="7" t="s">
        <v>45</v>
      </c>
      <c r="K1045" s="7" t="s">
        <v>45</v>
      </c>
      <c r="L1045" s="7" t="s">
        <v>45</v>
      </c>
      <c r="M1045" s="7" t="s">
        <v>45</v>
      </c>
      <c r="N1045" s="34" t="s">
        <v>44</v>
      </c>
      <c r="O1045" s="35" t="s">
        <v>45</v>
      </c>
      <c r="P1045" s="7" t="s">
        <v>45</v>
      </c>
      <c r="Q1045" s="7" t="s">
        <v>45</v>
      </c>
      <c r="R1045" s="7" t="s">
        <v>45</v>
      </c>
      <c r="S1045" s="35" t="s">
        <v>45</v>
      </c>
      <c r="T1045" s="35" t="s">
        <v>45</v>
      </c>
      <c r="U1045" s="7" t="s">
        <v>45</v>
      </c>
      <c r="V1045" s="4" t="s">
        <v>44</v>
      </c>
      <c r="W1045" s="33" t="s">
        <v>45</v>
      </c>
      <c r="X1045" s="7" t="s">
        <v>45</v>
      </c>
      <c r="Y1045" s="7" t="s">
        <v>45</v>
      </c>
      <c r="Z1045" s="7" t="s">
        <v>45</v>
      </c>
      <c r="AA1045" s="7" t="s">
        <v>45</v>
      </c>
      <c r="AB1045" s="7" t="s">
        <v>45</v>
      </c>
      <c r="AC1045" s="4" t="s">
        <v>44</v>
      </c>
      <c r="AD1045" s="35" t="s">
        <v>45</v>
      </c>
      <c r="AE1045" s="7" t="s">
        <v>45</v>
      </c>
      <c r="AF1045" s="7" t="s">
        <v>45</v>
      </c>
      <c r="AG1045" s="7" t="s">
        <v>45</v>
      </c>
      <c r="AH1045" s="35" t="s">
        <v>45</v>
      </c>
      <c r="AI1045" s="35" t="s">
        <v>45</v>
      </c>
      <c r="AJ1045" s="7" t="s">
        <v>45</v>
      </c>
      <c r="AK1045" s="36" t="s">
        <v>45</v>
      </c>
    </row>
    <row r="1046" spans="1:37">
      <c r="A1046" s="4">
        <v>2023</v>
      </c>
      <c r="B1046" s="4">
        <v>77</v>
      </c>
      <c r="C1046" s="4" t="s">
        <v>718</v>
      </c>
      <c r="D1046" s="4">
        <v>22160</v>
      </c>
      <c r="E1046" s="4" t="s">
        <v>724</v>
      </c>
      <c r="F1046" s="32">
        <v>0.13500000000000001</v>
      </c>
      <c r="G1046" s="4" t="s">
        <v>43</v>
      </c>
      <c r="H1046" s="33">
        <v>942706055</v>
      </c>
      <c r="I1046" s="7">
        <v>15618359</v>
      </c>
      <c r="J1046" s="7">
        <v>14139997</v>
      </c>
      <c r="K1046" s="7">
        <v>1908899.595</v>
      </c>
      <c r="L1046" s="7">
        <v>31667255.594999999</v>
      </c>
      <c r="M1046" s="7">
        <v>33906867</v>
      </c>
      <c r="N1046" s="34" t="s">
        <v>43</v>
      </c>
      <c r="O1046" s="35">
        <v>6.6051853301574592E-2</v>
      </c>
      <c r="P1046" s="7">
        <v>34404394</v>
      </c>
      <c r="Q1046" s="7">
        <v>2272473.9854175728</v>
      </c>
      <c r="R1046" s="7">
        <v>0</v>
      </c>
      <c r="S1046" s="35">
        <v>1</v>
      </c>
      <c r="T1046" s="35">
        <v>6.6051853301574592E-2</v>
      </c>
      <c r="U1046" s="7">
        <v>2272473.9900000002</v>
      </c>
      <c r="V1046" s="4" t="s">
        <v>43</v>
      </c>
      <c r="W1046" s="33">
        <v>182128680</v>
      </c>
      <c r="X1046" s="7">
        <v>3049007</v>
      </c>
      <c r="Y1046" s="7">
        <v>3317259</v>
      </c>
      <c r="Z1046" s="7">
        <v>447829.96500000003</v>
      </c>
      <c r="AA1046" s="7">
        <v>6814095.9649999999</v>
      </c>
      <c r="AB1046" s="7">
        <v>6582306</v>
      </c>
      <c r="AC1046" s="4" t="s">
        <v>44</v>
      </c>
      <c r="AD1046" s="35" t="s">
        <v>45</v>
      </c>
      <c r="AE1046" s="7" t="s">
        <v>45</v>
      </c>
      <c r="AF1046" s="7" t="s">
        <v>45</v>
      </c>
      <c r="AG1046" s="7" t="s">
        <v>45</v>
      </c>
      <c r="AH1046" s="35" t="s">
        <v>45</v>
      </c>
      <c r="AI1046" s="35" t="s">
        <v>45</v>
      </c>
      <c r="AJ1046" s="7" t="s">
        <v>45</v>
      </c>
      <c r="AK1046" s="36">
        <v>2272473.9900000002</v>
      </c>
    </row>
    <row r="1047" spans="1:37">
      <c r="A1047" s="4">
        <v>2023</v>
      </c>
      <c r="B1047" s="4">
        <v>77</v>
      </c>
      <c r="C1047" s="4" t="s">
        <v>718</v>
      </c>
      <c r="D1047" s="4">
        <v>22300</v>
      </c>
      <c r="E1047" s="4" t="s">
        <v>563</v>
      </c>
      <c r="F1047" s="32">
        <v>0.13500000000000001</v>
      </c>
      <c r="G1047" s="4" t="s">
        <v>43</v>
      </c>
      <c r="H1047" s="33">
        <v>12117770</v>
      </c>
      <c r="I1047" s="7">
        <v>153896</v>
      </c>
      <c r="J1047" s="7">
        <v>136483</v>
      </c>
      <c r="K1047" s="7">
        <v>18425.205000000002</v>
      </c>
      <c r="L1047" s="7">
        <v>308804.20500000002</v>
      </c>
      <c r="M1047" s="7">
        <v>336874</v>
      </c>
      <c r="N1047" s="34" t="s">
        <v>43</v>
      </c>
      <c r="O1047" s="35">
        <v>8.3324314135255317E-2</v>
      </c>
      <c r="P1047" s="7">
        <v>314530</v>
      </c>
      <c r="Q1047" s="7">
        <v>26207.996524961851</v>
      </c>
      <c r="R1047" s="7">
        <v>0</v>
      </c>
      <c r="S1047" s="35">
        <v>1</v>
      </c>
      <c r="T1047" s="35">
        <v>8.3324314135255317E-2</v>
      </c>
      <c r="U1047" s="7">
        <v>26208</v>
      </c>
      <c r="V1047" s="4" t="s">
        <v>43</v>
      </c>
      <c r="W1047" s="33">
        <v>0</v>
      </c>
      <c r="X1047" s="7">
        <v>0</v>
      </c>
      <c r="Y1047" s="7">
        <v>0</v>
      </c>
      <c r="Z1047" s="7">
        <v>0</v>
      </c>
      <c r="AA1047" s="7">
        <v>0</v>
      </c>
      <c r="AB1047" s="7">
        <v>0</v>
      </c>
      <c r="AC1047" s="4" t="s">
        <v>44</v>
      </c>
      <c r="AD1047" s="35" t="s">
        <v>45</v>
      </c>
      <c r="AE1047" s="7" t="s">
        <v>45</v>
      </c>
      <c r="AF1047" s="7" t="s">
        <v>45</v>
      </c>
      <c r="AG1047" s="7" t="s">
        <v>45</v>
      </c>
      <c r="AH1047" s="35" t="s">
        <v>45</v>
      </c>
      <c r="AI1047" s="35" t="s">
        <v>45</v>
      </c>
      <c r="AJ1047" s="7" t="s">
        <v>45</v>
      </c>
      <c r="AK1047" s="36">
        <v>26208</v>
      </c>
    </row>
    <row r="1048" spans="1:37">
      <c r="A1048" s="4">
        <v>2023</v>
      </c>
      <c r="B1048" s="4">
        <v>77</v>
      </c>
      <c r="C1048" s="4" t="s">
        <v>718</v>
      </c>
      <c r="D1048" s="4">
        <v>22390</v>
      </c>
      <c r="E1048" s="4" t="s">
        <v>725</v>
      </c>
      <c r="F1048" s="32">
        <v>0.13500000000000001</v>
      </c>
      <c r="G1048" s="4" t="s">
        <v>44</v>
      </c>
      <c r="H1048" s="33" t="s">
        <v>45</v>
      </c>
      <c r="I1048" s="7" t="s">
        <v>45</v>
      </c>
      <c r="J1048" s="7" t="s">
        <v>45</v>
      </c>
      <c r="K1048" s="7" t="s">
        <v>45</v>
      </c>
      <c r="L1048" s="7" t="s">
        <v>45</v>
      </c>
      <c r="M1048" s="7" t="s">
        <v>45</v>
      </c>
      <c r="N1048" s="34" t="s">
        <v>44</v>
      </c>
      <c r="O1048" s="35" t="s">
        <v>45</v>
      </c>
      <c r="P1048" s="7" t="s">
        <v>45</v>
      </c>
      <c r="Q1048" s="7" t="s">
        <v>45</v>
      </c>
      <c r="R1048" s="7" t="s">
        <v>45</v>
      </c>
      <c r="S1048" s="35" t="s">
        <v>45</v>
      </c>
      <c r="T1048" s="35" t="s">
        <v>45</v>
      </c>
      <c r="U1048" s="7" t="s">
        <v>45</v>
      </c>
      <c r="V1048" s="4" t="s">
        <v>44</v>
      </c>
      <c r="W1048" s="33" t="s">
        <v>45</v>
      </c>
      <c r="X1048" s="7" t="s">
        <v>45</v>
      </c>
      <c r="Y1048" s="7" t="s">
        <v>45</v>
      </c>
      <c r="Z1048" s="7" t="s">
        <v>45</v>
      </c>
      <c r="AA1048" s="7" t="s">
        <v>45</v>
      </c>
      <c r="AB1048" s="7" t="s">
        <v>45</v>
      </c>
      <c r="AC1048" s="4" t="s">
        <v>44</v>
      </c>
      <c r="AD1048" s="35" t="s">
        <v>45</v>
      </c>
      <c r="AE1048" s="7" t="s">
        <v>45</v>
      </c>
      <c r="AF1048" s="7" t="s">
        <v>45</v>
      </c>
      <c r="AG1048" s="7" t="s">
        <v>45</v>
      </c>
      <c r="AH1048" s="35" t="s">
        <v>45</v>
      </c>
      <c r="AI1048" s="35" t="s">
        <v>45</v>
      </c>
      <c r="AJ1048" s="7" t="s">
        <v>45</v>
      </c>
      <c r="AK1048" s="36" t="s">
        <v>45</v>
      </c>
    </row>
    <row r="1049" spans="1:37">
      <c r="A1049" s="4">
        <v>2023</v>
      </c>
      <c r="B1049" s="4">
        <v>77</v>
      </c>
      <c r="C1049" s="4" t="s">
        <v>718</v>
      </c>
      <c r="D1049" s="4">
        <v>22490</v>
      </c>
      <c r="E1049" s="4" t="s">
        <v>708</v>
      </c>
      <c r="F1049" s="32">
        <v>0.13500000000000001</v>
      </c>
      <c r="G1049" s="4" t="s">
        <v>43</v>
      </c>
      <c r="H1049" s="33">
        <v>0</v>
      </c>
      <c r="I1049" s="7">
        <v>0</v>
      </c>
      <c r="J1049" s="7">
        <v>0</v>
      </c>
      <c r="K1049" s="7">
        <v>0</v>
      </c>
      <c r="L1049" s="7">
        <v>0</v>
      </c>
      <c r="M1049" s="7">
        <v>0</v>
      </c>
      <c r="N1049" s="34" t="s">
        <v>44</v>
      </c>
      <c r="O1049" s="35" t="s">
        <v>45</v>
      </c>
      <c r="P1049" s="7" t="s">
        <v>45</v>
      </c>
      <c r="Q1049" s="7" t="s">
        <v>45</v>
      </c>
      <c r="R1049" s="7" t="s">
        <v>45</v>
      </c>
      <c r="S1049" s="35" t="s">
        <v>45</v>
      </c>
      <c r="T1049" s="35" t="s">
        <v>45</v>
      </c>
      <c r="U1049" s="7" t="s">
        <v>45</v>
      </c>
      <c r="V1049" s="4" t="s">
        <v>44</v>
      </c>
      <c r="W1049" s="33" t="s">
        <v>45</v>
      </c>
      <c r="X1049" s="7" t="s">
        <v>45</v>
      </c>
      <c r="Y1049" s="7" t="s">
        <v>45</v>
      </c>
      <c r="Z1049" s="7" t="s">
        <v>45</v>
      </c>
      <c r="AA1049" s="7" t="s">
        <v>45</v>
      </c>
      <c r="AB1049" s="7" t="s">
        <v>45</v>
      </c>
      <c r="AC1049" s="4" t="s">
        <v>44</v>
      </c>
      <c r="AD1049" s="35" t="s">
        <v>45</v>
      </c>
      <c r="AE1049" s="7" t="s">
        <v>45</v>
      </c>
      <c r="AF1049" s="7" t="s">
        <v>45</v>
      </c>
      <c r="AG1049" s="7" t="s">
        <v>45</v>
      </c>
      <c r="AH1049" s="35" t="s">
        <v>45</v>
      </c>
      <c r="AI1049" s="35" t="s">
        <v>45</v>
      </c>
      <c r="AJ1049" s="7" t="s">
        <v>45</v>
      </c>
      <c r="AK1049" s="36" t="s">
        <v>45</v>
      </c>
    </row>
    <row r="1050" spans="1:37">
      <c r="A1050" s="4">
        <v>2023</v>
      </c>
      <c r="B1050" s="4">
        <v>77</v>
      </c>
      <c r="C1050" s="4" t="s">
        <v>718</v>
      </c>
      <c r="D1050" s="4">
        <v>23140</v>
      </c>
      <c r="E1050" s="4" t="s">
        <v>726</v>
      </c>
      <c r="F1050" s="32">
        <v>0.13500000000000001</v>
      </c>
      <c r="G1050" s="4" t="s">
        <v>44</v>
      </c>
      <c r="H1050" s="33" t="s">
        <v>45</v>
      </c>
      <c r="I1050" s="7" t="s">
        <v>45</v>
      </c>
      <c r="J1050" s="7" t="s">
        <v>45</v>
      </c>
      <c r="K1050" s="7" t="s">
        <v>45</v>
      </c>
      <c r="L1050" s="7" t="s">
        <v>45</v>
      </c>
      <c r="M1050" s="7" t="s">
        <v>45</v>
      </c>
      <c r="N1050" s="34" t="s">
        <v>44</v>
      </c>
      <c r="O1050" s="35" t="s">
        <v>45</v>
      </c>
      <c r="P1050" s="7" t="s">
        <v>45</v>
      </c>
      <c r="Q1050" s="7" t="s">
        <v>45</v>
      </c>
      <c r="R1050" s="7" t="s">
        <v>45</v>
      </c>
      <c r="S1050" s="35" t="s">
        <v>45</v>
      </c>
      <c r="T1050" s="35" t="s">
        <v>45</v>
      </c>
      <c r="U1050" s="7" t="s">
        <v>45</v>
      </c>
      <c r="V1050" s="4" t="s">
        <v>44</v>
      </c>
      <c r="W1050" s="33" t="s">
        <v>45</v>
      </c>
      <c r="X1050" s="7" t="s">
        <v>45</v>
      </c>
      <c r="Y1050" s="7" t="s">
        <v>45</v>
      </c>
      <c r="Z1050" s="7" t="s">
        <v>45</v>
      </c>
      <c r="AA1050" s="7" t="s">
        <v>45</v>
      </c>
      <c r="AB1050" s="7" t="s">
        <v>45</v>
      </c>
      <c r="AC1050" s="4" t="s">
        <v>44</v>
      </c>
      <c r="AD1050" s="35" t="s">
        <v>45</v>
      </c>
      <c r="AE1050" s="7" t="s">
        <v>45</v>
      </c>
      <c r="AF1050" s="7" t="s">
        <v>45</v>
      </c>
      <c r="AG1050" s="7" t="s">
        <v>45</v>
      </c>
      <c r="AH1050" s="35" t="s">
        <v>45</v>
      </c>
      <c r="AI1050" s="35" t="s">
        <v>45</v>
      </c>
      <c r="AJ1050" s="7" t="s">
        <v>45</v>
      </c>
      <c r="AK1050" s="36" t="s">
        <v>45</v>
      </c>
    </row>
    <row r="1051" spans="1:37">
      <c r="A1051" s="4">
        <v>2023</v>
      </c>
      <c r="B1051" s="4">
        <v>77</v>
      </c>
      <c r="C1051" s="4" t="s">
        <v>718</v>
      </c>
      <c r="D1051" s="4">
        <v>23510</v>
      </c>
      <c r="E1051" s="4" t="s">
        <v>643</v>
      </c>
      <c r="F1051" s="32">
        <v>0.13500000000000001</v>
      </c>
      <c r="G1051" s="4" t="s">
        <v>44</v>
      </c>
      <c r="H1051" s="33" t="s">
        <v>45</v>
      </c>
      <c r="I1051" s="7" t="s">
        <v>45</v>
      </c>
      <c r="J1051" s="7" t="s">
        <v>45</v>
      </c>
      <c r="K1051" s="7" t="s">
        <v>45</v>
      </c>
      <c r="L1051" s="7" t="s">
        <v>45</v>
      </c>
      <c r="M1051" s="7" t="s">
        <v>45</v>
      </c>
      <c r="N1051" s="34" t="s">
        <v>44</v>
      </c>
      <c r="O1051" s="35" t="s">
        <v>45</v>
      </c>
      <c r="P1051" s="7" t="s">
        <v>45</v>
      </c>
      <c r="Q1051" s="7" t="s">
        <v>45</v>
      </c>
      <c r="R1051" s="7" t="s">
        <v>45</v>
      </c>
      <c r="S1051" s="35" t="s">
        <v>45</v>
      </c>
      <c r="T1051" s="35" t="s">
        <v>45</v>
      </c>
      <c r="U1051" s="7" t="s">
        <v>45</v>
      </c>
      <c r="V1051" s="4" t="s">
        <v>44</v>
      </c>
      <c r="W1051" s="33" t="s">
        <v>45</v>
      </c>
      <c r="X1051" s="7" t="s">
        <v>45</v>
      </c>
      <c r="Y1051" s="7" t="s">
        <v>45</v>
      </c>
      <c r="Z1051" s="7" t="s">
        <v>45</v>
      </c>
      <c r="AA1051" s="7" t="s">
        <v>45</v>
      </c>
      <c r="AB1051" s="7" t="s">
        <v>45</v>
      </c>
      <c r="AC1051" s="4" t="s">
        <v>44</v>
      </c>
      <c r="AD1051" s="35" t="s">
        <v>45</v>
      </c>
      <c r="AE1051" s="7" t="s">
        <v>45</v>
      </c>
      <c r="AF1051" s="7" t="s">
        <v>45</v>
      </c>
      <c r="AG1051" s="7" t="s">
        <v>45</v>
      </c>
      <c r="AH1051" s="35" t="s">
        <v>45</v>
      </c>
      <c r="AI1051" s="35" t="s">
        <v>45</v>
      </c>
      <c r="AJ1051" s="7" t="s">
        <v>45</v>
      </c>
      <c r="AK1051" s="36" t="s">
        <v>45</v>
      </c>
    </row>
    <row r="1052" spans="1:37">
      <c r="A1052" s="4">
        <v>2023</v>
      </c>
      <c r="B1052" s="4">
        <v>77</v>
      </c>
      <c r="C1052" s="4" t="s">
        <v>718</v>
      </c>
      <c r="D1052" s="4">
        <v>23790</v>
      </c>
      <c r="E1052" s="4" t="s">
        <v>727</v>
      </c>
      <c r="F1052" s="32">
        <v>0.13500000000000001</v>
      </c>
      <c r="G1052" s="4" t="s">
        <v>44</v>
      </c>
      <c r="H1052" s="33" t="s">
        <v>45</v>
      </c>
      <c r="I1052" s="7" t="s">
        <v>45</v>
      </c>
      <c r="J1052" s="7" t="s">
        <v>45</v>
      </c>
      <c r="K1052" s="7" t="s">
        <v>45</v>
      </c>
      <c r="L1052" s="7" t="s">
        <v>45</v>
      </c>
      <c r="M1052" s="7" t="s">
        <v>45</v>
      </c>
      <c r="N1052" s="34" t="s">
        <v>44</v>
      </c>
      <c r="O1052" s="35" t="s">
        <v>45</v>
      </c>
      <c r="P1052" s="7" t="s">
        <v>45</v>
      </c>
      <c r="Q1052" s="7" t="s">
        <v>45</v>
      </c>
      <c r="R1052" s="7" t="s">
        <v>45</v>
      </c>
      <c r="S1052" s="35" t="s">
        <v>45</v>
      </c>
      <c r="T1052" s="35" t="s">
        <v>45</v>
      </c>
      <c r="U1052" s="7" t="s">
        <v>45</v>
      </c>
      <c r="V1052" s="4" t="s">
        <v>44</v>
      </c>
      <c r="W1052" s="33" t="s">
        <v>45</v>
      </c>
      <c r="X1052" s="7" t="s">
        <v>45</v>
      </c>
      <c r="Y1052" s="7" t="s">
        <v>45</v>
      </c>
      <c r="Z1052" s="7" t="s">
        <v>45</v>
      </c>
      <c r="AA1052" s="7" t="s">
        <v>45</v>
      </c>
      <c r="AB1052" s="7" t="s">
        <v>45</v>
      </c>
      <c r="AC1052" s="4" t="s">
        <v>44</v>
      </c>
      <c r="AD1052" s="35" t="s">
        <v>45</v>
      </c>
      <c r="AE1052" s="7" t="s">
        <v>45</v>
      </c>
      <c r="AF1052" s="7" t="s">
        <v>45</v>
      </c>
      <c r="AG1052" s="7" t="s">
        <v>45</v>
      </c>
      <c r="AH1052" s="35" t="s">
        <v>45</v>
      </c>
      <c r="AI1052" s="35" t="s">
        <v>45</v>
      </c>
      <c r="AJ1052" s="7" t="s">
        <v>45</v>
      </c>
      <c r="AK1052" s="36" t="s">
        <v>45</v>
      </c>
    </row>
    <row r="1053" spans="1:37">
      <c r="A1053" s="4">
        <v>2023</v>
      </c>
      <c r="B1053" s="4">
        <v>77</v>
      </c>
      <c r="C1053" s="4" t="s">
        <v>718</v>
      </c>
      <c r="D1053" s="4">
        <v>24000</v>
      </c>
      <c r="E1053" s="4" t="s">
        <v>713</v>
      </c>
      <c r="F1053" s="32">
        <v>0.13500000000000001</v>
      </c>
      <c r="G1053" s="4" t="s">
        <v>43</v>
      </c>
      <c r="H1053" s="33">
        <v>74369567</v>
      </c>
      <c r="I1053" s="7">
        <v>855250</v>
      </c>
      <c r="J1053" s="7">
        <v>909878</v>
      </c>
      <c r="K1053" s="7">
        <v>122833.53</v>
      </c>
      <c r="L1053" s="7">
        <v>1887961.53</v>
      </c>
      <c r="M1053" s="7">
        <v>2104660</v>
      </c>
      <c r="N1053" s="34" t="s">
        <v>43</v>
      </c>
      <c r="O1053" s="35">
        <v>0.102961271654329</v>
      </c>
      <c r="P1053" s="7">
        <v>2007681</v>
      </c>
      <c r="Q1053" s="7">
        <v>206713.3888362349</v>
      </c>
      <c r="R1053" s="7">
        <v>0</v>
      </c>
      <c r="S1053" s="35">
        <v>1</v>
      </c>
      <c r="T1053" s="35">
        <v>0.102961271654329</v>
      </c>
      <c r="U1053" s="7">
        <v>206713.39</v>
      </c>
      <c r="V1053" s="4" t="s">
        <v>44</v>
      </c>
      <c r="W1053" s="33" t="s">
        <v>45</v>
      </c>
      <c r="X1053" s="7" t="s">
        <v>45</v>
      </c>
      <c r="Y1053" s="7" t="s">
        <v>45</v>
      </c>
      <c r="Z1053" s="7" t="s">
        <v>45</v>
      </c>
      <c r="AA1053" s="7" t="s">
        <v>45</v>
      </c>
      <c r="AB1053" s="7" t="s">
        <v>45</v>
      </c>
      <c r="AC1053" s="4" t="s">
        <v>44</v>
      </c>
      <c r="AD1053" s="35" t="s">
        <v>45</v>
      </c>
      <c r="AE1053" s="7" t="s">
        <v>45</v>
      </c>
      <c r="AF1053" s="7" t="s">
        <v>45</v>
      </c>
      <c r="AG1053" s="7" t="s">
        <v>45</v>
      </c>
      <c r="AH1053" s="35" t="s">
        <v>45</v>
      </c>
      <c r="AI1053" s="35" t="s">
        <v>45</v>
      </c>
      <c r="AJ1053" s="7" t="s">
        <v>45</v>
      </c>
      <c r="AK1053" s="36">
        <v>206713.39</v>
      </c>
    </row>
    <row r="1054" spans="1:37">
      <c r="A1054" s="4">
        <v>2023</v>
      </c>
      <c r="B1054" s="4">
        <v>77</v>
      </c>
      <c r="C1054" s="4" t="s">
        <v>718</v>
      </c>
      <c r="D1054" s="4">
        <v>24040</v>
      </c>
      <c r="E1054" s="4" t="s">
        <v>728</v>
      </c>
      <c r="F1054" s="32">
        <v>0.13500000000000001</v>
      </c>
      <c r="G1054" s="4" t="s">
        <v>44</v>
      </c>
      <c r="H1054" s="33" t="s">
        <v>45</v>
      </c>
      <c r="I1054" s="7" t="s">
        <v>45</v>
      </c>
      <c r="J1054" s="7" t="s">
        <v>45</v>
      </c>
      <c r="K1054" s="7" t="s">
        <v>45</v>
      </c>
      <c r="L1054" s="7" t="s">
        <v>45</v>
      </c>
      <c r="M1054" s="7" t="s">
        <v>45</v>
      </c>
      <c r="N1054" s="34" t="s">
        <v>44</v>
      </c>
      <c r="O1054" s="35" t="s">
        <v>45</v>
      </c>
      <c r="P1054" s="7" t="s">
        <v>45</v>
      </c>
      <c r="Q1054" s="7" t="s">
        <v>45</v>
      </c>
      <c r="R1054" s="7" t="s">
        <v>45</v>
      </c>
      <c r="S1054" s="35" t="s">
        <v>45</v>
      </c>
      <c r="T1054" s="35" t="s">
        <v>45</v>
      </c>
      <c r="U1054" s="7" t="s">
        <v>45</v>
      </c>
      <c r="V1054" s="4" t="s">
        <v>44</v>
      </c>
      <c r="W1054" s="33" t="s">
        <v>45</v>
      </c>
      <c r="X1054" s="7" t="s">
        <v>45</v>
      </c>
      <c r="Y1054" s="7" t="s">
        <v>45</v>
      </c>
      <c r="Z1054" s="7" t="s">
        <v>45</v>
      </c>
      <c r="AA1054" s="7" t="s">
        <v>45</v>
      </c>
      <c r="AB1054" s="7" t="s">
        <v>45</v>
      </c>
      <c r="AC1054" s="4" t="s">
        <v>44</v>
      </c>
      <c r="AD1054" s="35" t="s">
        <v>45</v>
      </c>
      <c r="AE1054" s="7" t="s">
        <v>45</v>
      </c>
      <c r="AF1054" s="7" t="s">
        <v>45</v>
      </c>
      <c r="AG1054" s="7" t="s">
        <v>45</v>
      </c>
      <c r="AH1054" s="35" t="s">
        <v>45</v>
      </c>
      <c r="AI1054" s="35" t="s">
        <v>45</v>
      </c>
      <c r="AJ1054" s="7" t="s">
        <v>45</v>
      </c>
      <c r="AK1054" s="36" t="s">
        <v>45</v>
      </c>
    </row>
    <row r="1055" spans="1:37">
      <c r="A1055" s="4">
        <v>2023</v>
      </c>
      <c r="B1055" s="4">
        <v>77</v>
      </c>
      <c r="C1055" s="4" t="s">
        <v>718</v>
      </c>
      <c r="D1055" s="4">
        <v>24550</v>
      </c>
      <c r="E1055" s="4" t="s">
        <v>729</v>
      </c>
      <c r="F1055" s="32">
        <v>0.13500000000000001</v>
      </c>
      <c r="G1055" s="4" t="s">
        <v>43</v>
      </c>
      <c r="H1055" s="33">
        <v>1222547925</v>
      </c>
      <c r="I1055" s="7">
        <v>20050441</v>
      </c>
      <c r="J1055" s="7">
        <v>13900162</v>
      </c>
      <c r="K1055" s="7">
        <v>1876521.87</v>
      </c>
      <c r="L1055" s="7">
        <v>35827124.869999997</v>
      </c>
      <c r="M1055" s="7">
        <v>37532892</v>
      </c>
      <c r="N1055" s="34" t="s">
        <v>43</v>
      </c>
      <c r="O1055" s="35">
        <v>4.5447260765304247E-2</v>
      </c>
      <c r="P1055" s="7">
        <v>37458803</v>
      </c>
      <c r="Q1055" s="7">
        <v>1702399.9878971609</v>
      </c>
      <c r="R1055" s="7">
        <v>0</v>
      </c>
      <c r="S1055" s="35">
        <v>1</v>
      </c>
      <c r="T1055" s="35">
        <v>4.5447260765304247E-2</v>
      </c>
      <c r="U1055" s="7">
        <v>1702399.99</v>
      </c>
      <c r="V1055" s="4" t="s">
        <v>44</v>
      </c>
      <c r="W1055" s="33" t="s">
        <v>45</v>
      </c>
      <c r="X1055" s="7" t="s">
        <v>45</v>
      </c>
      <c r="Y1055" s="7" t="s">
        <v>45</v>
      </c>
      <c r="Z1055" s="7" t="s">
        <v>45</v>
      </c>
      <c r="AA1055" s="7" t="s">
        <v>45</v>
      </c>
      <c r="AB1055" s="7" t="s">
        <v>45</v>
      </c>
      <c r="AC1055" s="4" t="s">
        <v>44</v>
      </c>
      <c r="AD1055" s="35" t="s">
        <v>45</v>
      </c>
      <c r="AE1055" s="7" t="s">
        <v>45</v>
      </c>
      <c r="AF1055" s="7" t="s">
        <v>45</v>
      </c>
      <c r="AG1055" s="7" t="s">
        <v>45</v>
      </c>
      <c r="AH1055" s="35" t="s">
        <v>45</v>
      </c>
      <c r="AI1055" s="35" t="s">
        <v>45</v>
      </c>
      <c r="AJ1055" s="7" t="s">
        <v>45</v>
      </c>
      <c r="AK1055" s="36">
        <v>1702399.99</v>
      </c>
    </row>
    <row r="1056" spans="1:37">
      <c r="A1056" s="4">
        <v>2023</v>
      </c>
      <c r="B1056" s="4">
        <v>77</v>
      </c>
      <c r="C1056" s="4" t="s">
        <v>718</v>
      </c>
      <c r="D1056" s="4">
        <v>25140</v>
      </c>
      <c r="E1056" s="4" t="s">
        <v>647</v>
      </c>
      <c r="F1056" s="32">
        <v>0.13500000000000001</v>
      </c>
      <c r="G1056" s="4" t="s">
        <v>43</v>
      </c>
      <c r="H1056" s="33">
        <v>426328975</v>
      </c>
      <c r="I1056" s="7">
        <v>8147180</v>
      </c>
      <c r="J1056" s="7">
        <v>4685861</v>
      </c>
      <c r="K1056" s="7">
        <v>632591.23499999999</v>
      </c>
      <c r="L1056" s="7">
        <v>13465632.234999999</v>
      </c>
      <c r="M1056" s="7">
        <v>14328952</v>
      </c>
      <c r="N1056" s="34" t="s">
        <v>43</v>
      </c>
      <c r="O1056" s="35">
        <v>6.0250028404031257E-2</v>
      </c>
      <c r="P1056" s="7">
        <v>14013318</v>
      </c>
      <c r="Q1056" s="7">
        <v>844302.80753472261</v>
      </c>
      <c r="R1056" s="7">
        <v>0</v>
      </c>
      <c r="S1056" s="35">
        <v>1</v>
      </c>
      <c r="T1056" s="35">
        <v>6.0250028404031257E-2</v>
      </c>
      <c r="U1056" s="7">
        <v>844302.81</v>
      </c>
      <c r="V1056" s="4" t="s">
        <v>44</v>
      </c>
      <c r="W1056" s="33" t="s">
        <v>45</v>
      </c>
      <c r="X1056" s="7" t="s">
        <v>45</v>
      </c>
      <c r="Y1056" s="7" t="s">
        <v>45</v>
      </c>
      <c r="Z1056" s="7" t="s">
        <v>45</v>
      </c>
      <c r="AA1056" s="7" t="s">
        <v>45</v>
      </c>
      <c r="AB1056" s="7" t="s">
        <v>45</v>
      </c>
      <c r="AC1056" s="4" t="s">
        <v>44</v>
      </c>
      <c r="AD1056" s="35" t="s">
        <v>45</v>
      </c>
      <c r="AE1056" s="7" t="s">
        <v>45</v>
      </c>
      <c r="AF1056" s="7" t="s">
        <v>45</v>
      </c>
      <c r="AG1056" s="7" t="s">
        <v>45</v>
      </c>
      <c r="AH1056" s="35" t="s">
        <v>45</v>
      </c>
      <c r="AI1056" s="35" t="s">
        <v>45</v>
      </c>
      <c r="AJ1056" s="7" t="s">
        <v>45</v>
      </c>
      <c r="AK1056" s="36">
        <v>844302.81</v>
      </c>
    </row>
    <row r="1057" spans="1:37">
      <c r="A1057" s="4">
        <v>2023</v>
      </c>
      <c r="B1057" s="4">
        <v>77</v>
      </c>
      <c r="C1057" s="4" t="s">
        <v>718</v>
      </c>
      <c r="D1057" s="4">
        <v>25160</v>
      </c>
      <c r="E1057" s="4" t="s">
        <v>648</v>
      </c>
      <c r="F1057" s="32">
        <v>0.13500000000000001</v>
      </c>
      <c r="G1057" s="4" t="s">
        <v>43</v>
      </c>
      <c r="H1057" s="33">
        <v>1115389232</v>
      </c>
      <c r="I1057" s="7">
        <v>28197090</v>
      </c>
      <c r="J1057" s="7">
        <v>13650812</v>
      </c>
      <c r="K1057" s="7">
        <v>1842859.62</v>
      </c>
      <c r="L1057" s="7">
        <v>43690761.619999997</v>
      </c>
      <c r="M1057" s="7">
        <v>45217951</v>
      </c>
      <c r="N1057" s="34" t="s">
        <v>43</v>
      </c>
      <c r="O1057" s="35">
        <v>3.3773962469020417E-2</v>
      </c>
      <c r="P1057" s="7">
        <v>44965520</v>
      </c>
      <c r="Q1057" s="7">
        <v>1518663.7848799869</v>
      </c>
      <c r="R1057" s="7">
        <v>0</v>
      </c>
      <c r="S1057" s="35">
        <v>1</v>
      </c>
      <c r="T1057" s="35">
        <v>3.3773962469020417E-2</v>
      </c>
      <c r="U1057" s="7">
        <v>1518663.78</v>
      </c>
      <c r="V1057" s="4" t="s">
        <v>43</v>
      </c>
      <c r="W1057" s="33">
        <v>295068240</v>
      </c>
      <c r="X1057" s="7">
        <v>7512881</v>
      </c>
      <c r="Y1057" s="7">
        <v>4137901</v>
      </c>
      <c r="Z1057" s="7">
        <v>558616.63500000001</v>
      </c>
      <c r="AA1057" s="7">
        <v>12209398.635</v>
      </c>
      <c r="AB1057" s="7">
        <v>12015625</v>
      </c>
      <c r="AC1057" s="4" t="s">
        <v>44</v>
      </c>
      <c r="AD1057" s="35" t="s">
        <v>45</v>
      </c>
      <c r="AE1057" s="7" t="s">
        <v>45</v>
      </c>
      <c r="AF1057" s="7" t="s">
        <v>45</v>
      </c>
      <c r="AG1057" s="7" t="s">
        <v>45</v>
      </c>
      <c r="AH1057" s="35" t="s">
        <v>45</v>
      </c>
      <c r="AI1057" s="35" t="s">
        <v>45</v>
      </c>
      <c r="AJ1057" s="7" t="s">
        <v>45</v>
      </c>
      <c r="AK1057" s="36">
        <v>1518663.78</v>
      </c>
    </row>
    <row r="1058" spans="1:37">
      <c r="A1058" s="4">
        <v>2023</v>
      </c>
      <c r="B1058" s="4">
        <v>77</v>
      </c>
      <c r="C1058" s="4" t="s">
        <v>718</v>
      </c>
      <c r="D1058" s="4">
        <v>25290</v>
      </c>
      <c r="E1058" s="4" t="s">
        <v>650</v>
      </c>
      <c r="F1058" s="32">
        <v>0.13500000000000001</v>
      </c>
      <c r="G1058" s="4" t="s">
        <v>44</v>
      </c>
      <c r="H1058" s="33" t="s">
        <v>45</v>
      </c>
      <c r="I1058" s="7" t="s">
        <v>45</v>
      </c>
      <c r="J1058" s="7" t="s">
        <v>45</v>
      </c>
      <c r="K1058" s="7" t="s">
        <v>45</v>
      </c>
      <c r="L1058" s="7" t="s">
        <v>45</v>
      </c>
      <c r="M1058" s="7" t="s">
        <v>45</v>
      </c>
      <c r="N1058" s="34" t="s">
        <v>44</v>
      </c>
      <c r="O1058" s="35" t="s">
        <v>45</v>
      </c>
      <c r="P1058" s="7" t="s">
        <v>45</v>
      </c>
      <c r="Q1058" s="7" t="s">
        <v>45</v>
      </c>
      <c r="R1058" s="7" t="s">
        <v>45</v>
      </c>
      <c r="S1058" s="35" t="s">
        <v>45</v>
      </c>
      <c r="T1058" s="35" t="s">
        <v>45</v>
      </c>
      <c r="U1058" s="7" t="s">
        <v>45</v>
      </c>
      <c r="V1058" s="4" t="s">
        <v>44</v>
      </c>
      <c r="W1058" s="33" t="s">
        <v>45</v>
      </c>
      <c r="X1058" s="7" t="s">
        <v>45</v>
      </c>
      <c r="Y1058" s="7" t="s">
        <v>45</v>
      </c>
      <c r="Z1058" s="7" t="s">
        <v>45</v>
      </c>
      <c r="AA1058" s="7" t="s">
        <v>45</v>
      </c>
      <c r="AB1058" s="7" t="s">
        <v>45</v>
      </c>
      <c r="AC1058" s="4" t="s">
        <v>44</v>
      </c>
      <c r="AD1058" s="35" t="s">
        <v>45</v>
      </c>
      <c r="AE1058" s="7" t="s">
        <v>45</v>
      </c>
      <c r="AF1058" s="7" t="s">
        <v>45</v>
      </c>
      <c r="AG1058" s="7" t="s">
        <v>45</v>
      </c>
      <c r="AH1058" s="35" t="s">
        <v>45</v>
      </c>
      <c r="AI1058" s="35" t="s">
        <v>45</v>
      </c>
      <c r="AJ1058" s="7" t="s">
        <v>45</v>
      </c>
      <c r="AK1058" s="36" t="s">
        <v>45</v>
      </c>
    </row>
    <row r="1059" spans="1:37">
      <c r="A1059" s="4">
        <v>2023</v>
      </c>
      <c r="B1059" s="4">
        <v>77</v>
      </c>
      <c r="C1059" s="4" t="s">
        <v>718</v>
      </c>
      <c r="D1059" s="4">
        <v>25460</v>
      </c>
      <c r="E1059" s="4" t="s">
        <v>730</v>
      </c>
      <c r="F1059" s="32">
        <v>0.13500000000000001</v>
      </c>
      <c r="G1059" s="4" t="s">
        <v>44</v>
      </c>
      <c r="H1059" s="33" t="s">
        <v>45</v>
      </c>
      <c r="I1059" s="7" t="s">
        <v>45</v>
      </c>
      <c r="J1059" s="7" t="s">
        <v>45</v>
      </c>
      <c r="K1059" s="7" t="s">
        <v>45</v>
      </c>
      <c r="L1059" s="7" t="s">
        <v>45</v>
      </c>
      <c r="M1059" s="7" t="s">
        <v>45</v>
      </c>
      <c r="N1059" s="34" t="s">
        <v>44</v>
      </c>
      <c r="O1059" s="35" t="s">
        <v>45</v>
      </c>
      <c r="P1059" s="7" t="s">
        <v>45</v>
      </c>
      <c r="Q1059" s="7" t="s">
        <v>45</v>
      </c>
      <c r="R1059" s="7" t="s">
        <v>45</v>
      </c>
      <c r="S1059" s="35" t="s">
        <v>45</v>
      </c>
      <c r="T1059" s="35" t="s">
        <v>45</v>
      </c>
      <c r="U1059" s="7" t="s">
        <v>45</v>
      </c>
      <c r="V1059" s="4" t="s">
        <v>44</v>
      </c>
      <c r="W1059" s="33" t="s">
        <v>45</v>
      </c>
      <c r="X1059" s="7" t="s">
        <v>45</v>
      </c>
      <c r="Y1059" s="7" t="s">
        <v>45</v>
      </c>
      <c r="Z1059" s="7" t="s">
        <v>45</v>
      </c>
      <c r="AA1059" s="7" t="s">
        <v>45</v>
      </c>
      <c r="AB1059" s="7" t="s">
        <v>45</v>
      </c>
      <c r="AC1059" s="4" t="s">
        <v>44</v>
      </c>
      <c r="AD1059" s="35" t="s">
        <v>45</v>
      </c>
      <c r="AE1059" s="7" t="s">
        <v>45</v>
      </c>
      <c r="AF1059" s="7" t="s">
        <v>45</v>
      </c>
      <c r="AG1059" s="7" t="s">
        <v>45</v>
      </c>
      <c r="AH1059" s="35" t="s">
        <v>45</v>
      </c>
      <c r="AI1059" s="35" t="s">
        <v>45</v>
      </c>
      <c r="AJ1059" s="7" t="s">
        <v>45</v>
      </c>
      <c r="AK1059" s="36" t="s">
        <v>45</v>
      </c>
    </row>
    <row r="1060" spans="1:37">
      <c r="A1060" s="4">
        <v>2023</v>
      </c>
      <c r="B1060" s="4">
        <v>77</v>
      </c>
      <c r="C1060" s="4" t="s">
        <v>718</v>
      </c>
      <c r="D1060" s="4">
        <v>26060</v>
      </c>
      <c r="E1060" s="4" t="s">
        <v>731</v>
      </c>
      <c r="F1060" s="32">
        <v>0.13500000000000001</v>
      </c>
      <c r="G1060" s="4" t="s">
        <v>43</v>
      </c>
      <c r="H1060" s="33">
        <v>525996490</v>
      </c>
      <c r="I1060" s="7">
        <v>14128266</v>
      </c>
      <c r="J1060" s="7">
        <v>6472257</v>
      </c>
      <c r="K1060" s="7">
        <v>873754.69500000007</v>
      </c>
      <c r="L1060" s="7">
        <v>21474277.695</v>
      </c>
      <c r="M1060" s="7">
        <v>22186546</v>
      </c>
      <c r="N1060" s="34" t="s">
        <v>43</v>
      </c>
      <c r="O1060" s="35">
        <v>3.2103613829750688E-2</v>
      </c>
      <c r="P1060" s="7">
        <v>22083282</v>
      </c>
      <c r="Q1060" s="7">
        <v>708953.15742148447</v>
      </c>
      <c r="R1060" s="7">
        <v>0</v>
      </c>
      <c r="S1060" s="35">
        <v>1</v>
      </c>
      <c r="T1060" s="35">
        <v>3.2103613829750688E-2</v>
      </c>
      <c r="U1060" s="7">
        <v>708953.16</v>
      </c>
      <c r="V1060" s="4" t="s">
        <v>43</v>
      </c>
      <c r="W1060" s="33">
        <v>194051280</v>
      </c>
      <c r="X1060" s="7">
        <v>5212217</v>
      </c>
      <c r="Y1060" s="7">
        <v>2527806</v>
      </c>
      <c r="Z1060" s="7">
        <v>341253.81</v>
      </c>
      <c r="AA1060" s="7">
        <v>8081276.8099999996</v>
      </c>
      <c r="AB1060" s="7">
        <v>8185088</v>
      </c>
      <c r="AC1060" s="4" t="s">
        <v>43</v>
      </c>
      <c r="AD1060" s="35">
        <v>1.268296565656968E-2</v>
      </c>
      <c r="AE1060" s="7">
        <v>7379048</v>
      </c>
      <c r="AF1060" s="7">
        <v>93588.212362179169</v>
      </c>
      <c r="AG1060" s="7">
        <v>0</v>
      </c>
      <c r="AH1060" s="35">
        <v>1</v>
      </c>
      <c r="AI1060" s="35">
        <v>1.268296565656968E-2</v>
      </c>
      <c r="AJ1060" s="7">
        <v>93588.21</v>
      </c>
      <c r="AK1060" s="36">
        <v>802541.37</v>
      </c>
    </row>
    <row r="1061" spans="1:37">
      <c r="A1061" s="4">
        <v>2023</v>
      </c>
      <c r="B1061" s="4">
        <v>77</v>
      </c>
      <c r="C1061" s="4" t="s">
        <v>718</v>
      </c>
      <c r="D1061" s="4">
        <v>30100</v>
      </c>
      <c r="E1061" s="4" t="s">
        <v>279</v>
      </c>
      <c r="F1061" s="32">
        <v>0.13500000000000001</v>
      </c>
      <c r="G1061" s="4" t="s">
        <v>43</v>
      </c>
      <c r="H1061" s="33">
        <v>3382948460</v>
      </c>
      <c r="I1061" s="7">
        <v>0</v>
      </c>
      <c r="J1061" s="7">
        <v>5270964</v>
      </c>
      <c r="K1061" s="7">
        <v>711580.14</v>
      </c>
      <c r="L1061" s="7">
        <v>5982544.1399999997</v>
      </c>
      <c r="M1061" s="7">
        <v>6765897</v>
      </c>
      <c r="N1061" s="34" t="s">
        <v>43</v>
      </c>
      <c r="O1061" s="35">
        <v>0.1157796017290834</v>
      </c>
      <c r="P1061" s="7">
        <v>6766713</v>
      </c>
      <c r="Q1061" s="7">
        <v>783447.3361550112</v>
      </c>
      <c r="R1061" s="7">
        <v>0</v>
      </c>
      <c r="S1061" s="35">
        <v>1</v>
      </c>
      <c r="T1061" s="35">
        <v>0.1157796017290834</v>
      </c>
      <c r="U1061" s="7">
        <v>783447.34</v>
      </c>
      <c r="V1061" s="4" t="s">
        <v>43</v>
      </c>
      <c r="W1061" s="33">
        <v>732342860</v>
      </c>
      <c r="X1061" s="7">
        <v>0</v>
      </c>
      <c r="Y1061" s="7">
        <v>1295506</v>
      </c>
      <c r="Z1061" s="7">
        <v>174893.31</v>
      </c>
      <c r="AA1061" s="7">
        <v>1470399.31</v>
      </c>
      <c r="AB1061" s="7">
        <v>1464686</v>
      </c>
      <c r="AC1061" s="4" t="s">
        <v>44</v>
      </c>
      <c r="AD1061" s="35" t="s">
        <v>45</v>
      </c>
      <c r="AE1061" s="7" t="s">
        <v>45</v>
      </c>
      <c r="AF1061" s="7" t="s">
        <v>45</v>
      </c>
      <c r="AG1061" s="7" t="s">
        <v>45</v>
      </c>
      <c r="AH1061" s="35" t="s">
        <v>45</v>
      </c>
      <c r="AI1061" s="35" t="s">
        <v>45</v>
      </c>
      <c r="AJ1061" s="7" t="s">
        <v>45</v>
      </c>
      <c r="AK1061" s="36">
        <v>783447.34</v>
      </c>
    </row>
    <row r="1062" spans="1:37">
      <c r="A1062" s="4">
        <v>2023</v>
      </c>
      <c r="B1062" s="4">
        <v>77</v>
      </c>
      <c r="C1062" s="4" t="s">
        <v>718</v>
      </c>
      <c r="D1062" s="4">
        <v>30250</v>
      </c>
      <c r="E1062" s="4" t="s">
        <v>653</v>
      </c>
      <c r="F1062" s="32">
        <v>0.13500000000000001</v>
      </c>
      <c r="G1062" s="4" t="s">
        <v>44</v>
      </c>
      <c r="H1062" s="33" t="s">
        <v>45</v>
      </c>
      <c r="I1062" s="7" t="s">
        <v>45</v>
      </c>
      <c r="J1062" s="7" t="s">
        <v>45</v>
      </c>
      <c r="K1062" s="7" t="s">
        <v>45</v>
      </c>
      <c r="L1062" s="7" t="s">
        <v>45</v>
      </c>
      <c r="M1062" s="7" t="s">
        <v>45</v>
      </c>
      <c r="N1062" s="34" t="s">
        <v>44</v>
      </c>
      <c r="O1062" s="35" t="s">
        <v>45</v>
      </c>
      <c r="P1062" s="7" t="s">
        <v>45</v>
      </c>
      <c r="Q1062" s="7" t="s">
        <v>45</v>
      </c>
      <c r="R1062" s="7" t="s">
        <v>45</v>
      </c>
      <c r="S1062" s="35" t="s">
        <v>45</v>
      </c>
      <c r="T1062" s="35" t="s">
        <v>45</v>
      </c>
      <c r="U1062" s="7" t="s">
        <v>45</v>
      </c>
      <c r="V1062" s="4" t="s">
        <v>44</v>
      </c>
      <c r="W1062" s="33" t="s">
        <v>45</v>
      </c>
      <c r="X1062" s="7" t="s">
        <v>45</v>
      </c>
      <c r="Y1062" s="7" t="s">
        <v>45</v>
      </c>
      <c r="Z1062" s="7" t="s">
        <v>45</v>
      </c>
      <c r="AA1062" s="7" t="s">
        <v>45</v>
      </c>
      <c r="AB1062" s="7" t="s">
        <v>45</v>
      </c>
      <c r="AC1062" s="4" t="s">
        <v>44</v>
      </c>
      <c r="AD1062" s="35" t="s">
        <v>45</v>
      </c>
      <c r="AE1062" s="7" t="s">
        <v>45</v>
      </c>
      <c r="AF1062" s="7" t="s">
        <v>45</v>
      </c>
      <c r="AG1062" s="7" t="s">
        <v>45</v>
      </c>
      <c r="AH1062" s="35" t="s">
        <v>45</v>
      </c>
      <c r="AI1062" s="35" t="s">
        <v>45</v>
      </c>
      <c r="AJ1062" s="7" t="s">
        <v>45</v>
      </c>
      <c r="AK1062" s="36" t="s">
        <v>45</v>
      </c>
    </row>
    <row r="1063" spans="1:37">
      <c r="A1063" s="4">
        <v>2023</v>
      </c>
      <c r="B1063" s="4">
        <v>77</v>
      </c>
      <c r="C1063" s="4" t="s">
        <v>718</v>
      </c>
      <c r="D1063" s="4">
        <v>30260</v>
      </c>
      <c r="E1063" s="4" t="s">
        <v>79</v>
      </c>
      <c r="F1063" s="32">
        <v>0.13500000000000001</v>
      </c>
      <c r="G1063" s="4" t="s">
        <v>43</v>
      </c>
      <c r="H1063" s="33">
        <v>12117770</v>
      </c>
      <c r="I1063" s="7">
        <v>0</v>
      </c>
      <c r="J1063" s="7">
        <v>18077</v>
      </c>
      <c r="K1063" s="7">
        <v>2440.395</v>
      </c>
      <c r="L1063" s="7">
        <v>20517.395</v>
      </c>
      <c r="M1063" s="7">
        <v>24236</v>
      </c>
      <c r="N1063" s="34" t="s">
        <v>43</v>
      </c>
      <c r="O1063" s="35">
        <v>0.1534331160257468</v>
      </c>
      <c r="P1063" s="7">
        <v>23873</v>
      </c>
      <c r="Q1063" s="7">
        <v>3662.9087788826541</v>
      </c>
      <c r="R1063" s="7">
        <v>0</v>
      </c>
      <c r="S1063" s="35">
        <v>1</v>
      </c>
      <c r="T1063" s="35">
        <v>0.1534331160257468</v>
      </c>
      <c r="U1063" s="7">
        <v>3662.91</v>
      </c>
      <c r="V1063" s="4" t="s">
        <v>44</v>
      </c>
      <c r="W1063" s="33" t="s">
        <v>45</v>
      </c>
      <c r="X1063" s="7" t="s">
        <v>45</v>
      </c>
      <c r="Y1063" s="7" t="s">
        <v>45</v>
      </c>
      <c r="Z1063" s="7" t="s">
        <v>45</v>
      </c>
      <c r="AA1063" s="7" t="s">
        <v>45</v>
      </c>
      <c r="AB1063" s="7" t="s">
        <v>45</v>
      </c>
      <c r="AC1063" s="4" t="s">
        <v>44</v>
      </c>
      <c r="AD1063" s="35" t="s">
        <v>45</v>
      </c>
      <c r="AE1063" s="7" t="s">
        <v>45</v>
      </c>
      <c r="AF1063" s="7" t="s">
        <v>45</v>
      </c>
      <c r="AG1063" s="7" t="s">
        <v>45</v>
      </c>
      <c r="AH1063" s="35" t="s">
        <v>45</v>
      </c>
      <c r="AI1063" s="35" t="s">
        <v>45</v>
      </c>
      <c r="AJ1063" s="7" t="s">
        <v>45</v>
      </c>
      <c r="AK1063" s="36">
        <v>3662.91</v>
      </c>
    </row>
    <row r="1064" spans="1:37">
      <c r="A1064" s="4">
        <v>2023</v>
      </c>
      <c r="B1064" s="4">
        <v>77</v>
      </c>
      <c r="C1064" s="4" t="s">
        <v>718</v>
      </c>
      <c r="D1064" s="4">
        <v>30350</v>
      </c>
      <c r="E1064" s="4" t="s">
        <v>654</v>
      </c>
      <c r="F1064" s="32">
        <v>0.13500000000000001</v>
      </c>
      <c r="G1064" s="4" t="s">
        <v>43</v>
      </c>
      <c r="H1064" s="33">
        <v>2076442087</v>
      </c>
      <c r="I1064" s="7">
        <v>0</v>
      </c>
      <c r="J1064" s="7">
        <v>3121835</v>
      </c>
      <c r="K1064" s="7">
        <v>421447.72499999998</v>
      </c>
      <c r="L1064" s="7">
        <v>3543282.7250000001</v>
      </c>
      <c r="M1064" s="7">
        <v>4152882</v>
      </c>
      <c r="N1064" s="34" t="s">
        <v>43</v>
      </c>
      <c r="O1064" s="35">
        <v>0.14678945248143341</v>
      </c>
      <c r="P1064" s="7">
        <v>4165609</v>
      </c>
      <c r="Q1064" s="7">
        <v>611467.4643617312</v>
      </c>
      <c r="R1064" s="7">
        <v>0</v>
      </c>
      <c r="S1064" s="35">
        <v>1</v>
      </c>
      <c r="T1064" s="35">
        <v>0.14678945248143341</v>
      </c>
      <c r="U1064" s="7">
        <v>611467.46</v>
      </c>
      <c r="V1064" s="4" t="s">
        <v>43</v>
      </c>
      <c r="W1064" s="33">
        <v>360081380</v>
      </c>
      <c r="X1064" s="7">
        <v>0</v>
      </c>
      <c r="Y1064" s="7">
        <v>690906</v>
      </c>
      <c r="Z1064" s="7">
        <v>93272.310000000012</v>
      </c>
      <c r="AA1064" s="7">
        <v>784178.31</v>
      </c>
      <c r="AB1064" s="7">
        <v>720164</v>
      </c>
      <c r="AC1064" s="4" t="s">
        <v>44</v>
      </c>
      <c r="AD1064" s="35" t="s">
        <v>45</v>
      </c>
      <c r="AE1064" s="7" t="s">
        <v>45</v>
      </c>
      <c r="AF1064" s="7" t="s">
        <v>45</v>
      </c>
      <c r="AG1064" s="7" t="s">
        <v>45</v>
      </c>
      <c r="AH1064" s="35" t="s">
        <v>45</v>
      </c>
      <c r="AI1064" s="35" t="s">
        <v>45</v>
      </c>
      <c r="AJ1064" s="7" t="s">
        <v>45</v>
      </c>
      <c r="AK1064" s="36">
        <v>611467.46</v>
      </c>
    </row>
    <row r="1065" spans="1:37">
      <c r="A1065" s="4">
        <v>2023</v>
      </c>
      <c r="B1065" s="4">
        <v>77</v>
      </c>
      <c r="C1065" s="4" t="s">
        <v>718</v>
      </c>
      <c r="D1065" s="4">
        <v>30390</v>
      </c>
      <c r="E1065" s="4" t="s">
        <v>169</v>
      </c>
      <c r="F1065" s="32">
        <v>0.13500000000000001</v>
      </c>
      <c r="G1065" s="4" t="s">
        <v>43</v>
      </c>
      <c r="H1065" s="33">
        <v>74369567</v>
      </c>
      <c r="I1065" s="7">
        <v>0</v>
      </c>
      <c r="J1065" s="7">
        <v>108319</v>
      </c>
      <c r="K1065" s="7">
        <v>14623.065000000001</v>
      </c>
      <c r="L1065" s="7">
        <v>122942.065</v>
      </c>
      <c r="M1065" s="7">
        <v>148739</v>
      </c>
      <c r="N1065" s="34" t="s">
        <v>43</v>
      </c>
      <c r="O1065" s="35">
        <v>0.17343759874679809</v>
      </c>
      <c r="P1065" s="7">
        <v>148654</v>
      </c>
      <c r="Q1065" s="7">
        <v>25782.192804106518</v>
      </c>
      <c r="R1065" s="7">
        <v>0</v>
      </c>
      <c r="S1065" s="35">
        <v>1</v>
      </c>
      <c r="T1065" s="35">
        <v>0.17343759874679809</v>
      </c>
      <c r="U1065" s="7">
        <v>25782.19</v>
      </c>
      <c r="V1065" s="4" t="s">
        <v>43</v>
      </c>
      <c r="W1065" s="33">
        <v>2443590</v>
      </c>
      <c r="X1065" s="7">
        <v>0</v>
      </c>
      <c r="Y1065" s="7">
        <v>4780</v>
      </c>
      <c r="Z1065" s="7">
        <v>645.30000000000007</v>
      </c>
      <c r="AA1065" s="7">
        <v>5425.3</v>
      </c>
      <c r="AB1065" s="7">
        <v>4887</v>
      </c>
      <c r="AC1065" s="4" t="s">
        <v>44</v>
      </c>
      <c r="AD1065" s="35" t="s">
        <v>45</v>
      </c>
      <c r="AE1065" s="7" t="s">
        <v>45</v>
      </c>
      <c r="AF1065" s="7" t="s">
        <v>45</v>
      </c>
      <c r="AG1065" s="7" t="s">
        <v>45</v>
      </c>
      <c r="AH1065" s="35" t="s">
        <v>45</v>
      </c>
      <c r="AI1065" s="35" t="s">
        <v>45</v>
      </c>
      <c r="AJ1065" s="7" t="s">
        <v>45</v>
      </c>
      <c r="AK1065" s="36">
        <v>25782.19</v>
      </c>
    </row>
    <row r="1066" spans="1:37">
      <c r="A1066" s="4">
        <v>2023</v>
      </c>
      <c r="B1066" s="4">
        <v>78</v>
      </c>
      <c r="C1066" s="4" t="s">
        <v>732</v>
      </c>
      <c r="D1066" s="4">
        <v>20530</v>
      </c>
      <c r="E1066" s="4" t="s">
        <v>733</v>
      </c>
      <c r="F1066" s="32">
        <v>0.13500000000000001</v>
      </c>
      <c r="G1066" s="4" t="s">
        <v>43</v>
      </c>
      <c r="H1066" s="33">
        <v>83572460</v>
      </c>
      <c r="I1066" s="7">
        <v>706843</v>
      </c>
      <c r="J1066" s="7">
        <v>997048</v>
      </c>
      <c r="K1066" s="7">
        <v>134601.48000000001</v>
      </c>
      <c r="L1066" s="7">
        <v>1838492.48</v>
      </c>
      <c r="M1066" s="7">
        <v>1985503</v>
      </c>
      <c r="N1066" s="34" t="s">
        <v>43</v>
      </c>
      <c r="O1066" s="35">
        <v>7.4041953097023772E-2</v>
      </c>
      <c r="P1066" s="7">
        <v>1976789</v>
      </c>
      <c r="Q1066" s="7">
        <v>146365.31842071249</v>
      </c>
      <c r="R1066" s="7">
        <v>0</v>
      </c>
      <c r="S1066" s="35">
        <v>1</v>
      </c>
      <c r="T1066" s="35">
        <v>7.4041953097023772E-2</v>
      </c>
      <c r="U1066" s="7">
        <v>146365.32</v>
      </c>
      <c r="V1066" s="4" t="s">
        <v>44</v>
      </c>
      <c r="W1066" s="33" t="s">
        <v>45</v>
      </c>
      <c r="X1066" s="7" t="s">
        <v>45</v>
      </c>
      <c r="Y1066" s="7" t="s">
        <v>45</v>
      </c>
      <c r="Z1066" s="7" t="s">
        <v>45</v>
      </c>
      <c r="AA1066" s="7" t="s">
        <v>45</v>
      </c>
      <c r="AB1066" s="7" t="s">
        <v>45</v>
      </c>
      <c r="AC1066" s="4" t="s">
        <v>44</v>
      </c>
      <c r="AD1066" s="35" t="s">
        <v>45</v>
      </c>
      <c r="AE1066" s="7" t="s">
        <v>45</v>
      </c>
      <c r="AF1066" s="7" t="s">
        <v>45</v>
      </c>
      <c r="AG1066" s="7" t="s">
        <v>45</v>
      </c>
      <c r="AH1066" s="35" t="s">
        <v>45</v>
      </c>
      <c r="AI1066" s="35" t="s">
        <v>45</v>
      </c>
      <c r="AJ1066" s="7" t="s">
        <v>45</v>
      </c>
      <c r="AK1066" s="36">
        <v>146365.32</v>
      </c>
    </row>
    <row r="1067" spans="1:37">
      <c r="A1067" s="4">
        <v>2023</v>
      </c>
      <c r="B1067" s="4">
        <v>78</v>
      </c>
      <c r="C1067" s="4" t="s">
        <v>732</v>
      </c>
      <c r="D1067" s="4">
        <v>20620</v>
      </c>
      <c r="E1067" s="4" t="s">
        <v>734</v>
      </c>
      <c r="F1067" s="32">
        <v>0.13500000000000001</v>
      </c>
      <c r="G1067" s="4" t="s">
        <v>43</v>
      </c>
      <c r="H1067" s="33">
        <v>134739690</v>
      </c>
      <c r="I1067" s="7">
        <v>1497003</v>
      </c>
      <c r="J1067" s="7">
        <v>1606455</v>
      </c>
      <c r="K1067" s="7">
        <v>216871.42499999999</v>
      </c>
      <c r="L1067" s="7">
        <v>3320329.4249999998</v>
      </c>
      <c r="M1067" s="7">
        <v>3491152</v>
      </c>
      <c r="N1067" s="34" t="s">
        <v>43</v>
      </c>
      <c r="O1067" s="35">
        <v>4.8930145407590442E-2</v>
      </c>
      <c r="P1067" s="7">
        <v>3470355</v>
      </c>
      <c r="Q1067" s="7">
        <v>169804.9747659585</v>
      </c>
      <c r="R1067" s="7">
        <v>0</v>
      </c>
      <c r="S1067" s="35">
        <v>1</v>
      </c>
      <c r="T1067" s="35">
        <v>4.8930145407590442E-2</v>
      </c>
      <c r="U1067" s="7">
        <v>169804.97</v>
      </c>
      <c r="V1067" s="4" t="s">
        <v>43</v>
      </c>
      <c r="W1067" s="33">
        <v>2698890</v>
      </c>
      <c r="X1067" s="7">
        <v>32064</v>
      </c>
      <c r="Y1067" s="7">
        <v>39609</v>
      </c>
      <c r="Z1067" s="7">
        <v>5347.2150000000001</v>
      </c>
      <c r="AA1067" s="7">
        <v>77020.214999999997</v>
      </c>
      <c r="AB1067" s="7">
        <v>72007</v>
      </c>
      <c r="AC1067" s="4" t="s">
        <v>44</v>
      </c>
      <c r="AD1067" s="35" t="s">
        <v>45</v>
      </c>
      <c r="AE1067" s="7" t="s">
        <v>45</v>
      </c>
      <c r="AF1067" s="7" t="s">
        <v>45</v>
      </c>
      <c r="AG1067" s="7" t="s">
        <v>45</v>
      </c>
      <c r="AH1067" s="35" t="s">
        <v>45</v>
      </c>
      <c r="AI1067" s="35" t="s">
        <v>45</v>
      </c>
      <c r="AJ1067" s="7" t="s">
        <v>45</v>
      </c>
      <c r="AK1067" s="36">
        <v>169804.97</v>
      </c>
    </row>
    <row r="1068" spans="1:37">
      <c r="A1068" s="4">
        <v>2023</v>
      </c>
      <c r="B1068" s="4">
        <v>78</v>
      </c>
      <c r="C1068" s="4" t="s">
        <v>732</v>
      </c>
      <c r="D1068" s="4">
        <v>20630</v>
      </c>
      <c r="E1068" s="4" t="s">
        <v>735</v>
      </c>
      <c r="F1068" s="32">
        <v>0.13500000000000001</v>
      </c>
      <c r="G1068" s="4" t="s">
        <v>44</v>
      </c>
      <c r="H1068" s="33" t="s">
        <v>45</v>
      </c>
      <c r="I1068" s="7" t="s">
        <v>45</v>
      </c>
      <c r="J1068" s="7" t="s">
        <v>45</v>
      </c>
      <c r="K1068" s="7" t="s">
        <v>45</v>
      </c>
      <c r="L1068" s="7" t="s">
        <v>45</v>
      </c>
      <c r="M1068" s="7" t="s">
        <v>45</v>
      </c>
      <c r="N1068" s="34" t="s">
        <v>44</v>
      </c>
      <c r="O1068" s="35" t="s">
        <v>45</v>
      </c>
      <c r="P1068" s="7" t="s">
        <v>45</v>
      </c>
      <c r="Q1068" s="7" t="s">
        <v>45</v>
      </c>
      <c r="R1068" s="7" t="s">
        <v>45</v>
      </c>
      <c r="S1068" s="35" t="s">
        <v>45</v>
      </c>
      <c r="T1068" s="35" t="s">
        <v>45</v>
      </c>
      <c r="U1068" s="7" t="s">
        <v>45</v>
      </c>
      <c r="V1068" s="4" t="s">
        <v>44</v>
      </c>
      <c r="W1068" s="33" t="s">
        <v>45</v>
      </c>
      <c r="X1068" s="7" t="s">
        <v>45</v>
      </c>
      <c r="Y1068" s="7" t="s">
        <v>45</v>
      </c>
      <c r="Z1068" s="7" t="s">
        <v>45</v>
      </c>
      <c r="AA1068" s="7" t="s">
        <v>45</v>
      </c>
      <c r="AB1068" s="7" t="s">
        <v>45</v>
      </c>
      <c r="AC1068" s="4" t="s">
        <v>44</v>
      </c>
      <c r="AD1068" s="35" t="s">
        <v>45</v>
      </c>
      <c r="AE1068" s="7" t="s">
        <v>45</v>
      </c>
      <c r="AF1068" s="7" t="s">
        <v>45</v>
      </c>
      <c r="AG1068" s="7" t="s">
        <v>45</v>
      </c>
      <c r="AH1068" s="35" t="s">
        <v>45</v>
      </c>
      <c r="AI1068" s="35" t="s">
        <v>45</v>
      </c>
      <c r="AJ1068" s="7" t="s">
        <v>45</v>
      </c>
      <c r="AK1068" s="36" t="s">
        <v>45</v>
      </c>
    </row>
    <row r="1069" spans="1:37">
      <c r="A1069" s="4">
        <v>2023</v>
      </c>
      <c r="B1069" s="4">
        <v>78</v>
      </c>
      <c r="C1069" s="4" t="s">
        <v>732</v>
      </c>
      <c r="D1069" s="4">
        <v>20830</v>
      </c>
      <c r="E1069" s="4" t="s">
        <v>390</v>
      </c>
      <c r="F1069" s="32">
        <v>0.13500000000000001</v>
      </c>
      <c r="G1069" s="4" t="s">
        <v>44</v>
      </c>
      <c r="H1069" s="33" t="s">
        <v>45</v>
      </c>
      <c r="I1069" s="7" t="s">
        <v>45</v>
      </c>
      <c r="J1069" s="7" t="s">
        <v>45</v>
      </c>
      <c r="K1069" s="7" t="s">
        <v>45</v>
      </c>
      <c r="L1069" s="7" t="s">
        <v>45</v>
      </c>
      <c r="M1069" s="7" t="s">
        <v>45</v>
      </c>
      <c r="N1069" s="34" t="s">
        <v>44</v>
      </c>
      <c r="O1069" s="35" t="s">
        <v>45</v>
      </c>
      <c r="P1069" s="7" t="s">
        <v>45</v>
      </c>
      <c r="Q1069" s="7" t="s">
        <v>45</v>
      </c>
      <c r="R1069" s="7" t="s">
        <v>45</v>
      </c>
      <c r="S1069" s="35" t="s">
        <v>45</v>
      </c>
      <c r="T1069" s="35" t="s">
        <v>45</v>
      </c>
      <c r="U1069" s="7" t="s">
        <v>45</v>
      </c>
      <c r="V1069" s="4" t="s">
        <v>44</v>
      </c>
      <c r="W1069" s="33" t="s">
        <v>45</v>
      </c>
      <c r="X1069" s="7" t="s">
        <v>45</v>
      </c>
      <c r="Y1069" s="7" t="s">
        <v>45</v>
      </c>
      <c r="Z1069" s="7" t="s">
        <v>45</v>
      </c>
      <c r="AA1069" s="7" t="s">
        <v>45</v>
      </c>
      <c r="AB1069" s="7" t="s">
        <v>45</v>
      </c>
      <c r="AC1069" s="4" t="s">
        <v>44</v>
      </c>
      <c r="AD1069" s="35" t="s">
        <v>45</v>
      </c>
      <c r="AE1069" s="7" t="s">
        <v>45</v>
      </c>
      <c r="AF1069" s="7" t="s">
        <v>45</v>
      </c>
      <c r="AG1069" s="7" t="s">
        <v>45</v>
      </c>
      <c r="AH1069" s="35" t="s">
        <v>45</v>
      </c>
      <c r="AI1069" s="35" t="s">
        <v>45</v>
      </c>
      <c r="AJ1069" s="7" t="s">
        <v>45</v>
      </c>
      <c r="AK1069" s="36" t="s">
        <v>45</v>
      </c>
    </row>
    <row r="1070" spans="1:37">
      <c r="A1070" s="4">
        <v>2023</v>
      </c>
      <c r="B1070" s="4">
        <v>78</v>
      </c>
      <c r="C1070" s="4" t="s">
        <v>732</v>
      </c>
      <c r="D1070" s="4">
        <v>20940</v>
      </c>
      <c r="E1070" s="4" t="s">
        <v>736</v>
      </c>
      <c r="F1070" s="32">
        <v>0.13500000000000001</v>
      </c>
      <c r="G1070" s="4" t="s">
        <v>43</v>
      </c>
      <c r="H1070" s="33">
        <v>226379440</v>
      </c>
      <c r="I1070" s="7">
        <v>4779241</v>
      </c>
      <c r="J1070" s="7">
        <v>2400367</v>
      </c>
      <c r="K1070" s="7">
        <v>324049.54499999998</v>
      </c>
      <c r="L1070" s="7">
        <v>7503657.5449999999</v>
      </c>
      <c r="M1070" s="7">
        <v>8016470</v>
      </c>
      <c r="N1070" s="34" t="s">
        <v>43</v>
      </c>
      <c r="O1070" s="35">
        <v>6.3969858927932166E-2</v>
      </c>
      <c r="P1070" s="7">
        <v>8000316</v>
      </c>
      <c r="Q1070" s="7">
        <v>511779.08589887858</v>
      </c>
      <c r="R1070" s="7">
        <v>0</v>
      </c>
      <c r="S1070" s="35">
        <v>1</v>
      </c>
      <c r="T1070" s="35">
        <v>6.3969858927932166E-2</v>
      </c>
      <c r="U1070" s="7">
        <v>511779.09</v>
      </c>
      <c r="V1070" s="4" t="s">
        <v>44</v>
      </c>
      <c r="W1070" s="33" t="s">
        <v>45</v>
      </c>
      <c r="X1070" s="7" t="s">
        <v>45</v>
      </c>
      <c r="Y1070" s="7" t="s">
        <v>45</v>
      </c>
      <c r="Z1070" s="7" t="s">
        <v>45</v>
      </c>
      <c r="AA1070" s="7" t="s">
        <v>45</v>
      </c>
      <c r="AB1070" s="7" t="s">
        <v>45</v>
      </c>
      <c r="AC1070" s="4" t="s">
        <v>44</v>
      </c>
      <c r="AD1070" s="35" t="s">
        <v>45</v>
      </c>
      <c r="AE1070" s="7" t="s">
        <v>45</v>
      </c>
      <c r="AF1070" s="7" t="s">
        <v>45</v>
      </c>
      <c r="AG1070" s="7" t="s">
        <v>45</v>
      </c>
      <c r="AH1070" s="35" t="s">
        <v>45</v>
      </c>
      <c r="AI1070" s="35" t="s">
        <v>45</v>
      </c>
      <c r="AJ1070" s="7" t="s">
        <v>45</v>
      </c>
      <c r="AK1070" s="36">
        <v>511779.09</v>
      </c>
    </row>
    <row r="1071" spans="1:37">
      <c r="A1071" s="4">
        <v>2023</v>
      </c>
      <c r="B1071" s="4">
        <v>78</v>
      </c>
      <c r="C1071" s="4" t="s">
        <v>732</v>
      </c>
      <c r="D1071" s="4">
        <v>21920</v>
      </c>
      <c r="E1071" s="4" t="s">
        <v>737</v>
      </c>
      <c r="F1071" s="32">
        <v>0.13500000000000001</v>
      </c>
      <c r="G1071" s="4" t="s">
        <v>44</v>
      </c>
      <c r="H1071" s="33" t="s">
        <v>45</v>
      </c>
      <c r="I1071" s="7" t="s">
        <v>45</v>
      </c>
      <c r="J1071" s="7" t="s">
        <v>45</v>
      </c>
      <c r="K1071" s="7" t="s">
        <v>45</v>
      </c>
      <c r="L1071" s="7" t="s">
        <v>45</v>
      </c>
      <c r="M1071" s="7" t="s">
        <v>45</v>
      </c>
      <c r="N1071" s="34" t="s">
        <v>44</v>
      </c>
      <c r="O1071" s="35" t="s">
        <v>45</v>
      </c>
      <c r="P1071" s="7" t="s">
        <v>45</v>
      </c>
      <c r="Q1071" s="7" t="s">
        <v>45</v>
      </c>
      <c r="R1071" s="7" t="s">
        <v>45</v>
      </c>
      <c r="S1071" s="35" t="s">
        <v>45</v>
      </c>
      <c r="T1071" s="35" t="s">
        <v>45</v>
      </c>
      <c r="U1071" s="7" t="s">
        <v>45</v>
      </c>
      <c r="V1071" s="4" t="s">
        <v>44</v>
      </c>
      <c r="W1071" s="33" t="s">
        <v>45</v>
      </c>
      <c r="X1071" s="7" t="s">
        <v>45</v>
      </c>
      <c r="Y1071" s="7" t="s">
        <v>45</v>
      </c>
      <c r="Z1071" s="7" t="s">
        <v>45</v>
      </c>
      <c r="AA1071" s="7" t="s">
        <v>45</v>
      </c>
      <c r="AB1071" s="7" t="s">
        <v>45</v>
      </c>
      <c r="AC1071" s="4" t="s">
        <v>44</v>
      </c>
      <c r="AD1071" s="35" t="s">
        <v>45</v>
      </c>
      <c r="AE1071" s="7" t="s">
        <v>45</v>
      </c>
      <c r="AF1071" s="7" t="s">
        <v>45</v>
      </c>
      <c r="AG1071" s="7" t="s">
        <v>45</v>
      </c>
      <c r="AH1071" s="35" t="s">
        <v>45</v>
      </c>
      <c r="AI1071" s="35" t="s">
        <v>45</v>
      </c>
      <c r="AJ1071" s="7" t="s">
        <v>45</v>
      </c>
      <c r="AK1071" s="36" t="s">
        <v>45</v>
      </c>
    </row>
    <row r="1072" spans="1:37">
      <c r="A1072" s="4">
        <v>2023</v>
      </c>
      <c r="B1072" s="4">
        <v>78</v>
      </c>
      <c r="C1072" s="4" t="s">
        <v>732</v>
      </c>
      <c r="D1072" s="4">
        <v>22080</v>
      </c>
      <c r="E1072" s="4" t="s">
        <v>738</v>
      </c>
      <c r="F1072" s="32">
        <v>0.13500000000000001</v>
      </c>
      <c r="G1072" s="4" t="s">
        <v>43</v>
      </c>
      <c r="H1072" s="33">
        <v>143768180</v>
      </c>
      <c r="I1072" s="7">
        <v>1571571</v>
      </c>
      <c r="J1072" s="7">
        <v>2265981</v>
      </c>
      <c r="K1072" s="7">
        <v>305907.435</v>
      </c>
      <c r="L1072" s="7">
        <v>4143459.4350000001</v>
      </c>
      <c r="M1072" s="7">
        <v>3857488</v>
      </c>
      <c r="N1072" s="34" t="s">
        <v>44</v>
      </c>
      <c r="O1072" s="35" t="s">
        <v>45</v>
      </c>
      <c r="P1072" s="7" t="s">
        <v>45</v>
      </c>
      <c r="Q1072" s="7" t="s">
        <v>45</v>
      </c>
      <c r="R1072" s="7" t="s">
        <v>45</v>
      </c>
      <c r="S1072" s="35" t="s">
        <v>45</v>
      </c>
      <c r="T1072" s="35" t="s">
        <v>45</v>
      </c>
      <c r="U1072" s="7" t="s">
        <v>45</v>
      </c>
      <c r="V1072" s="4" t="s">
        <v>44</v>
      </c>
      <c r="W1072" s="33" t="s">
        <v>45</v>
      </c>
      <c r="X1072" s="7" t="s">
        <v>45</v>
      </c>
      <c r="Y1072" s="7" t="s">
        <v>45</v>
      </c>
      <c r="Z1072" s="7" t="s">
        <v>45</v>
      </c>
      <c r="AA1072" s="7" t="s">
        <v>45</v>
      </c>
      <c r="AB1072" s="7" t="s">
        <v>45</v>
      </c>
      <c r="AC1072" s="4" t="s">
        <v>44</v>
      </c>
      <c r="AD1072" s="35" t="s">
        <v>45</v>
      </c>
      <c r="AE1072" s="7" t="s">
        <v>45</v>
      </c>
      <c r="AF1072" s="7" t="s">
        <v>45</v>
      </c>
      <c r="AG1072" s="7" t="s">
        <v>45</v>
      </c>
      <c r="AH1072" s="35" t="s">
        <v>45</v>
      </c>
      <c r="AI1072" s="35" t="s">
        <v>45</v>
      </c>
      <c r="AJ1072" s="7" t="s">
        <v>45</v>
      </c>
      <c r="AK1072" s="36" t="s">
        <v>45</v>
      </c>
    </row>
    <row r="1073" spans="1:37">
      <c r="A1073" s="4">
        <v>2023</v>
      </c>
      <c r="B1073" s="4">
        <v>78</v>
      </c>
      <c r="C1073" s="4" t="s">
        <v>732</v>
      </c>
      <c r="D1073" s="4">
        <v>22360</v>
      </c>
      <c r="E1073" s="4" t="s">
        <v>739</v>
      </c>
      <c r="F1073" s="32">
        <v>0.13500000000000001</v>
      </c>
      <c r="G1073" s="4" t="s">
        <v>43</v>
      </c>
      <c r="H1073" s="33">
        <v>560057750</v>
      </c>
      <c r="I1073" s="7">
        <v>10908026</v>
      </c>
      <c r="J1073" s="7">
        <v>6244347</v>
      </c>
      <c r="K1073" s="7">
        <v>842986.84500000009</v>
      </c>
      <c r="L1073" s="7">
        <v>17995359.844999999</v>
      </c>
      <c r="M1073" s="7">
        <v>19476913</v>
      </c>
      <c r="N1073" s="34" t="s">
        <v>43</v>
      </c>
      <c r="O1073" s="35">
        <v>7.6067144469968206E-2</v>
      </c>
      <c r="P1073" s="7">
        <v>19346301</v>
      </c>
      <c r="Q1073" s="7">
        <v>1471617.87312649</v>
      </c>
      <c r="R1073" s="7">
        <v>0</v>
      </c>
      <c r="S1073" s="35">
        <v>1</v>
      </c>
      <c r="T1073" s="35">
        <v>7.6067144469968206E-2</v>
      </c>
      <c r="U1073" s="7">
        <v>1471617.87</v>
      </c>
      <c r="V1073" s="4" t="s">
        <v>44</v>
      </c>
      <c r="W1073" s="33" t="s">
        <v>45</v>
      </c>
      <c r="X1073" s="7" t="s">
        <v>45</v>
      </c>
      <c r="Y1073" s="7" t="s">
        <v>45</v>
      </c>
      <c r="Z1073" s="7" t="s">
        <v>45</v>
      </c>
      <c r="AA1073" s="7" t="s">
        <v>45</v>
      </c>
      <c r="AB1073" s="7" t="s">
        <v>45</v>
      </c>
      <c r="AC1073" s="4" t="s">
        <v>44</v>
      </c>
      <c r="AD1073" s="35" t="s">
        <v>45</v>
      </c>
      <c r="AE1073" s="7" t="s">
        <v>45</v>
      </c>
      <c r="AF1073" s="7" t="s">
        <v>45</v>
      </c>
      <c r="AG1073" s="7" t="s">
        <v>45</v>
      </c>
      <c r="AH1073" s="35" t="s">
        <v>45</v>
      </c>
      <c r="AI1073" s="35" t="s">
        <v>45</v>
      </c>
      <c r="AJ1073" s="7" t="s">
        <v>45</v>
      </c>
      <c r="AK1073" s="36">
        <v>1471617.87</v>
      </c>
    </row>
    <row r="1074" spans="1:37">
      <c r="A1074" s="4">
        <v>2023</v>
      </c>
      <c r="B1074" s="4">
        <v>78</v>
      </c>
      <c r="C1074" s="4" t="s">
        <v>732</v>
      </c>
      <c r="D1074" s="4">
        <v>22370</v>
      </c>
      <c r="E1074" s="4" t="s">
        <v>541</v>
      </c>
      <c r="F1074" s="32">
        <v>0.13500000000000001</v>
      </c>
      <c r="G1074" s="4" t="s">
        <v>43</v>
      </c>
      <c r="H1074" s="33">
        <v>259438690</v>
      </c>
      <c r="I1074" s="7">
        <v>3546522</v>
      </c>
      <c r="J1074" s="7">
        <v>2855951</v>
      </c>
      <c r="K1074" s="7">
        <v>385553.38500000001</v>
      </c>
      <c r="L1074" s="7">
        <v>6788026.3849999998</v>
      </c>
      <c r="M1074" s="7">
        <v>7412168</v>
      </c>
      <c r="N1074" s="34" t="s">
        <v>43</v>
      </c>
      <c r="O1074" s="35">
        <v>8.420500115485785E-2</v>
      </c>
      <c r="P1074" s="7">
        <v>8953568</v>
      </c>
      <c r="Q1074" s="7">
        <v>753935.20378009824</v>
      </c>
      <c r="R1074" s="7">
        <v>0</v>
      </c>
      <c r="S1074" s="35">
        <v>1</v>
      </c>
      <c r="T1074" s="35">
        <v>8.420500115485785E-2</v>
      </c>
      <c r="U1074" s="7">
        <v>753935.2</v>
      </c>
      <c r="V1074" s="4" t="s">
        <v>44</v>
      </c>
      <c r="W1074" s="33" t="s">
        <v>45</v>
      </c>
      <c r="X1074" s="7" t="s">
        <v>45</v>
      </c>
      <c r="Y1074" s="7" t="s">
        <v>45</v>
      </c>
      <c r="Z1074" s="7" t="s">
        <v>45</v>
      </c>
      <c r="AA1074" s="7" t="s">
        <v>45</v>
      </c>
      <c r="AB1074" s="7" t="s">
        <v>45</v>
      </c>
      <c r="AC1074" s="4" t="s">
        <v>44</v>
      </c>
      <c r="AD1074" s="35" t="s">
        <v>45</v>
      </c>
      <c r="AE1074" s="7" t="s">
        <v>45</v>
      </c>
      <c r="AF1074" s="7" t="s">
        <v>45</v>
      </c>
      <c r="AG1074" s="7" t="s">
        <v>45</v>
      </c>
      <c r="AH1074" s="35" t="s">
        <v>45</v>
      </c>
      <c r="AI1074" s="35" t="s">
        <v>45</v>
      </c>
      <c r="AJ1074" s="7" t="s">
        <v>45</v>
      </c>
      <c r="AK1074" s="36">
        <v>753935.2</v>
      </c>
    </row>
    <row r="1075" spans="1:37">
      <c r="A1075" s="4">
        <v>2023</v>
      </c>
      <c r="B1075" s="4">
        <v>78</v>
      </c>
      <c r="C1075" s="4" t="s">
        <v>732</v>
      </c>
      <c r="D1075" s="4">
        <v>22510</v>
      </c>
      <c r="E1075" s="4" t="s">
        <v>542</v>
      </c>
      <c r="F1075" s="32">
        <v>0.13500000000000001</v>
      </c>
      <c r="G1075" s="4" t="s">
        <v>43</v>
      </c>
      <c r="H1075" s="33">
        <v>4621810</v>
      </c>
      <c r="I1075" s="7">
        <v>45628</v>
      </c>
      <c r="J1075" s="7">
        <v>74975</v>
      </c>
      <c r="K1075" s="7">
        <v>10121.625</v>
      </c>
      <c r="L1075" s="7">
        <v>130724.625</v>
      </c>
      <c r="M1075" s="7">
        <v>136447</v>
      </c>
      <c r="N1075" s="34" t="s">
        <v>43</v>
      </c>
      <c r="O1075" s="35">
        <v>4.1938444963978687E-2</v>
      </c>
      <c r="P1075" s="7">
        <v>131382</v>
      </c>
      <c r="Q1075" s="7">
        <v>5509.9567762574488</v>
      </c>
      <c r="R1075" s="7">
        <v>0</v>
      </c>
      <c r="S1075" s="35">
        <v>1</v>
      </c>
      <c r="T1075" s="35">
        <v>4.1938444963978687E-2</v>
      </c>
      <c r="U1075" s="7">
        <v>5509.96</v>
      </c>
      <c r="V1075" s="4" t="s">
        <v>43</v>
      </c>
      <c r="W1075" s="33">
        <v>4920</v>
      </c>
      <c r="X1075" s="7">
        <v>49</v>
      </c>
      <c r="Y1075" s="7">
        <v>113</v>
      </c>
      <c r="Z1075" s="7">
        <v>15.255000000000001</v>
      </c>
      <c r="AA1075" s="7">
        <v>177.255</v>
      </c>
      <c r="AB1075" s="7">
        <v>146</v>
      </c>
      <c r="AC1075" s="4" t="s">
        <v>44</v>
      </c>
      <c r="AD1075" s="35" t="s">
        <v>45</v>
      </c>
      <c r="AE1075" s="7" t="s">
        <v>45</v>
      </c>
      <c r="AF1075" s="7" t="s">
        <v>45</v>
      </c>
      <c r="AG1075" s="7" t="s">
        <v>45</v>
      </c>
      <c r="AH1075" s="35" t="s">
        <v>45</v>
      </c>
      <c r="AI1075" s="35" t="s">
        <v>45</v>
      </c>
      <c r="AJ1075" s="7" t="s">
        <v>45</v>
      </c>
      <c r="AK1075" s="36">
        <v>5509.96</v>
      </c>
    </row>
    <row r="1076" spans="1:37">
      <c r="A1076" s="4">
        <v>2023</v>
      </c>
      <c r="B1076" s="4">
        <v>78</v>
      </c>
      <c r="C1076" s="4" t="s">
        <v>732</v>
      </c>
      <c r="D1076" s="4">
        <v>22600</v>
      </c>
      <c r="E1076" s="4" t="s">
        <v>740</v>
      </c>
      <c r="F1076" s="32">
        <v>0.13500000000000001</v>
      </c>
      <c r="G1076" s="4" t="s">
        <v>43</v>
      </c>
      <c r="H1076" s="33">
        <v>164706710</v>
      </c>
      <c r="I1076" s="7">
        <v>2402572</v>
      </c>
      <c r="J1076" s="7">
        <v>1948826</v>
      </c>
      <c r="K1076" s="7">
        <v>263091.51</v>
      </c>
      <c r="L1076" s="7">
        <v>4614489.51</v>
      </c>
      <c r="M1076" s="7">
        <v>4873174</v>
      </c>
      <c r="N1076" s="34" t="s">
        <v>43</v>
      </c>
      <c r="O1076" s="35">
        <v>5.308336825239568E-2</v>
      </c>
      <c r="P1076" s="7">
        <v>4735229</v>
      </c>
      <c r="Q1076" s="7">
        <v>251361.90476642331</v>
      </c>
      <c r="R1076" s="7">
        <v>0</v>
      </c>
      <c r="S1076" s="35">
        <v>1</v>
      </c>
      <c r="T1076" s="35">
        <v>5.308336825239568E-2</v>
      </c>
      <c r="U1076" s="7">
        <v>251361.9</v>
      </c>
      <c r="V1076" s="4" t="s">
        <v>43</v>
      </c>
      <c r="W1076" s="33">
        <v>8135740</v>
      </c>
      <c r="X1076" s="7">
        <v>119513</v>
      </c>
      <c r="Y1076" s="7">
        <v>110735</v>
      </c>
      <c r="Z1076" s="7">
        <v>14949.225</v>
      </c>
      <c r="AA1076" s="7">
        <v>245197.22500000001</v>
      </c>
      <c r="AB1076" s="7">
        <v>241549</v>
      </c>
      <c r="AC1076" s="4" t="s">
        <v>44</v>
      </c>
      <c r="AD1076" s="35" t="s">
        <v>45</v>
      </c>
      <c r="AE1076" s="7" t="s">
        <v>45</v>
      </c>
      <c r="AF1076" s="7" t="s">
        <v>45</v>
      </c>
      <c r="AG1076" s="7" t="s">
        <v>45</v>
      </c>
      <c r="AH1076" s="35" t="s">
        <v>45</v>
      </c>
      <c r="AI1076" s="35" t="s">
        <v>45</v>
      </c>
      <c r="AJ1076" s="7" t="s">
        <v>45</v>
      </c>
      <c r="AK1076" s="36">
        <v>251361.9</v>
      </c>
    </row>
    <row r="1077" spans="1:37">
      <c r="A1077" s="4">
        <v>2023</v>
      </c>
      <c r="B1077" s="4">
        <v>78</v>
      </c>
      <c r="C1077" s="4" t="s">
        <v>732</v>
      </c>
      <c r="D1077" s="4">
        <v>22690</v>
      </c>
      <c r="E1077" s="4" t="s">
        <v>741</v>
      </c>
      <c r="F1077" s="32">
        <v>0.13500000000000001</v>
      </c>
      <c r="G1077" s="4" t="s">
        <v>43</v>
      </c>
      <c r="H1077" s="33">
        <v>120089010</v>
      </c>
      <c r="I1077" s="7">
        <v>1021332</v>
      </c>
      <c r="J1077" s="7">
        <v>1465583</v>
      </c>
      <c r="K1077" s="7">
        <v>197853.70499999999</v>
      </c>
      <c r="L1077" s="7">
        <v>2684768.7050000001</v>
      </c>
      <c r="M1077" s="7">
        <v>2846687</v>
      </c>
      <c r="N1077" s="34" t="s">
        <v>43</v>
      </c>
      <c r="O1077" s="35">
        <v>5.6879556832205247E-2</v>
      </c>
      <c r="P1077" s="7">
        <v>2760698</v>
      </c>
      <c r="Q1077" s="7">
        <v>157027.27878755529</v>
      </c>
      <c r="R1077" s="7">
        <v>30009</v>
      </c>
      <c r="S1077" s="35">
        <v>0.80889307748496586</v>
      </c>
      <c r="T1077" s="35">
        <v>4.6009479771983518E-2</v>
      </c>
      <c r="U1077" s="7">
        <v>127018.28</v>
      </c>
      <c r="V1077" s="4" t="s">
        <v>44</v>
      </c>
      <c r="W1077" s="33" t="s">
        <v>45</v>
      </c>
      <c r="X1077" s="7" t="s">
        <v>45</v>
      </c>
      <c r="Y1077" s="7" t="s">
        <v>45</v>
      </c>
      <c r="Z1077" s="7" t="s">
        <v>45</v>
      </c>
      <c r="AA1077" s="7" t="s">
        <v>45</v>
      </c>
      <c r="AB1077" s="7" t="s">
        <v>45</v>
      </c>
      <c r="AC1077" s="4" t="s">
        <v>44</v>
      </c>
      <c r="AD1077" s="35" t="s">
        <v>45</v>
      </c>
      <c r="AE1077" s="7" t="s">
        <v>45</v>
      </c>
      <c r="AF1077" s="7" t="s">
        <v>45</v>
      </c>
      <c r="AG1077" s="7" t="s">
        <v>45</v>
      </c>
      <c r="AH1077" s="35" t="s">
        <v>45</v>
      </c>
      <c r="AI1077" s="35" t="s">
        <v>45</v>
      </c>
      <c r="AJ1077" s="7" t="s">
        <v>45</v>
      </c>
      <c r="AK1077" s="36">
        <v>127018.28</v>
      </c>
    </row>
    <row r="1078" spans="1:37">
      <c r="A1078" s="4">
        <v>2023</v>
      </c>
      <c r="B1078" s="4">
        <v>78</v>
      </c>
      <c r="C1078" s="4" t="s">
        <v>732</v>
      </c>
      <c r="D1078" s="4">
        <v>22720</v>
      </c>
      <c r="E1078" s="4" t="s">
        <v>742</v>
      </c>
      <c r="F1078" s="32">
        <v>0.13500000000000001</v>
      </c>
      <c r="G1078" s="4" t="s">
        <v>43</v>
      </c>
      <c r="H1078" s="33">
        <v>330017660</v>
      </c>
      <c r="I1078" s="7">
        <v>5323879</v>
      </c>
      <c r="J1078" s="7">
        <v>3504334</v>
      </c>
      <c r="K1078" s="7">
        <v>473085.09</v>
      </c>
      <c r="L1078" s="7">
        <v>9301298.0899999999</v>
      </c>
      <c r="M1078" s="7">
        <v>10175145</v>
      </c>
      <c r="N1078" s="34" t="s">
        <v>43</v>
      </c>
      <c r="O1078" s="35">
        <v>8.5880536346165104E-2</v>
      </c>
      <c r="P1078" s="7">
        <v>10052823</v>
      </c>
      <c r="Q1078" s="7">
        <v>863341.83103306452</v>
      </c>
      <c r="R1078" s="7">
        <v>0</v>
      </c>
      <c r="S1078" s="35">
        <v>1</v>
      </c>
      <c r="T1078" s="35">
        <v>8.5880536346165104E-2</v>
      </c>
      <c r="U1078" s="7">
        <v>863341.83</v>
      </c>
      <c r="V1078" s="4" t="s">
        <v>43</v>
      </c>
      <c r="W1078" s="33">
        <v>61876530</v>
      </c>
      <c r="X1078" s="7">
        <v>1021557</v>
      </c>
      <c r="Y1078" s="7">
        <v>887840</v>
      </c>
      <c r="Z1078" s="7">
        <v>119858.4</v>
      </c>
      <c r="AA1078" s="7">
        <v>2029255.4</v>
      </c>
      <c r="AB1078" s="7">
        <v>1931142</v>
      </c>
      <c r="AC1078" s="4" t="s">
        <v>44</v>
      </c>
      <c r="AD1078" s="35" t="s">
        <v>45</v>
      </c>
      <c r="AE1078" s="7" t="s">
        <v>45</v>
      </c>
      <c r="AF1078" s="7" t="s">
        <v>45</v>
      </c>
      <c r="AG1078" s="7" t="s">
        <v>45</v>
      </c>
      <c r="AH1078" s="35" t="s">
        <v>45</v>
      </c>
      <c r="AI1078" s="35" t="s">
        <v>45</v>
      </c>
      <c r="AJ1078" s="7" t="s">
        <v>45</v>
      </c>
      <c r="AK1078" s="36">
        <v>863341.83</v>
      </c>
    </row>
    <row r="1079" spans="1:37">
      <c r="A1079" s="4">
        <v>2023</v>
      </c>
      <c r="B1079" s="4">
        <v>78</v>
      </c>
      <c r="C1079" s="4" t="s">
        <v>732</v>
      </c>
      <c r="D1079" s="4">
        <v>22830</v>
      </c>
      <c r="E1079" s="4" t="s">
        <v>743</v>
      </c>
      <c r="F1079" s="32">
        <v>0.13500000000000001</v>
      </c>
      <c r="G1079" s="4" t="s">
        <v>43</v>
      </c>
      <c r="H1079" s="33">
        <v>244484410</v>
      </c>
      <c r="I1079" s="7">
        <v>4153140</v>
      </c>
      <c r="J1079" s="7">
        <v>2995354</v>
      </c>
      <c r="K1079" s="7">
        <v>404372.79</v>
      </c>
      <c r="L1079" s="7">
        <v>7552866.79</v>
      </c>
      <c r="M1079" s="7">
        <v>7649269</v>
      </c>
      <c r="N1079" s="34" t="s">
        <v>43</v>
      </c>
      <c r="O1079" s="35">
        <v>1.2602800346020021E-2</v>
      </c>
      <c r="P1079" s="7">
        <v>7534947</v>
      </c>
      <c r="Q1079" s="7">
        <v>94961.432658842474</v>
      </c>
      <c r="R1079" s="7">
        <v>0</v>
      </c>
      <c r="S1079" s="35">
        <v>1</v>
      </c>
      <c r="T1079" s="35">
        <v>1.2602800346020021E-2</v>
      </c>
      <c r="U1079" s="7">
        <v>94961.43</v>
      </c>
      <c r="V1079" s="4" t="s">
        <v>44</v>
      </c>
      <c r="W1079" s="33" t="s">
        <v>45</v>
      </c>
      <c r="X1079" s="7" t="s">
        <v>45</v>
      </c>
      <c r="Y1079" s="7" t="s">
        <v>45</v>
      </c>
      <c r="Z1079" s="7" t="s">
        <v>45</v>
      </c>
      <c r="AA1079" s="7" t="s">
        <v>45</v>
      </c>
      <c r="AB1079" s="7" t="s">
        <v>45</v>
      </c>
      <c r="AC1079" s="4" t="s">
        <v>44</v>
      </c>
      <c r="AD1079" s="35" t="s">
        <v>45</v>
      </c>
      <c r="AE1079" s="7" t="s">
        <v>45</v>
      </c>
      <c r="AF1079" s="7" t="s">
        <v>45</v>
      </c>
      <c r="AG1079" s="7" t="s">
        <v>45</v>
      </c>
      <c r="AH1079" s="35" t="s">
        <v>45</v>
      </c>
      <c r="AI1079" s="35" t="s">
        <v>45</v>
      </c>
      <c r="AJ1079" s="7" t="s">
        <v>45</v>
      </c>
      <c r="AK1079" s="36">
        <v>94961.43</v>
      </c>
    </row>
    <row r="1080" spans="1:37">
      <c r="A1080" s="4">
        <v>2023</v>
      </c>
      <c r="B1080" s="4">
        <v>78</v>
      </c>
      <c r="C1080" s="4" t="s">
        <v>732</v>
      </c>
      <c r="D1080" s="4">
        <v>22980</v>
      </c>
      <c r="E1080" s="4" t="s">
        <v>744</v>
      </c>
      <c r="F1080" s="32">
        <v>0.13500000000000001</v>
      </c>
      <c r="G1080" s="4" t="s">
        <v>43</v>
      </c>
      <c r="H1080" s="33">
        <v>82179620</v>
      </c>
      <c r="I1080" s="7">
        <v>1257348</v>
      </c>
      <c r="J1080" s="7">
        <v>837318</v>
      </c>
      <c r="K1080" s="7">
        <v>113037.93</v>
      </c>
      <c r="L1080" s="7">
        <v>2207703.9300000002</v>
      </c>
      <c r="M1080" s="7">
        <v>2333902</v>
      </c>
      <c r="N1080" s="34" t="s">
        <v>43</v>
      </c>
      <c r="O1080" s="35">
        <v>5.4071709094897669E-2</v>
      </c>
      <c r="P1080" s="7">
        <v>2296185</v>
      </c>
      <c r="Q1080" s="7">
        <v>124158.64734806761</v>
      </c>
      <c r="R1080" s="7">
        <v>0</v>
      </c>
      <c r="S1080" s="35">
        <v>1</v>
      </c>
      <c r="T1080" s="35">
        <v>5.4071709094897669E-2</v>
      </c>
      <c r="U1080" s="7">
        <v>124158.65</v>
      </c>
      <c r="V1080" s="4" t="s">
        <v>44</v>
      </c>
      <c r="W1080" s="33" t="s">
        <v>45</v>
      </c>
      <c r="X1080" s="7" t="s">
        <v>45</v>
      </c>
      <c r="Y1080" s="7" t="s">
        <v>45</v>
      </c>
      <c r="Z1080" s="7" t="s">
        <v>45</v>
      </c>
      <c r="AA1080" s="7" t="s">
        <v>45</v>
      </c>
      <c r="AB1080" s="7" t="s">
        <v>45</v>
      </c>
      <c r="AC1080" s="4" t="s">
        <v>44</v>
      </c>
      <c r="AD1080" s="35" t="s">
        <v>45</v>
      </c>
      <c r="AE1080" s="7" t="s">
        <v>45</v>
      </c>
      <c r="AF1080" s="7" t="s">
        <v>45</v>
      </c>
      <c r="AG1080" s="7" t="s">
        <v>45</v>
      </c>
      <c r="AH1080" s="35" t="s">
        <v>45</v>
      </c>
      <c r="AI1080" s="35" t="s">
        <v>45</v>
      </c>
      <c r="AJ1080" s="7" t="s">
        <v>45</v>
      </c>
      <c r="AK1080" s="36">
        <v>124158.65</v>
      </c>
    </row>
    <row r="1081" spans="1:37">
      <c r="A1081" s="4">
        <v>2023</v>
      </c>
      <c r="B1081" s="4">
        <v>78</v>
      </c>
      <c r="C1081" s="4" t="s">
        <v>732</v>
      </c>
      <c r="D1081" s="4">
        <v>23060</v>
      </c>
      <c r="E1081" s="4" t="s">
        <v>745</v>
      </c>
      <c r="F1081" s="32">
        <v>0.13500000000000001</v>
      </c>
      <c r="G1081" s="4" t="s">
        <v>43</v>
      </c>
      <c r="H1081" s="33">
        <v>72365310</v>
      </c>
      <c r="I1081" s="7">
        <v>1014255</v>
      </c>
      <c r="J1081" s="7">
        <v>770271</v>
      </c>
      <c r="K1081" s="7">
        <v>103986.58500000001</v>
      </c>
      <c r="L1081" s="7">
        <v>1888512.585</v>
      </c>
      <c r="M1081" s="7">
        <v>2092500</v>
      </c>
      <c r="N1081" s="34" t="s">
        <v>43</v>
      </c>
      <c r="O1081" s="35">
        <v>9.748502508960577E-2</v>
      </c>
      <c r="P1081" s="7">
        <v>2083979</v>
      </c>
      <c r="Q1081" s="7">
        <v>203156.74510121151</v>
      </c>
      <c r="R1081" s="7">
        <v>0</v>
      </c>
      <c r="S1081" s="35">
        <v>1</v>
      </c>
      <c r="T1081" s="35">
        <v>9.748502508960577E-2</v>
      </c>
      <c r="U1081" s="7">
        <v>203156.75</v>
      </c>
      <c r="V1081" s="4" t="s">
        <v>44</v>
      </c>
      <c r="W1081" s="33" t="s">
        <v>45</v>
      </c>
      <c r="X1081" s="7" t="s">
        <v>45</v>
      </c>
      <c r="Y1081" s="7" t="s">
        <v>45</v>
      </c>
      <c r="Z1081" s="7" t="s">
        <v>45</v>
      </c>
      <c r="AA1081" s="7" t="s">
        <v>45</v>
      </c>
      <c r="AB1081" s="7" t="s">
        <v>45</v>
      </c>
      <c r="AC1081" s="4" t="s">
        <v>44</v>
      </c>
      <c r="AD1081" s="35" t="s">
        <v>45</v>
      </c>
      <c r="AE1081" s="7" t="s">
        <v>45</v>
      </c>
      <c r="AF1081" s="7" t="s">
        <v>45</v>
      </c>
      <c r="AG1081" s="7" t="s">
        <v>45</v>
      </c>
      <c r="AH1081" s="35" t="s">
        <v>45</v>
      </c>
      <c r="AI1081" s="35" t="s">
        <v>45</v>
      </c>
      <c r="AJ1081" s="7" t="s">
        <v>45</v>
      </c>
      <c r="AK1081" s="36">
        <v>203156.75</v>
      </c>
    </row>
    <row r="1082" spans="1:37">
      <c r="A1082" s="4">
        <v>2023</v>
      </c>
      <c r="B1082" s="4">
        <v>78</v>
      </c>
      <c r="C1082" s="4" t="s">
        <v>732</v>
      </c>
      <c r="D1082" s="4">
        <v>23180</v>
      </c>
      <c r="E1082" s="4" t="s">
        <v>746</v>
      </c>
      <c r="F1082" s="32">
        <v>0.13500000000000001</v>
      </c>
      <c r="G1082" s="4" t="s">
        <v>43</v>
      </c>
      <c r="H1082" s="33">
        <v>135969430</v>
      </c>
      <c r="I1082" s="7">
        <v>1602283</v>
      </c>
      <c r="J1082" s="7">
        <v>1564586</v>
      </c>
      <c r="K1082" s="7">
        <v>211219.11</v>
      </c>
      <c r="L1082" s="7">
        <v>3378088.11</v>
      </c>
      <c r="M1082" s="7">
        <v>3614632</v>
      </c>
      <c r="N1082" s="34" t="s">
        <v>43</v>
      </c>
      <c r="O1082" s="35">
        <v>6.544065619957995E-2</v>
      </c>
      <c r="P1082" s="7">
        <v>3586446</v>
      </c>
      <c r="Q1082" s="7">
        <v>234699.37966435871</v>
      </c>
      <c r="R1082" s="7">
        <v>0</v>
      </c>
      <c r="S1082" s="35">
        <v>1</v>
      </c>
      <c r="T1082" s="35">
        <v>6.544065619957995E-2</v>
      </c>
      <c r="U1082" s="7">
        <v>234699.38</v>
      </c>
      <c r="V1082" s="4" t="s">
        <v>43</v>
      </c>
      <c r="W1082" s="33">
        <v>3831690</v>
      </c>
      <c r="X1082" s="7">
        <v>45194</v>
      </c>
      <c r="Y1082" s="7">
        <v>49064</v>
      </c>
      <c r="Z1082" s="7">
        <v>6623.64</v>
      </c>
      <c r="AA1082" s="7">
        <v>100881.64</v>
      </c>
      <c r="AB1082" s="7">
        <v>101904</v>
      </c>
      <c r="AC1082" s="4" t="s">
        <v>43</v>
      </c>
      <c r="AD1082" s="35">
        <v>1.003257968283877E-2</v>
      </c>
      <c r="AE1082" s="7">
        <v>99457</v>
      </c>
      <c r="AF1082" s="7">
        <v>997.81027751609565</v>
      </c>
      <c r="AG1082" s="7">
        <v>0</v>
      </c>
      <c r="AH1082" s="35">
        <v>1</v>
      </c>
      <c r="AI1082" s="35">
        <v>1.003257968283877E-2</v>
      </c>
      <c r="AJ1082" s="7">
        <v>997.81</v>
      </c>
      <c r="AK1082" s="36">
        <v>235697.19</v>
      </c>
    </row>
    <row r="1083" spans="1:37">
      <c r="A1083" s="4">
        <v>2023</v>
      </c>
      <c r="B1083" s="4">
        <v>78</v>
      </c>
      <c r="C1083" s="4" t="s">
        <v>732</v>
      </c>
      <c r="D1083" s="4">
        <v>23750</v>
      </c>
      <c r="E1083" s="4" t="s">
        <v>747</v>
      </c>
      <c r="F1083" s="32">
        <v>0.13500000000000001</v>
      </c>
      <c r="G1083" s="4" t="s">
        <v>43</v>
      </c>
      <c r="H1083" s="33">
        <v>151143510</v>
      </c>
      <c r="I1083" s="7">
        <v>1984892</v>
      </c>
      <c r="J1083" s="7">
        <v>1701173</v>
      </c>
      <c r="K1083" s="7">
        <v>229658.35500000001</v>
      </c>
      <c r="L1083" s="7">
        <v>3915723.355</v>
      </c>
      <c r="M1083" s="7">
        <v>4236932</v>
      </c>
      <c r="N1083" s="34" t="s">
        <v>43</v>
      </c>
      <c r="O1083" s="35">
        <v>7.5811612034368259E-2</v>
      </c>
      <c r="P1083" s="7">
        <v>4183473</v>
      </c>
      <c r="Q1083" s="7">
        <v>317155.83203225472</v>
      </c>
      <c r="R1083" s="7">
        <v>0</v>
      </c>
      <c r="S1083" s="35">
        <v>1</v>
      </c>
      <c r="T1083" s="35">
        <v>7.5811612034368259E-2</v>
      </c>
      <c r="U1083" s="7">
        <v>317155.83</v>
      </c>
      <c r="V1083" s="4" t="s">
        <v>43</v>
      </c>
      <c r="W1083" s="33">
        <v>20606210</v>
      </c>
      <c r="X1083" s="7">
        <v>273012</v>
      </c>
      <c r="Y1083" s="7">
        <v>279957</v>
      </c>
      <c r="Z1083" s="7">
        <v>37794.195</v>
      </c>
      <c r="AA1083" s="7">
        <v>590763.19499999995</v>
      </c>
      <c r="AB1083" s="7">
        <v>580045</v>
      </c>
      <c r="AC1083" s="4" t="s">
        <v>44</v>
      </c>
      <c r="AD1083" s="35" t="s">
        <v>45</v>
      </c>
      <c r="AE1083" s="7" t="s">
        <v>45</v>
      </c>
      <c r="AF1083" s="7" t="s">
        <v>45</v>
      </c>
      <c r="AG1083" s="7" t="s">
        <v>45</v>
      </c>
      <c r="AH1083" s="35" t="s">
        <v>45</v>
      </c>
      <c r="AI1083" s="35" t="s">
        <v>45</v>
      </c>
      <c r="AJ1083" s="7" t="s">
        <v>45</v>
      </c>
      <c r="AK1083" s="36">
        <v>317155.83</v>
      </c>
    </row>
    <row r="1084" spans="1:37">
      <c r="A1084" s="4">
        <v>2023</v>
      </c>
      <c r="B1084" s="4">
        <v>78</v>
      </c>
      <c r="C1084" s="4" t="s">
        <v>732</v>
      </c>
      <c r="D1084" s="4">
        <v>23770</v>
      </c>
      <c r="E1084" s="4" t="s">
        <v>748</v>
      </c>
      <c r="F1084" s="32">
        <v>0.13500000000000001</v>
      </c>
      <c r="G1084" s="4" t="s">
        <v>43</v>
      </c>
      <c r="H1084" s="33">
        <v>244489760</v>
      </c>
      <c r="I1084" s="7">
        <v>4765230</v>
      </c>
      <c r="J1084" s="7">
        <v>2918430</v>
      </c>
      <c r="K1084" s="7">
        <v>393988.05</v>
      </c>
      <c r="L1084" s="7">
        <v>8077648.0499999998</v>
      </c>
      <c r="M1084" s="7">
        <v>8261436</v>
      </c>
      <c r="N1084" s="34" t="s">
        <v>43</v>
      </c>
      <c r="O1084" s="35">
        <v>2.224648959333464E-2</v>
      </c>
      <c r="P1084" s="7">
        <v>7983536</v>
      </c>
      <c r="Q1084" s="7">
        <v>177605.65054201239</v>
      </c>
      <c r="R1084" s="7">
        <v>0</v>
      </c>
      <c r="S1084" s="35">
        <v>1</v>
      </c>
      <c r="T1084" s="35">
        <v>2.224648959333464E-2</v>
      </c>
      <c r="U1084" s="7">
        <v>177605.65</v>
      </c>
      <c r="V1084" s="4" t="s">
        <v>44</v>
      </c>
      <c r="W1084" s="33" t="s">
        <v>45</v>
      </c>
      <c r="X1084" s="7" t="s">
        <v>45</v>
      </c>
      <c r="Y1084" s="7" t="s">
        <v>45</v>
      </c>
      <c r="Z1084" s="7" t="s">
        <v>45</v>
      </c>
      <c r="AA1084" s="7" t="s">
        <v>45</v>
      </c>
      <c r="AB1084" s="7" t="s">
        <v>45</v>
      </c>
      <c r="AC1084" s="4" t="s">
        <v>44</v>
      </c>
      <c r="AD1084" s="35" t="s">
        <v>45</v>
      </c>
      <c r="AE1084" s="7" t="s">
        <v>45</v>
      </c>
      <c r="AF1084" s="7" t="s">
        <v>45</v>
      </c>
      <c r="AG1084" s="7" t="s">
        <v>45</v>
      </c>
      <c r="AH1084" s="35" t="s">
        <v>45</v>
      </c>
      <c r="AI1084" s="35" t="s">
        <v>45</v>
      </c>
      <c r="AJ1084" s="7" t="s">
        <v>45</v>
      </c>
      <c r="AK1084" s="36">
        <v>177605.65</v>
      </c>
    </row>
    <row r="1085" spans="1:37">
      <c r="A1085" s="4">
        <v>2023</v>
      </c>
      <c r="B1085" s="4">
        <v>78</v>
      </c>
      <c r="C1085" s="4" t="s">
        <v>732</v>
      </c>
      <c r="D1085" s="4">
        <v>25050</v>
      </c>
      <c r="E1085" s="4" t="s">
        <v>749</v>
      </c>
      <c r="F1085" s="32">
        <v>0.13500000000000001</v>
      </c>
      <c r="G1085" s="4" t="s">
        <v>43</v>
      </c>
      <c r="H1085" s="33">
        <v>92079710</v>
      </c>
      <c r="I1085" s="7">
        <v>1306709</v>
      </c>
      <c r="J1085" s="7">
        <v>1050598</v>
      </c>
      <c r="K1085" s="7">
        <v>141830.73000000001</v>
      </c>
      <c r="L1085" s="7">
        <v>2499137.73</v>
      </c>
      <c r="M1085" s="7">
        <v>2632658</v>
      </c>
      <c r="N1085" s="34" t="s">
        <v>43</v>
      </c>
      <c r="O1085" s="35">
        <v>5.0716906639601489E-2</v>
      </c>
      <c r="P1085" s="7">
        <v>2573167</v>
      </c>
      <c r="Q1085" s="7">
        <v>130503.0705071034</v>
      </c>
      <c r="R1085" s="7">
        <v>0</v>
      </c>
      <c r="S1085" s="35">
        <v>1</v>
      </c>
      <c r="T1085" s="35">
        <v>5.0716906639601489E-2</v>
      </c>
      <c r="U1085" s="7">
        <v>130503.07</v>
      </c>
      <c r="V1085" s="4" t="s">
        <v>43</v>
      </c>
      <c r="W1085" s="33">
        <v>2808970</v>
      </c>
      <c r="X1085" s="7">
        <v>39406</v>
      </c>
      <c r="Y1085" s="7">
        <v>27852</v>
      </c>
      <c r="Z1085" s="7">
        <v>3760.02</v>
      </c>
      <c r="AA1085" s="7">
        <v>71018.02</v>
      </c>
      <c r="AB1085" s="7">
        <v>79855</v>
      </c>
      <c r="AC1085" s="4" t="s">
        <v>43</v>
      </c>
      <c r="AD1085" s="35">
        <v>0.1106628263728007</v>
      </c>
      <c r="AE1085" s="7">
        <v>64247</v>
      </c>
      <c r="AF1085" s="7">
        <v>7109.7546059733249</v>
      </c>
      <c r="AG1085" s="7">
        <v>0</v>
      </c>
      <c r="AH1085" s="35">
        <v>1</v>
      </c>
      <c r="AI1085" s="35">
        <v>0.1106628263728007</v>
      </c>
      <c r="AJ1085" s="7">
        <v>7109.75</v>
      </c>
      <c r="AK1085" s="36">
        <v>137612.82</v>
      </c>
    </row>
    <row r="1086" spans="1:37">
      <c r="A1086" s="4">
        <v>2023</v>
      </c>
      <c r="B1086" s="4">
        <v>78</v>
      </c>
      <c r="C1086" s="4" t="s">
        <v>732</v>
      </c>
      <c r="D1086" s="4">
        <v>25660</v>
      </c>
      <c r="E1086" s="4" t="s">
        <v>750</v>
      </c>
      <c r="F1086" s="32">
        <v>0.13500000000000001</v>
      </c>
      <c r="G1086" s="4" t="s">
        <v>44</v>
      </c>
      <c r="H1086" s="33" t="s">
        <v>45</v>
      </c>
      <c r="I1086" s="7" t="s">
        <v>45</v>
      </c>
      <c r="J1086" s="7" t="s">
        <v>45</v>
      </c>
      <c r="K1086" s="7" t="s">
        <v>45</v>
      </c>
      <c r="L1086" s="7" t="s">
        <v>45</v>
      </c>
      <c r="M1086" s="7" t="s">
        <v>45</v>
      </c>
      <c r="N1086" s="34" t="s">
        <v>44</v>
      </c>
      <c r="O1086" s="35" t="s">
        <v>45</v>
      </c>
      <c r="P1086" s="7" t="s">
        <v>45</v>
      </c>
      <c r="Q1086" s="7" t="s">
        <v>45</v>
      </c>
      <c r="R1086" s="7" t="s">
        <v>45</v>
      </c>
      <c r="S1086" s="35" t="s">
        <v>45</v>
      </c>
      <c r="T1086" s="35" t="s">
        <v>45</v>
      </c>
      <c r="U1086" s="7" t="s">
        <v>45</v>
      </c>
      <c r="V1086" s="4" t="s">
        <v>44</v>
      </c>
      <c r="W1086" s="33" t="s">
        <v>45</v>
      </c>
      <c r="X1086" s="7" t="s">
        <v>45</v>
      </c>
      <c r="Y1086" s="7" t="s">
        <v>45</v>
      </c>
      <c r="Z1086" s="7" t="s">
        <v>45</v>
      </c>
      <c r="AA1086" s="7" t="s">
        <v>45</v>
      </c>
      <c r="AB1086" s="7" t="s">
        <v>45</v>
      </c>
      <c r="AC1086" s="4" t="s">
        <v>44</v>
      </c>
      <c r="AD1086" s="35" t="s">
        <v>45</v>
      </c>
      <c r="AE1086" s="7" t="s">
        <v>45</v>
      </c>
      <c r="AF1086" s="7" t="s">
        <v>45</v>
      </c>
      <c r="AG1086" s="7" t="s">
        <v>45</v>
      </c>
      <c r="AH1086" s="35" t="s">
        <v>45</v>
      </c>
      <c r="AI1086" s="35" t="s">
        <v>45</v>
      </c>
      <c r="AJ1086" s="7" t="s">
        <v>45</v>
      </c>
      <c r="AK1086" s="36" t="s">
        <v>45</v>
      </c>
    </row>
    <row r="1087" spans="1:37">
      <c r="A1087" s="4">
        <v>2023</v>
      </c>
      <c r="B1087" s="4">
        <v>78</v>
      </c>
      <c r="C1087" s="4" t="s">
        <v>732</v>
      </c>
      <c r="D1087" s="4">
        <v>25780</v>
      </c>
      <c r="E1087" s="4" t="s">
        <v>549</v>
      </c>
      <c r="F1087" s="32">
        <v>0.13500000000000001</v>
      </c>
      <c r="G1087" s="4" t="s">
        <v>43</v>
      </c>
      <c r="H1087" s="33">
        <v>90367450</v>
      </c>
      <c r="I1087" s="7">
        <v>1541270</v>
      </c>
      <c r="J1087" s="7">
        <v>952527</v>
      </c>
      <c r="K1087" s="7">
        <v>128591.145</v>
      </c>
      <c r="L1087" s="7">
        <v>2622388.145</v>
      </c>
      <c r="M1087" s="7">
        <v>2806415</v>
      </c>
      <c r="N1087" s="34" t="s">
        <v>43</v>
      </c>
      <c r="O1087" s="35">
        <v>6.5573642886030736E-2</v>
      </c>
      <c r="P1087" s="7">
        <v>2794050</v>
      </c>
      <c r="Q1087" s="7">
        <v>183216.03690571419</v>
      </c>
      <c r="R1087" s="7">
        <v>0</v>
      </c>
      <c r="S1087" s="35">
        <v>1</v>
      </c>
      <c r="T1087" s="35">
        <v>6.5573642886030736E-2</v>
      </c>
      <c r="U1087" s="7">
        <v>183216.04</v>
      </c>
      <c r="V1087" s="4" t="s">
        <v>44</v>
      </c>
      <c r="W1087" s="33" t="s">
        <v>45</v>
      </c>
      <c r="X1087" s="7" t="s">
        <v>45</v>
      </c>
      <c r="Y1087" s="7" t="s">
        <v>45</v>
      </c>
      <c r="Z1087" s="7" t="s">
        <v>45</v>
      </c>
      <c r="AA1087" s="7" t="s">
        <v>45</v>
      </c>
      <c r="AB1087" s="7" t="s">
        <v>45</v>
      </c>
      <c r="AC1087" s="4" t="s">
        <v>44</v>
      </c>
      <c r="AD1087" s="35" t="s">
        <v>45</v>
      </c>
      <c r="AE1087" s="7" t="s">
        <v>45</v>
      </c>
      <c r="AF1087" s="7" t="s">
        <v>45</v>
      </c>
      <c r="AG1087" s="7" t="s">
        <v>45</v>
      </c>
      <c r="AH1087" s="35" t="s">
        <v>45</v>
      </c>
      <c r="AI1087" s="35" t="s">
        <v>45</v>
      </c>
      <c r="AJ1087" s="7" t="s">
        <v>45</v>
      </c>
      <c r="AK1087" s="36">
        <v>183216.04</v>
      </c>
    </row>
    <row r="1088" spans="1:37">
      <c r="A1088" s="4">
        <v>2023</v>
      </c>
      <c r="B1088" s="4">
        <v>78</v>
      </c>
      <c r="C1088" s="4" t="s">
        <v>732</v>
      </c>
      <c r="D1088" s="4">
        <v>30200</v>
      </c>
      <c r="E1088" s="4" t="s">
        <v>398</v>
      </c>
      <c r="F1088" s="32">
        <v>0.13500000000000001</v>
      </c>
      <c r="G1088" s="4" t="s">
        <v>43</v>
      </c>
      <c r="H1088" s="33">
        <v>6305470</v>
      </c>
      <c r="I1088" s="7">
        <v>0</v>
      </c>
      <c r="J1088" s="7">
        <v>7124</v>
      </c>
      <c r="K1088" s="7">
        <v>961.74</v>
      </c>
      <c r="L1088" s="7">
        <v>8085.74</v>
      </c>
      <c r="M1088" s="7">
        <v>9458</v>
      </c>
      <c r="N1088" s="34" t="s">
        <v>43</v>
      </c>
      <c r="O1088" s="35">
        <v>0.14508987100866991</v>
      </c>
      <c r="P1088" s="7">
        <v>9469</v>
      </c>
      <c r="Q1088" s="7">
        <v>1373.8559885810951</v>
      </c>
      <c r="R1088" s="7">
        <v>0</v>
      </c>
      <c r="S1088" s="35">
        <v>1</v>
      </c>
      <c r="T1088" s="35">
        <v>0.14508987100866991</v>
      </c>
      <c r="U1088" s="7">
        <v>1373.86</v>
      </c>
      <c r="V1088" s="4" t="s">
        <v>43</v>
      </c>
      <c r="W1088" s="33">
        <v>205360</v>
      </c>
      <c r="X1088" s="7">
        <v>0</v>
      </c>
      <c r="Y1088" s="7">
        <v>184</v>
      </c>
      <c r="Z1088" s="7">
        <v>24.84</v>
      </c>
      <c r="AA1088" s="7">
        <v>208.84</v>
      </c>
      <c r="AB1088" s="7">
        <v>308</v>
      </c>
      <c r="AC1088" s="4" t="s">
        <v>43</v>
      </c>
      <c r="AD1088" s="35">
        <v>0.32194805194805198</v>
      </c>
      <c r="AE1088" s="7">
        <v>308</v>
      </c>
      <c r="AF1088" s="7">
        <v>99.160000000000011</v>
      </c>
      <c r="AG1088" s="7">
        <v>0</v>
      </c>
      <c r="AH1088" s="35">
        <v>1</v>
      </c>
      <c r="AI1088" s="35">
        <v>0.32194805194805198</v>
      </c>
      <c r="AJ1088" s="7">
        <v>99.16</v>
      </c>
      <c r="AK1088" s="36">
        <v>1473.02</v>
      </c>
    </row>
    <row r="1089" spans="1:37">
      <c r="A1089" s="4">
        <v>2023</v>
      </c>
      <c r="B1089" s="4">
        <v>78</v>
      </c>
      <c r="C1089" s="4" t="s">
        <v>732</v>
      </c>
      <c r="D1089" s="4">
        <v>30240</v>
      </c>
      <c r="E1089" s="4" t="s">
        <v>221</v>
      </c>
      <c r="F1089" s="32">
        <v>0.13500000000000001</v>
      </c>
      <c r="G1089" s="4" t="s">
        <v>43</v>
      </c>
      <c r="H1089" s="33">
        <v>4621810</v>
      </c>
      <c r="I1089" s="7">
        <v>0</v>
      </c>
      <c r="J1089" s="7">
        <v>7631</v>
      </c>
      <c r="K1089" s="7">
        <v>1030.1849999999999</v>
      </c>
      <c r="L1089" s="7">
        <v>8661.1849999999995</v>
      </c>
      <c r="M1089" s="7">
        <v>9244</v>
      </c>
      <c r="N1089" s="34" t="s">
        <v>43</v>
      </c>
      <c r="O1089" s="35">
        <v>6.3047922977066295E-2</v>
      </c>
      <c r="P1089" s="7">
        <v>9245</v>
      </c>
      <c r="Q1089" s="7">
        <v>582.87804792297788</v>
      </c>
      <c r="R1089" s="7">
        <v>0</v>
      </c>
      <c r="S1089" s="35">
        <v>1</v>
      </c>
      <c r="T1089" s="35">
        <v>6.3047922977066295E-2</v>
      </c>
      <c r="U1089" s="7">
        <v>582.88</v>
      </c>
      <c r="V1089" s="4" t="s">
        <v>43</v>
      </c>
      <c r="W1089" s="33">
        <v>4920</v>
      </c>
      <c r="X1089" s="7">
        <v>0</v>
      </c>
      <c r="Y1089" s="7">
        <v>11</v>
      </c>
      <c r="Z1089" s="7">
        <v>1.4850000000000001</v>
      </c>
      <c r="AA1089" s="7">
        <v>12.484999999999999</v>
      </c>
      <c r="AB1089" s="7">
        <v>10</v>
      </c>
      <c r="AC1089" s="4" t="s">
        <v>44</v>
      </c>
      <c r="AD1089" s="35" t="s">
        <v>45</v>
      </c>
      <c r="AE1089" s="7" t="s">
        <v>45</v>
      </c>
      <c r="AF1089" s="7" t="s">
        <v>45</v>
      </c>
      <c r="AG1089" s="7" t="s">
        <v>45</v>
      </c>
      <c r="AH1089" s="35" t="s">
        <v>45</v>
      </c>
      <c r="AI1089" s="35" t="s">
        <v>45</v>
      </c>
      <c r="AJ1089" s="7" t="s">
        <v>45</v>
      </c>
      <c r="AK1089" s="36">
        <v>582.88</v>
      </c>
    </row>
    <row r="1090" spans="1:37">
      <c r="A1090" s="4">
        <v>2023</v>
      </c>
      <c r="B1090" s="4">
        <v>78</v>
      </c>
      <c r="C1090" s="4" t="s">
        <v>732</v>
      </c>
      <c r="D1090" s="4">
        <v>30420</v>
      </c>
      <c r="E1090" s="4" t="s">
        <v>552</v>
      </c>
      <c r="F1090" s="32">
        <v>0.13500000000000001</v>
      </c>
      <c r="G1090" s="4" t="s">
        <v>43</v>
      </c>
      <c r="H1090" s="33">
        <v>3749298680</v>
      </c>
      <c r="I1090" s="7">
        <v>0</v>
      </c>
      <c r="J1090" s="7">
        <v>5589033</v>
      </c>
      <c r="K1090" s="7">
        <v>754519.45500000007</v>
      </c>
      <c r="L1090" s="7">
        <v>6343552.4550000001</v>
      </c>
      <c r="M1090" s="7">
        <v>7498601</v>
      </c>
      <c r="N1090" s="34" t="s">
        <v>43</v>
      </c>
      <c r="O1090" s="35">
        <v>0.15403520536697449</v>
      </c>
      <c r="P1090" s="7">
        <v>7487347</v>
      </c>
      <c r="Q1090" s="7">
        <v>1153315.0327987999</v>
      </c>
      <c r="R1090" s="7">
        <v>0</v>
      </c>
      <c r="S1090" s="35">
        <v>1</v>
      </c>
      <c r="T1090" s="35">
        <v>0.15403520536697449</v>
      </c>
      <c r="U1090" s="7">
        <v>1153315.03</v>
      </c>
      <c r="V1090" s="4" t="s">
        <v>43</v>
      </c>
      <c r="W1090" s="33">
        <v>761889840</v>
      </c>
      <c r="X1090" s="7">
        <v>0</v>
      </c>
      <c r="Y1090" s="7">
        <v>1525164</v>
      </c>
      <c r="Z1090" s="7">
        <v>205897.14</v>
      </c>
      <c r="AA1090" s="7">
        <v>1731061.14</v>
      </c>
      <c r="AB1090" s="7">
        <v>1523780</v>
      </c>
      <c r="AC1090" s="4" t="s">
        <v>44</v>
      </c>
      <c r="AD1090" s="35" t="s">
        <v>45</v>
      </c>
      <c r="AE1090" s="7" t="s">
        <v>45</v>
      </c>
      <c r="AF1090" s="7" t="s">
        <v>45</v>
      </c>
      <c r="AG1090" s="7" t="s">
        <v>45</v>
      </c>
      <c r="AH1090" s="35" t="s">
        <v>45</v>
      </c>
      <c r="AI1090" s="35" t="s">
        <v>45</v>
      </c>
      <c r="AJ1090" s="7" t="s">
        <v>45</v>
      </c>
      <c r="AK1090" s="36">
        <v>1153315.03</v>
      </c>
    </row>
    <row r="1091" spans="1:37" hidden="1">
      <c r="A1091" s="4">
        <v>2025</v>
      </c>
      <c r="B1091" s="4">
        <v>79</v>
      </c>
      <c r="C1091" s="4" t="s">
        <v>751</v>
      </c>
      <c r="D1091" s="4">
        <v>21020</v>
      </c>
      <c r="E1091" s="4" t="s">
        <v>752</v>
      </c>
      <c r="F1091" s="32">
        <v>0.13800000000000001</v>
      </c>
      <c r="G1091" s="4" t="s">
        <v>43</v>
      </c>
      <c r="H1091" s="33">
        <v>228873300</v>
      </c>
      <c r="I1091" s="7">
        <v>1264032</v>
      </c>
      <c r="J1091" s="7">
        <v>2860805</v>
      </c>
      <c r="K1091" s="7">
        <v>394791.09</v>
      </c>
      <c r="L1091" s="7">
        <v>4519628.09</v>
      </c>
      <c r="M1091" s="7">
        <v>4880231</v>
      </c>
      <c r="N1091" s="34" t="s">
        <v>43</v>
      </c>
      <c r="O1091" s="35">
        <v>7.3890541246920516E-2</v>
      </c>
      <c r="P1091" s="7">
        <v>4880231</v>
      </c>
      <c r="Q1091" s="7">
        <v>360602.91000000009</v>
      </c>
      <c r="R1091" s="7">
        <v>0</v>
      </c>
      <c r="S1091" s="35">
        <v>1</v>
      </c>
      <c r="T1091" s="35">
        <v>7.3890541246920516E-2</v>
      </c>
      <c r="U1091" s="7">
        <v>360602.91</v>
      </c>
      <c r="V1091" s="4" t="s">
        <v>43</v>
      </c>
      <c r="W1091" s="33">
        <v>32675587</v>
      </c>
      <c r="X1091" s="7">
        <v>190052</v>
      </c>
      <c r="Y1091" s="7">
        <v>497163</v>
      </c>
      <c r="Z1091" s="7">
        <v>68608.494000000006</v>
      </c>
      <c r="AA1091" s="7">
        <v>755823.49399999995</v>
      </c>
      <c r="AB1091" s="7">
        <v>706299</v>
      </c>
      <c r="AC1091" s="4" t="s">
        <v>44</v>
      </c>
      <c r="AD1091" s="35" t="s">
        <v>45</v>
      </c>
      <c r="AE1091" s="7" t="s">
        <v>45</v>
      </c>
      <c r="AF1091" s="7" t="s">
        <v>45</v>
      </c>
      <c r="AG1091" s="7" t="s">
        <v>45</v>
      </c>
      <c r="AH1091" s="35" t="s">
        <v>45</v>
      </c>
      <c r="AI1091" s="35" t="s">
        <v>45</v>
      </c>
      <c r="AJ1091" s="7" t="s">
        <v>45</v>
      </c>
      <c r="AK1091" s="36">
        <v>360602.91</v>
      </c>
    </row>
    <row r="1092" spans="1:37" hidden="1">
      <c r="A1092" s="4">
        <v>2025</v>
      </c>
      <c r="B1092" s="4">
        <v>79</v>
      </c>
      <c r="C1092" s="4" t="s">
        <v>751</v>
      </c>
      <c r="D1092" s="4">
        <v>21450</v>
      </c>
      <c r="E1092" s="4" t="s">
        <v>753</v>
      </c>
      <c r="F1092" s="32">
        <v>0.13800000000000001</v>
      </c>
      <c r="G1092" s="4" t="s">
        <v>43</v>
      </c>
      <c r="H1092" s="33">
        <v>502102739</v>
      </c>
      <c r="I1092" s="7">
        <v>7623439</v>
      </c>
      <c r="J1092" s="7">
        <v>6106678</v>
      </c>
      <c r="K1092" s="7">
        <v>842721.56400000001</v>
      </c>
      <c r="L1092" s="7">
        <v>14572838.563999999</v>
      </c>
      <c r="M1092" s="7">
        <v>15456255</v>
      </c>
      <c r="N1092" s="34" t="s">
        <v>43</v>
      </c>
      <c r="O1092" s="35">
        <v>5.715591752335869E-2</v>
      </c>
      <c r="P1092" s="7">
        <v>15456255</v>
      </c>
      <c r="Q1092" s="7">
        <v>883416.43600000034</v>
      </c>
      <c r="R1092" s="7">
        <v>0</v>
      </c>
      <c r="S1092" s="35">
        <v>1</v>
      </c>
      <c r="T1092" s="35">
        <v>5.715591752335869E-2</v>
      </c>
      <c r="U1092" s="7">
        <v>883416.44</v>
      </c>
      <c r="V1092" s="4" t="s">
        <v>44</v>
      </c>
      <c r="W1092" s="33" t="s">
        <v>45</v>
      </c>
      <c r="X1092" s="7" t="s">
        <v>45</v>
      </c>
      <c r="Y1092" s="7" t="s">
        <v>45</v>
      </c>
      <c r="Z1092" s="7" t="s">
        <v>45</v>
      </c>
      <c r="AA1092" s="7" t="s">
        <v>45</v>
      </c>
      <c r="AB1092" s="7" t="s">
        <v>45</v>
      </c>
      <c r="AC1092" s="4" t="s">
        <v>44</v>
      </c>
      <c r="AD1092" s="35" t="s">
        <v>45</v>
      </c>
      <c r="AE1092" s="7" t="s">
        <v>45</v>
      </c>
      <c r="AF1092" s="7" t="s">
        <v>45</v>
      </c>
      <c r="AG1092" s="7" t="s">
        <v>45</v>
      </c>
      <c r="AH1092" s="35" t="s">
        <v>45</v>
      </c>
      <c r="AI1092" s="35" t="s">
        <v>45</v>
      </c>
      <c r="AJ1092" s="7" t="s">
        <v>45</v>
      </c>
      <c r="AK1092" s="36">
        <v>883416.44</v>
      </c>
    </row>
    <row r="1093" spans="1:37" hidden="1">
      <c r="A1093" s="4">
        <v>2025</v>
      </c>
      <c r="B1093" s="4">
        <v>79</v>
      </c>
      <c r="C1093" s="4" t="s">
        <v>751</v>
      </c>
      <c r="D1093" s="4">
        <v>21770</v>
      </c>
      <c r="E1093" s="4" t="s">
        <v>707</v>
      </c>
      <c r="F1093" s="32">
        <v>0.13800000000000001</v>
      </c>
      <c r="G1093" s="4" t="s">
        <v>44</v>
      </c>
      <c r="H1093" s="33" t="s">
        <v>45</v>
      </c>
      <c r="I1093" s="7" t="s">
        <v>45</v>
      </c>
      <c r="J1093" s="7" t="s">
        <v>45</v>
      </c>
      <c r="K1093" s="7" t="s">
        <v>45</v>
      </c>
      <c r="L1093" s="7" t="s">
        <v>45</v>
      </c>
      <c r="M1093" s="7" t="s">
        <v>45</v>
      </c>
      <c r="N1093" s="34" t="s">
        <v>44</v>
      </c>
      <c r="O1093" s="35" t="s">
        <v>45</v>
      </c>
      <c r="P1093" s="7" t="s">
        <v>45</v>
      </c>
      <c r="Q1093" s="7" t="s">
        <v>45</v>
      </c>
      <c r="R1093" s="7" t="s">
        <v>45</v>
      </c>
      <c r="S1093" s="35" t="s">
        <v>45</v>
      </c>
      <c r="T1093" s="35" t="s">
        <v>45</v>
      </c>
      <c r="U1093" s="7" t="s">
        <v>45</v>
      </c>
      <c r="V1093" s="4" t="s">
        <v>44</v>
      </c>
      <c r="W1093" s="33" t="s">
        <v>45</v>
      </c>
      <c r="X1093" s="7" t="s">
        <v>45</v>
      </c>
      <c r="Y1093" s="7" t="s">
        <v>45</v>
      </c>
      <c r="Z1093" s="7" t="s">
        <v>45</v>
      </c>
      <c r="AA1093" s="7" t="s">
        <v>45</v>
      </c>
      <c r="AB1093" s="7" t="s">
        <v>45</v>
      </c>
      <c r="AC1093" s="4" t="s">
        <v>44</v>
      </c>
      <c r="AD1093" s="35" t="s">
        <v>45</v>
      </c>
      <c r="AE1093" s="7" t="s">
        <v>45</v>
      </c>
      <c r="AF1093" s="7" t="s">
        <v>45</v>
      </c>
      <c r="AG1093" s="7" t="s">
        <v>45</v>
      </c>
      <c r="AH1093" s="35" t="s">
        <v>45</v>
      </c>
      <c r="AI1093" s="35" t="s">
        <v>45</v>
      </c>
      <c r="AJ1093" s="7" t="s">
        <v>45</v>
      </c>
      <c r="AK1093" s="36" t="s">
        <v>45</v>
      </c>
    </row>
    <row r="1094" spans="1:37" hidden="1">
      <c r="A1094" s="4">
        <v>2025</v>
      </c>
      <c r="B1094" s="4">
        <v>79</v>
      </c>
      <c r="C1094" s="4" t="s">
        <v>751</v>
      </c>
      <c r="D1094" s="4">
        <v>22020</v>
      </c>
      <c r="E1094" s="4" t="s">
        <v>225</v>
      </c>
      <c r="F1094" s="32">
        <v>0.13800000000000001</v>
      </c>
      <c r="G1094" s="4" t="s">
        <v>43</v>
      </c>
      <c r="H1094" s="33">
        <v>346522660</v>
      </c>
      <c r="I1094" s="7">
        <v>3852779</v>
      </c>
      <c r="J1094" s="7">
        <v>3876005</v>
      </c>
      <c r="K1094" s="7">
        <v>534888.69000000006</v>
      </c>
      <c r="L1094" s="7">
        <v>8263672.6900000004</v>
      </c>
      <c r="M1094" s="7">
        <v>9085282</v>
      </c>
      <c r="N1094" s="34" t="s">
        <v>43</v>
      </c>
      <c r="O1094" s="35">
        <v>9.0433000318537071E-2</v>
      </c>
      <c r="P1094" s="7">
        <v>9085282</v>
      </c>
      <c r="Q1094" s="7">
        <v>821609.30999999912</v>
      </c>
      <c r="R1094" s="7">
        <v>0</v>
      </c>
      <c r="S1094" s="35">
        <v>1</v>
      </c>
      <c r="T1094" s="35">
        <v>9.0433000318537071E-2</v>
      </c>
      <c r="U1094" s="7">
        <v>821609.31</v>
      </c>
      <c r="V1094" s="4" t="s">
        <v>43</v>
      </c>
      <c r="W1094" s="33">
        <v>56676166</v>
      </c>
      <c r="X1094" s="7">
        <v>657751</v>
      </c>
      <c r="Y1094" s="7">
        <v>789284</v>
      </c>
      <c r="Z1094" s="7">
        <v>108921.192</v>
      </c>
      <c r="AA1094" s="7">
        <v>1555956.192</v>
      </c>
      <c r="AB1094" s="7">
        <v>1513570</v>
      </c>
      <c r="AC1094" s="4" t="s">
        <v>44</v>
      </c>
      <c r="AD1094" s="35" t="s">
        <v>45</v>
      </c>
      <c r="AE1094" s="7" t="s">
        <v>45</v>
      </c>
      <c r="AF1094" s="7" t="s">
        <v>45</v>
      </c>
      <c r="AG1094" s="7" t="s">
        <v>45</v>
      </c>
      <c r="AH1094" s="35" t="s">
        <v>45</v>
      </c>
      <c r="AI1094" s="35" t="s">
        <v>45</v>
      </c>
      <c r="AJ1094" s="7" t="s">
        <v>45</v>
      </c>
      <c r="AK1094" s="36">
        <v>821609.31</v>
      </c>
    </row>
    <row r="1095" spans="1:37" hidden="1">
      <c r="A1095" s="4">
        <v>2025</v>
      </c>
      <c r="B1095" s="4">
        <v>79</v>
      </c>
      <c r="C1095" s="4" t="s">
        <v>751</v>
      </c>
      <c r="D1095" s="4">
        <v>22460</v>
      </c>
      <c r="E1095" s="4" t="s">
        <v>754</v>
      </c>
      <c r="F1095" s="32">
        <v>0.13800000000000001</v>
      </c>
      <c r="G1095" s="4" t="s">
        <v>43</v>
      </c>
      <c r="H1095" s="33">
        <v>254986120</v>
      </c>
      <c r="I1095" s="7">
        <v>2335000</v>
      </c>
      <c r="J1095" s="7">
        <v>3002816</v>
      </c>
      <c r="K1095" s="7">
        <v>414388.60800000001</v>
      </c>
      <c r="L1095" s="7">
        <v>5752204.608</v>
      </c>
      <c r="M1095" s="7">
        <v>6159796</v>
      </c>
      <c r="N1095" s="34" t="s">
        <v>43</v>
      </c>
      <c r="O1095" s="35">
        <v>6.6169625097973972E-2</v>
      </c>
      <c r="P1095" s="7">
        <v>6159796</v>
      </c>
      <c r="Q1095" s="7">
        <v>407591.3919999997</v>
      </c>
      <c r="R1095" s="7">
        <v>0</v>
      </c>
      <c r="S1095" s="35">
        <v>1</v>
      </c>
      <c r="T1095" s="35">
        <v>6.6169625097973972E-2</v>
      </c>
      <c r="U1095" s="7">
        <v>407591.39</v>
      </c>
      <c r="V1095" s="4" t="s">
        <v>44</v>
      </c>
      <c r="W1095" s="33" t="s">
        <v>45</v>
      </c>
      <c r="X1095" s="7" t="s">
        <v>45</v>
      </c>
      <c r="Y1095" s="7" t="s">
        <v>45</v>
      </c>
      <c r="Z1095" s="7" t="s">
        <v>45</v>
      </c>
      <c r="AA1095" s="7" t="s">
        <v>45</v>
      </c>
      <c r="AB1095" s="7" t="s">
        <v>45</v>
      </c>
      <c r="AC1095" s="4" t="s">
        <v>44</v>
      </c>
      <c r="AD1095" s="35" t="s">
        <v>45</v>
      </c>
      <c r="AE1095" s="7" t="s">
        <v>45</v>
      </c>
      <c r="AF1095" s="7" t="s">
        <v>45</v>
      </c>
      <c r="AG1095" s="7" t="s">
        <v>45</v>
      </c>
      <c r="AH1095" s="35" t="s">
        <v>45</v>
      </c>
      <c r="AI1095" s="35" t="s">
        <v>45</v>
      </c>
      <c r="AJ1095" s="7" t="s">
        <v>45</v>
      </c>
      <c r="AK1095" s="36">
        <v>407591.39</v>
      </c>
    </row>
    <row r="1096" spans="1:37" hidden="1">
      <c r="A1096" s="4">
        <v>2025</v>
      </c>
      <c r="B1096" s="4">
        <v>79</v>
      </c>
      <c r="C1096" s="4" t="s">
        <v>751</v>
      </c>
      <c r="D1096" s="4">
        <v>23640</v>
      </c>
      <c r="E1096" s="4" t="s">
        <v>226</v>
      </c>
      <c r="F1096" s="32">
        <v>0.13800000000000001</v>
      </c>
      <c r="G1096" s="4" t="s">
        <v>43</v>
      </c>
      <c r="H1096" s="33">
        <v>105747635</v>
      </c>
      <c r="I1096" s="7">
        <v>888280</v>
      </c>
      <c r="J1096" s="7">
        <v>1252200</v>
      </c>
      <c r="K1096" s="7">
        <v>172803.6</v>
      </c>
      <c r="L1096" s="7">
        <v>2313283.6</v>
      </c>
      <c r="M1096" s="7">
        <v>2506222</v>
      </c>
      <c r="N1096" s="34" t="s">
        <v>43</v>
      </c>
      <c r="O1096" s="35">
        <v>7.698376281111563E-2</v>
      </c>
      <c r="P1096" s="7">
        <v>2506222</v>
      </c>
      <c r="Q1096" s="7">
        <v>192938.39999999979</v>
      </c>
      <c r="R1096" s="7">
        <v>0</v>
      </c>
      <c r="S1096" s="35">
        <v>1</v>
      </c>
      <c r="T1096" s="35">
        <v>7.698376281111563E-2</v>
      </c>
      <c r="U1096" s="7">
        <v>192938.4</v>
      </c>
      <c r="V1096" s="4" t="s">
        <v>44</v>
      </c>
      <c r="W1096" s="33" t="s">
        <v>45</v>
      </c>
      <c r="X1096" s="7" t="s">
        <v>45</v>
      </c>
      <c r="Y1096" s="7" t="s">
        <v>45</v>
      </c>
      <c r="Z1096" s="7" t="s">
        <v>45</v>
      </c>
      <c r="AA1096" s="7" t="s">
        <v>45</v>
      </c>
      <c r="AB1096" s="7" t="s">
        <v>45</v>
      </c>
      <c r="AC1096" s="4" t="s">
        <v>44</v>
      </c>
      <c r="AD1096" s="35" t="s">
        <v>45</v>
      </c>
      <c r="AE1096" s="7" t="s">
        <v>45</v>
      </c>
      <c r="AF1096" s="7" t="s">
        <v>45</v>
      </c>
      <c r="AG1096" s="7" t="s">
        <v>45</v>
      </c>
      <c r="AH1096" s="35" t="s">
        <v>45</v>
      </c>
      <c r="AI1096" s="35" t="s">
        <v>45</v>
      </c>
      <c r="AJ1096" s="7" t="s">
        <v>45</v>
      </c>
      <c r="AK1096" s="36">
        <v>192938.4</v>
      </c>
    </row>
    <row r="1097" spans="1:37" hidden="1">
      <c r="A1097" s="4">
        <v>2025</v>
      </c>
      <c r="B1097" s="4">
        <v>79</v>
      </c>
      <c r="C1097" s="4" t="s">
        <v>751</v>
      </c>
      <c r="D1097" s="4">
        <v>23700</v>
      </c>
      <c r="E1097" s="4" t="s">
        <v>755</v>
      </c>
      <c r="F1097" s="32">
        <v>0.13800000000000001</v>
      </c>
      <c r="G1097" s="4" t="s">
        <v>43</v>
      </c>
      <c r="H1097" s="33">
        <v>588038374</v>
      </c>
      <c r="I1097" s="7">
        <v>7412476</v>
      </c>
      <c r="J1097" s="7">
        <v>7624395</v>
      </c>
      <c r="K1097" s="7">
        <v>1052166.51</v>
      </c>
      <c r="L1097" s="7">
        <v>16089037.51</v>
      </c>
      <c r="M1097" s="7">
        <v>16821103</v>
      </c>
      <c r="N1097" s="34" t="s">
        <v>43</v>
      </c>
      <c r="O1097" s="35">
        <v>4.3520659138702178E-2</v>
      </c>
      <c r="P1097" s="7">
        <v>16821103</v>
      </c>
      <c r="Q1097" s="7">
        <v>732065.49000000057</v>
      </c>
      <c r="R1097" s="7">
        <v>0</v>
      </c>
      <c r="S1097" s="35">
        <v>1</v>
      </c>
      <c r="T1097" s="35">
        <v>4.3520659138702178E-2</v>
      </c>
      <c r="U1097" s="7">
        <v>732065.49</v>
      </c>
      <c r="V1097" s="4" t="s">
        <v>43</v>
      </c>
      <c r="W1097" s="33">
        <v>129313630</v>
      </c>
      <c r="X1097" s="7">
        <v>1653961</v>
      </c>
      <c r="Y1097" s="7">
        <v>2103239</v>
      </c>
      <c r="Z1097" s="7">
        <v>290246.98200000002</v>
      </c>
      <c r="AA1097" s="7">
        <v>4047446.9819999998</v>
      </c>
      <c r="AB1097" s="7">
        <v>3722970</v>
      </c>
      <c r="AC1097" s="4" t="s">
        <v>44</v>
      </c>
      <c r="AD1097" s="35" t="s">
        <v>45</v>
      </c>
      <c r="AE1097" s="7" t="s">
        <v>45</v>
      </c>
      <c r="AF1097" s="7" t="s">
        <v>45</v>
      </c>
      <c r="AG1097" s="7" t="s">
        <v>45</v>
      </c>
      <c r="AH1097" s="35" t="s">
        <v>45</v>
      </c>
      <c r="AI1097" s="35" t="s">
        <v>45</v>
      </c>
      <c r="AJ1097" s="7" t="s">
        <v>45</v>
      </c>
      <c r="AK1097" s="36">
        <v>732065.49</v>
      </c>
    </row>
    <row r="1098" spans="1:37" hidden="1">
      <c r="A1098" s="4">
        <v>2025</v>
      </c>
      <c r="B1098" s="4">
        <v>79</v>
      </c>
      <c r="C1098" s="4" t="s">
        <v>751</v>
      </c>
      <c r="D1098" s="4">
        <v>24600</v>
      </c>
      <c r="E1098" s="4" t="s">
        <v>227</v>
      </c>
      <c r="F1098" s="32">
        <v>0.13800000000000001</v>
      </c>
      <c r="G1098" s="4" t="s">
        <v>44</v>
      </c>
      <c r="H1098" s="33" t="s">
        <v>45</v>
      </c>
      <c r="I1098" s="7" t="s">
        <v>45</v>
      </c>
      <c r="J1098" s="7" t="s">
        <v>45</v>
      </c>
      <c r="K1098" s="7" t="s">
        <v>45</v>
      </c>
      <c r="L1098" s="7" t="s">
        <v>45</v>
      </c>
      <c r="M1098" s="7" t="s">
        <v>45</v>
      </c>
      <c r="N1098" s="34" t="s">
        <v>44</v>
      </c>
      <c r="O1098" s="35" t="s">
        <v>45</v>
      </c>
      <c r="P1098" s="7" t="s">
        <v>45</v>
      </c>
      <c r="Q1098" s="7" t="s">
        <v>45</v>
      </c>
      <c r="R1098" s="7" t="s">
        <v>45</v>
      </c>
      <c r="S1098" s="35" t="s">
        <v>45</v>
      </c>
      <c r="T1098" s="35" t="s">
        <v>45</v>
      </c>
      <c r="U1098" s="7" t="s">
        <v>45</v>
      </c>
      <c r="V1098" s="4" t="s">
        <v>44</v>
      </c>
      <c r="W1098" s="33" t="s">
        <v>45</v>
      </c>
      <c r="X1098" s="7" t="s">
        <v>45</v>
      </c>
      <c r="Y1098" s="7" t="s">
        <v>45</v>
      </c>
      <c r="Z1098" s="7" t="s">
        <v>45</v>
      </c>
      <c r="AA1098" s="7" t="s">
        <v>45</v>
      </c>
      <c r="AB1098" s="7" t="s">
        <v>45</v>
      </c>
      <c r="AC1098" s="4" t="s">
        <v>44</v>
      </c>
      <c r="AD1098" s="35" t="s">
        <v>45</v>
      </c>
      <c r="AE1098" s="7" t="s">
        <v>45</v>
      </c>
      <c r="AF1098" s="7" t="s">
        <v>45</v>
      </c>
      <c r="AG1098" s="7" t="s">
        <v>45</v>
      </c>
      <c r="AH1098" s="35" t="s">
        <v>45</v>
      </c>
      <c r="AI1098" s="35" t="s">
        <v>45</v>
      </c>
      <c r="AJ1098" s="7" t="s">
        <v>45</v>
      </c>
      <c r="AK1098" s="36" t="s">
        <v>45</v>
      </c>
    </row>
    <row r="1099" spans="1:37" hidden="1">
      <c r="A1099" s="4">
        <v>2025</v>
      </c>
      <c r="B1099" s="4">
        <v>79</v>
      </c>
      <c r="C1099" s="4" t="s">
        <v>751</v>
      </c>
      <c r="D1099" s="4">
        <v>24800</v>
      </c>
      <c r="E1099" s="4" t="s">
        <v>165</v>
      </c>
      <c r="F1099" s="32">
        <v>0.13800000000000001</v>
      </c>
      <c r="G1099" s="4" t="s">
        <v>43</v>
      </c>
      <c r="H1099" s="33">
        <v>38008055</v>
      </c>
      <c r="I1099" s="7">
        <v>399795</v>
      </c>
      <c r="J1099" s="7">
        <v>454528</v>
      </c>
      <c r="K1099" s="7">
        <v>62724.864000000009</v>
      </c>
      <c r="L1099" s="7">
        <v>917047.86400000006</v>
      </c>
      <c r="M1099" s="7">
        <v>977519</v>
      </c>
      <c r="N1099" s="34" t="s">
        <v>43</v>
      </c>
      <c r="O1099" s="35">
        <v>6.1861852301592017E-2</v>
      </c>
      <c r="P1099" s="7">
        <v>977519</v>
      </c>
      <c r="Q1099" s="7">
        <v>60471.135999999933</v>
      </c>
      <c r="R1099" s="7">
        <v>0</v>
      </c>
      <c r="S1099" s="35">
        <v>1</v>
      </c>
      <c r="T1099" s="35">
        <v>6.1861852301592017E-2</v>
      </c>
      <c r="U1099" s="7">
        <v>60471.14</v>
      </c>
      <c r="V1099" s="4" t="s">
        <v>44</v>
      </c>
      <c r="W1099" s="33" t="s">
        <v>45</v>
      </c>
      <c r="X1099" s="7" t="s">
        <v>45</v>
      </c>
      <c r="Y1099" s="7" t="s">
        <v>45</v>
      </c>
      <c r="Z1099" s="7" t="s">
        <v>45</v>
      </c>
      <c r="AA1099" s="7" t="s">
        <v>45</v>
      </c>
      <c r="AB1099" s="7" t="s">
        <v>45</v>
      </c>
      <c r="AC1099" s="4" t="s">
        <v>44</v>
      </c>
      <c r="AD1099" s="35" t="s">
        <v>45</v>
      </c>
      <c r="AE1099" s="7" t="s">
        <v>45</v>
      </c>
      <c r="AF1099" s="7" t="s">
        <v>45</v>
      </c>
      <c r="AG1099" s="7" t="s">
        <v>45</v>
      </c>
      <c r="AH1099" s="35" t="s">
        <v>45</v>
      </c>
      <c r="AI1099" s="35" t="s">
        <v>45</v>
      </c>
      <c r="AJ1099" s="7" t="s">
        <v>45</v>
      </c>
      <c r="AK1099" s="36">
        <v>60471.14</v>
      </c>
    </row>
    <row r="1100" spans="1:37" hidden="1">
      <c r="A1100" s="4">
        <v>2025</v>
      </c>
      <c r="B1100" s="4">
        <v>79</v>
      </c>
      <c r="C1100" s="4" t="s">
        <v>751</v>
      </c>
      <c r="D1100" s="4">
        <v>25170</v>
      </c>
      <c r="E1100" s="4" t="s">
        <v>756</v>
      </c>
      <c r="F1100" s="32">
        <v>0.13800000000000001</v>
      </c>
      <c r="G1100" s="4" t="s">
        <v>43</v>
      </c>
      <c r="H1100" s="33">
        <v>161497656</v>
      </c>
      <c r="I1100" s="7">
        <v>1608243</v>
      </c>
      <c r="J1100" s="7">
        <v>1855748</v>
      </c>
      <c r="K1100" s="7">
        <v>256093.22399999999</v>
      </c>
      <c r="L1100" s="7">
        <v>3720084.2239999999</v>
      </c>
      <c r="M1100" s="7">
        <v>4095310</v>
      </c>
      <c r="N1100" s="34" t="s">
        <v>43</v>
      </c>
      <c r="O1100" s="35">
        <v>9.1623290056186191E-2</v>
      </c>
      <c r="P1100" s="7">
        <v>4095310</v>
      </c>
      <c r="Q1100" s="7">
        <v>375225.7759999999</v>
      </c>
      <c r="R1100" s="7">
        <v>0</v>
      </c>
      <c r="S1100" s="35">
        <v>1</v>
      </c>
      <c r="T1100" s="35">
        <v>9.1623290056186191E-2</v>
      </c>
      <c r="U1100" s="7">
        <v>375225.78</v>
      </c>
      <c r="V1100" s="4" t="s">
        <v>43</v>
      </c>
      <c r="W1100" s="33">
        <v>30878394</v>
      </c>
      <c r="X1100" s="7">
        <v>321361</v>
      </c>
      <c r="Y1100" s="7">
        <v>464364</v>
      </c>
      <c r="Z1100" s="7">
        <v>64082.232000000004</v>
      </c>
      <c r="AA1100" s="7">
        <v>849807.23199999996</v>
      </c>
      <c r="AB1100" s="7">
        <v>796889</v>
      </c>
      <c r="AC1100" s="4" t="s">
        <v>44</v>
      </c>
      <c r="AD1100" s="35" t="s">
        <v>45</v>
      </c>
      <c r="AE1100" s="7" t="s">
        <v>45</v>
      </c>
      <c r="AF1100" s="7" t="s">
        <v>45</v>
      </c>
      <c r="AG1100" s="7" t="s">
        <v>45</v>
      </c>
      <c r="AH1100" s="35" t="s">
        <v>45</v>
      </c>
      <c r="AI1100" s="35" t="s">
        <v>45</v>
      </c>
      <c r="AJ1100" s="7" t="s">
        <v>45</v>
      </c>
      <c r="AK1100" s="36">
        <v>375225.78</v>
      </c>
    </row>
    <row r="1101" spans="1:37" hidden="1">
      <c r="A1101" s="4">
        <v>2025</v>
      </c>
      <c r="B1101" s="4">
        <v>79</v>
      </c>
      <c r="C1101" s="4" t="s">
        <v>751</v>
      </c>
      <c r="D1101" s="4">
        <v>25430</v>
      </c>
      <c r="E1101" s="4" t="s">
        <v>716</v>
      </c>
      <c r="F1101" s="32">
        <v>0.13800000000000001</v>
      </c>
      <c r="G1101" s="4" t="s">
        <v>43</v>
      </c>
      <c r="H1101" s="33">
        <v>334421048</v>
      </c>
      <c r="I1101" s="7">
        <v>4013053</v>
      </c>
      <c r="J1101" s="7">
        <v>5057561</v>
      </c>
      <c r="K1101" s="7">
        <v>697943.41800000006</v>
      </c>
      <c r="L1101" s="7">
        <v>9768557.4179999996</v>
      </c>
      <c r="M1101" s="7">
        <v>10701477</v>
      </c>
      <c r="N1101" s="34" t="s">
        <v>43</v>
      </c>
      <c r="O1101" s="35">
        <v>8.71767123360635E-2</v>
      </c>
      <c r="P1101" s="7">
        <v>10701477</v>
      </c>
      <c r="Q1101" s="7">
        <v>932919.58199999982</v>
      </c>
      <c r="R1101" s="7">
        <v>0</v>
      </c>
      <c r="S1101" s="35">
        <v>1</v>
      </c>
      <c r="T1101" s="35">
        <v>8.71767123360635E-2</v>
      </c>
      <c r="U1101" s="7">
        <v>932919.58</v>
      </c>
      <c r="V1101" s="4" t="s">
        <v>43</v>
      </c>
      <c r="W1101" s="33">
        <v>28067157</v>
      </c>
      <c r="X1101" s="7">
        <v>336806</v>
      </c>
      <c r="Y1101" s="7">
        <v>515912</v>
      </c>
      <c r="Z1101" s="7">
        <v>71195.856</v>
      </c>
      <c r="AA1101" s="7">
        <v>923913.85600000003</v>
      </c>
      <c r="AB1101" s="7">
        <v>898149</v>
      </c>
      <c r="AC1101" s="4" t="s">
        <v>44</v>
      </c>
      <c r="AD1101" s="35" t="s">
        <v>45</v>
      </c>
      <c r="AE1101" s="7" t="s">
        <v>45</v>
      </c>
      <c r="AF1101" s="7" t="s">
        <v>45</v>
      </c>
      <c r="AG1101" s="7" t="s">
        <v>45</v>
      </c>
      <c r="AH1101" s="35" t="s">
        <v>45</v>
      </c>
      <c r="AI1101" s="35" t="s">
        <v>45</v>
      </c>
      <c r="AJ1101" s="7" t="s">
        <v>45</v>
      </c>
      <c r="AK1101" s="36">
        <v>932919.58</v>
      </c>
    </row>
    <row r="1102" spans="1:37" hidden="1">
      <c r="A1102" s="4">
        <v>2025</v>
      </c>
      <c r="B1102" s="4">
        <v>79</v>
      </c>
      <c r="C1102" s="4" t="s">
        <v>751</v>
      </c>
      <c r="D1102" s="4">
        <v>30050</v>
      </c>
      <c r="E1102" s="4" t="s">
        <v>167</v>
      </c>
      <c r="F1102" s="32">
        <v>0.13800000000000001</v>
      </c>
      <c r="G1102" s="4" t="s">
        <v>43</v>
      </c>
      <c r="H1102" s="33">
        <v>2522189532</v>
      </c>
      <c r="I1102" s="7">
        <v>0</v>
      </c>
      <c r="J1102" s="7">
        <v>3914426</v>
      </c>
      <c r="K1102" s="7">
        <v>540190.78800000006</v>
      </c>
      <c r="L1102" s="7">
        <v>4454616.7879999997</v>
      </c>
      <c r="M1102" s="7">
        <v>5044382</v>
      </c>
      <c r="N1102" s="34" t="s">
        <v>43</v>
      </c>
      <c r="O1102" s="35">
        <v>0.1169152558232109</v>
      </c>
      <c r="P1102" s="7">
        <v>5044382</v>
      </c>
      <c r="Q1102" s="7">
        <v>589765.21200000041</v>
      </c>
      <c r="R1102" s="7">
        <v>0</v>
      </c>
      <c r="S1102" s="35">
        <v>1</v>
      </c>
      <c r="T1102" s="35">
        <v>0.1169152558232109</v>
      </c>
      <c r="U1102" s="7">
        <v>589765.21</v>
      </c>
      <c r="V1102" s="4" t="s">
        <v>44</v>
      </c>
      <c r="W1102" s="33" t="s">
        <v>45</v>
      </c>
      <c r="X1102" s="7" t="s">
        <v>45</v>
      </c>
      <c r="Y1102" s="7" t="s">
        <v>45</v>
      </c>
      <c r="Z1102" s="7" t="s">
        <v>45</v>
      </c>
      <c r="AA1102" s="7" t="s">
        <v>45</v>
      </c>
      <c r="AB1102" s="7" t="s">
        <v>45</v>
      </c>
      <c r="AC1102" s="4" t="s">
        <v>44</v>
      </c>
      <c r="AD1102" s="35" t="s">
        <v>45</v>
      </c>
      <c r="AE1102" s="7" t="s">
        <v>45</v>
      </c>
      <c r="AF1102" s="7" t="s">
        <v>45</v>
      </c>
      <c r="AG1102" s="7" t="s">
        <v>45</v>
      </c>
      <c r="AH1102" s="35" t="s">
        <v>45</v>
      </c>
      <c r="AI1102" s="35" t="s">
        <v>45</v>
      </c>
      <c r="AJ1102" s="7" t="s">
        <v>45</v>
      </c>
      <c r="AK1102" s="36">
        <v>589765.21</v>
      </c>
    </row>
    <row r="1103" spans="1:37" hidden="1">
      <c r="A1103" s="4">
        <v>2025</v>
      </c>
      <c r="B1103" s="4">
        <v>79</v>
      </c>
      <c r="C1103" s="4" t="s">
        <v>751</v>
      </c>
      <c r="D1103" s="4">
        <v>30090</v>
      </c>
      <c r="E1103" s="4" t="s">
        <v>230</v>
      </c>
      <c r="F1103" s="32">
        <v>0.13800000000000001</v>
      </c>
      <c r="G1103" s="4" t="s">
        <v>44</v>
      </c>
      <c r="H1103" s="33" t="s">
        <v>45</v>
      </c>
      <c r="I1103" s="7" t="s">
        <v>45</v>
      </c>
      <c r="J1103" s="7" t="s">
        <v>45</v>
      </c>
      <c r="K1103" s="7" t="s">
        <v>45</v>
      </c>
      <c r="L1103" s="7" t="s">
        <v>45</v>
      </c>
      <c r="M1103" s="7" t="s">
        <v>45</v>
      </c>
      <c r="N1103" s="34" t="s">
        <v>44</v>
      </c>
      <c r="O1103" s="35" t="s">
        <v>45</v>
      </c>
      <c r="P1103" s="7" t="s">
        <v>45</v>
      </c>
      <c r="Q1103" s="7" t="s">
        <v>45</v>
      </c>
      <c r="R1103" s="7" t="s">
        <v>45</v>
      </c>
      <c r="S1103" s="35" t="s">
        <v>45</v>
      </c>
      <c r="T1103" s="35" t="s">
        <v>45</v>
      </c>
      <c r="U1103" s="7" t="s">
        <v>45</v>
      </c>
      <c r="V1103" s="4" t="s">
        <v>44</v>
      </c>
      <c r="W1103" s="33" t="s">
        <v>45</v>
      </c>
      <c r="X1103" s="7" t="s">
        <v>45</v>
      </c>
      <c r="Y1103" s="7" t="s">
        <v>45</v>
      </c>
      <c r="Z1103" s="7" t="s">
        <v>45</v>
      </c>
      <c r="AA1103" s="7" t="s">
        <v>45</v>
      </c>
      <c r="AB1103" s="7" t="s">
        <v>45</v>
      </c>
      <c r="AC1103" s="4" t="s">
        <v>44</v>
      </c>
      <c r="AD1103" s="35" t="s">
        <v>45</v>
      </c>
      <c r="AE1103" s="7" t="s">
        <v>45</v>
      </c>
      <c r="AF1103" s="7" t="s">
        <v>45</v>
      </c>
      <c r="AG1103" s="7" t="s">
        <v>45</v>
      </c>
      <c r="AH1103" s="35" t="s">
        <v>45</v>
      </c>
      <c r="AI1103" s="35" t="s">
        <v>45</v>
      </c>
      <c r="AJ1103" s="7" t="s">
        <v>45</v>
      </c>
      <c r="AK1103" s="36" t="s">
        <v>45</v>
      </c>
    </row>
    <row r="1104" spans="1:37" hidden="1">
      <c r="A1104" s="4">
        <v>2025</v>
      </c>
      <c r="B1104" s="4">
        <v>79</v>
      </c>
      <c r="C1104" s="4" t="s">
        <v>751</v>
      </c>
      <c r="D1104" s="4">
        <v>30390</v>
      </c>
      <c r="E1104" s="4" t="s">
        <v>169</v>
      </c>
      <c r="F1104" s="32">
        <v>0.13800000000000001</v>
      </c>
      <c r="G1104" s="4" t="s">
        <v>43</v>
      </c>
      <c r="H1104" s="33">
        <v>3627100</v>
      </c>
      <c r="I1104" s="7">
        <v>0</v>
      </c>
      <c r="J1104" s="7">
        <v>5193</v>
      </c>
      <c r="K1104" s="7">
        <v>716.63400000000001</v>
      </c>
      <c r="L1104" s="7">
        <v>5909.634</v>
      </c>
      <c r="M1104" s="7">
        <v>7254</v>
      </c>
      <c r="N1104" s="34" t="s">
        <v>43</v>
      </c>
      <c r="O1104" s="35">
        <v>0.18532754342431759</v>
      </c>
      <c r="P1104" s="7">
        <v>7254</v>
      </c>
      <c r="Q1104" s="7">
        <v>1344.366</v>
      </c>
      <c r="R1104" s="7">
        <v>0</v>
      </c>
      <c r="S1104" s="35">
        <v>1</v>
      </c>
      <c r="T1104" s="35">
        <v>0.18532754342431759</v>
      </c>
      <c r="U1104" s="7">
        <v>1344.37</v>
      </c>
      <c r="V1104" s="4" t="s">
        <v>44</v>
      </c>
      <c r="W1104" s="33" t="s">
        <v>45</v>
      </c>
      <c r="X1104" s="7" t="s">
        <v>45</v>
      </c>
      <c r="Y1104" s="7" t="s">
        <v>45</v>
      </c>
      <c r="Z1104" s="7" t="s">
        <v>45</v>
      </c>
      <c r="AA1104" s="7" t="s">
        <v>45</v>
      </c>
      <c r="AB1104" s="7" t="s">
        <v>45</v>
      </c>
      <c r="AC1104" s="4" t="s">
        <v>44</v>
      </c>
      <c r="AD1104" s="35" t="s">
        <v>45</v>
      </c>
      <c r="AE1104" s="7" t="s">
        <v>45</v>
      </c>
      <c r="AF1104" s="7" t="s">
        <v>45</v>
      </c>
      <c r="AG1104" s="7" t="s">
        <v>45</v>
      </c>
      <c r="AH1104" s="35" t="s">
        <v>45</v>
      </c>
      <c r="AI1104" s="35" t="s">
        <v>45</v>
      </c>
      <c r="AJ1104" s="7" t="s">
        <v>45</v>
      </c>
      <c r="AK1104" s="36">
        <v>1344.37</v>
      </c>
    </row>
    <row r="1105" spans="1:37" hidden="1">
      <c r="A1105" s="4">
        <v>2025</v>
      </c>
      <c r="B1105" s="4">
        <v>80</v>
      </c>
      <c r="C1105" s="4" t="s">
        <v>757</v>
      </c>
      <c r="D1105" s="4">
        <v>20380</v>
      </c>
      <c r="E1105" s="4" t="s">
        <v>446</v>
      </c>
      <c r="F1105" s="32">
        <v>0.13800000000000001</v>
      </c>
      <c r="G1105" s="4" t="s">
        <v>43</v>
      </c>
      <c r="H1105" s="33">
        <v>7153800</v>
      </c>
      <c r="I1105" s="7">
        <v>50946.12</v>
      </c>
      <c r="J1105" s="7">
        <v>86751.1</v>
      </c>
      <c r="K1105" s="7">
        <v>11971.6518</v>
      </c>
      <c r="L1105" s="7">
        <v>149668.87179999999</v>
      </c>
      <c r="M1105" s="7">
        <v>166837.79999999999</v>
      </c>
      <c r="N1105" s="34" t="s">
        <v>43</v>
      </c>
      <c r="O1105" s="35">
        <v>0.102907903364825</v>
      </c>
      <c r="P1105" s="7">
        <v>166837.79999999999</v>
      </c>
      <c r="Q1105" s="7">
        <v>17168.928199999998</v>
      </c>
      <c r="R1105" s="7">
        <v>0</v>
      </c>
      <c r="S1105" s="35">
        <v>1</v>
      </c>
      <c r="T1105" s="35">
        <v>0.102907903364825</v>
      </c>
      <c r="U1105" s="7">
        <v>17168.93</v>
      </c>
      <c r="V1105" s="4" t="s">
        <v>43</v>
      </c>
      <c r="W1105" s="33">
        <v>46097</v>
      </c>
      <c r="X1105" s="7">
        <v>354.37</v>
      </c>
      <c r="Y1105" s="7">
        <v>790.56</v>
      </c>
      <c r="Z1105" s="7">
        <v>109.09728</v>
      </c>
      <c r="AA1105" s="7">
        <v>1254.02728</v>
      </c>
      <c r="AB1105" s="7">
        <v>1101.1400000000001</v>
      </c>
      <c r="AC1105" s="4" t="s">
        <v>44</v>
      </c>
      <c r="AD1105" s="35" t="s">
        <v>45</v>
      </c>
      <c r="AE1105" s="7" t="s">
        <v>45</v>
      </c>
      <c r="AF1105" s="7" t="s">
        <v>45</v>
      </c>
      <c r="AG1105" s="7" t="s">
        <v>45</v>
      </c>
      <c r="AH1105" s="35" t="s">
        <v>45</v>
      </c>
      <c r="AI1105" s="35" t="s">
        <v>45</v>
      </c>
      <c r="AJ1105" s="7" t="s">
        <v>45</v>
      </c>
      <c r="AK1105" s="36">
        <v>17168.93</v>
      </c>
    </row>
    <row r="1106" spans="1:37" hidden="1">
      <c r="A1106" s="4">
        <v>2025</v>
      </c>
      <c r="B1106" s="4">
        <v>80</v>
      </c>
      <c r="C1106" s="4" t="s">
        <v>757</v>
      </c>
      <c r="D1106" s="4">
        <v>20730</v>
      </c>
      <c r="E1106" s="4" t="s">
        <v>308</v>
      </c>
      <c r="F1106" s="32">
        <v>0.13800000000000001</v>
      </c>
      <c r="G1106" s="4" t="s">
        <v>43</v>
      </c>
      <c r="H1106" s="33">
        <v>433030</v>
      </c>
      <c r="I1106" s="7">
        <v>2836.35</v>
      </c>
      <c r="J1106" s="7">
        <v>5686.09</v>
      </c>
      <c r="K1106" s="7">
        <v>784.68042000000014</v>
      </c>
      <c r="L1106" s="7">
        <v>9307.1204200000011</v>
      </c>
      <c r="M1106" s="7">
        <v>10197.86</v>
      </c>
      <c r="N1106" s="34" t="s">
        <v>43</v>
      </c>
      <c r="O1106" s="35">
        <v>8.7345735281715964E-2</v>
      </c>
      <c r="P1106" s="7">
        <v>10197.86</v>
      </c>
      <c r="Q1106" s="7">
        <v>890.73958000000005</v>
      </c>
      <c r="R1106" s="7">
        <v>0</v>
      </c>
      <c r="S1106" s="35">
        <v>1</v>
      </c>
      <c r="T1106" s="35">
        <v>8.7345735281715964E-2</v>
      </c>
      <c r="U1106" s="7">
        <v>890.74</v>
      </c>
      <c r="V1106" s="4" t="s">
        <v>43</v>
      </c>
      <c r="W1106" s="33">
        <v>0</v>
      </c>
      <c r="X1106" s="7">
        <v>0</v>
      </c>
      <c r="Y1106" s="7">
        <v>0</v>
      </c>
      <c r="Z1106" s="7">
        <v>0</v>
      </c>
      <c r="AA1106" s="7">
        <v>0</v>
      </c>
      <c r="AB1106" s="7">
        <v>0</v>
      </c>
      <c r="AC1106" s="4" t="s">
        <v>44</v>
      </c>
      <c r="AD1106" s="35" t="s">
        <v>45</v>
      </c>
      <c r="AE1106" s="7" t="s">
        <v>45</v>
      </c>
      <c r="AF1106" s="7" t="s">
        <v>45</v>
      </c>
      <c r="AG1106" s="7" t="s">
        <v>45</v>
      </c>
      <c r="AH1106" s="35" t="s">
        <v>45</v>
      </c>
      <c r="AI1106" s="35" t="s">
        <v>45</v>
      </c>
      <c r="AJ1106" s="7" t="s">
        <v>45</v>
      </c>
      <c r="AK1106" s="36">
        <v>890.74</v>
      </c>
    </row>
    <row r="1107" spans="1:37" hidden="1">
      <c r="A1107" s="4">
        <v>2025</v>
      </c>
      <c r="B1107" s="4">
        <v>80</v>
      </c>
      <c r="C1107" s="4" t="s">
        <v>757</v>
      </c>
      <c r="D1107" s="4">
        <v>21460</v>
      </c>
      <c r="E1107" s="4" t="s">
        <v>311</v>
      </c>
      <c r="F1107" s="32">
        <v>0.13800000000000001</v>
      </c>
      <c r="G1107" s="4" t="s">
        <v>44</v>
      </c>
      <c r="H1107" s="33" t="s">
        <v>45</v>
      </c>
      <c r="I1107" s="7" t="s">
        <v>45</v>
      </c>
      <c r="J1107" s="7" t="s">
        <v>45</v>
      </c>
      <c r="K1107" s="7" t="s">
        <v>45</v>
      </c>
      <c r="L1107" s="7" t="s">
        <v>45</v>
      </c>
      <c r="M1107" s="7" t="s">
        <v>45</v>
      </c>
      <c r="N1107" s="34" t="s">
        <v>44</v>
      </c>
      <c r="O1107" s="35" t="s">
        <v>45</v>
      </c>
      <c r="P1107" s="7" t="s">
        <v>45</v>
      </c>
      <c r="Q1107" s="7" t="s">
        <v>45</v>
      </c>
      <c r="R1107" s="7" t="s">
        <v>45</v>
      </c>
      <c r="S1107" s="35" t="s">
        <v>45</v>
      </c>
      <c r="T1107" s="35" t="s">
        <v>45</v>
      </c>
      <c r="U1107" s="7" t="s">
        <v>45</v>
      </c>
      <c r="V1107" s="4" t="s">
        <v>44</v>
      </c>
      <c r="W1107" s="33" t="s">
        <v>45</v>
      </c>
      <c r="X1107" s="7" t="s">
        <v>45</v>
      </c>
      <c r="Y1107" s="7" t="s">
        <v>45</v>
      </c>
      <c r="Z1107" s="7" t="s">
        <v>45</v>
      </c>
      <c r="AA1107" s="7" t="s">
        <v>45</v>
      </c>
      <c r="AB1107" s="7" t="s">
        <v>45</v>
      </c>
      <c r="AC1107" s="4" t="s">
        <v>44</v>
      </c>
      <c r="AD1107" s="35" t="s">
        <v>45</v>
      </c>
      <c r="AE1107" s="7" t="s">
        <v>45</v>
      </c>
      <c r="AF1107" s="7" t="s">
        <v>45</v>
      </c>
      <c r="AG1107" s="7" t="s">
        <v>45</v>
      </c>
      <c r="AH1107" s="35" t="s">
        <v>45</v>
      </c>
      <c r="AI1107" s="35" t="s">
        <v>45</v>
      </c>
      <c r="AJ1107" s="7" t="s">
        <v>45</v>
      </c>
      <c r="AK1107" s="36" t="s">
        <v>45</v>
      </c>
    </row>
    <row r="1108" spans="1:37" hidden="1">
      <c r="A1108" s="4">
        <v>2025</v>
      </c>
      <c r="B1108" s="4">
        <v>80</v>
      </c>
      <c r="C1108" s="4" t="s">
        <v>757</v>
      </c>
      <c r="D1108" s="4">
        <v>21700</v>
      </c>
      <c r="E1108" s="4" t="s">
        <v>532</v>
      </c>
      <c r="F1108" s="32">
        <v>0.13800000000000001</v>
      </c>
      <c r="G1108" s="4" t="s">
        <v>43</v>
      </c>
      <c r="H1108" s="33">
        <v>413558820</v>
      </c>
      <c r="I1108" s="7">
        <v>4238977.91</v>
      </c>
      <c r="J1108" s="7">
        <v>5038865.91</v>
      </c>
      <c r="K1108" s="7">
        <v>695363.4955800001</v>
      </c>
      <c r="L1108" s="7">
        <v>9973207.3155800011</v>
      </c>
      <c r="M1108" s="7">
        <v>10483719.4</v>
      </c>
      <c r="N1108" s="34" t="s">
        <v>43</v>
      </c>
      <c r="O1108" s="35">
        <v>4.8695702826613167E-2</v>
      </c>
      <c r="P1108" s="7">
        <v>10483719.4</v>
      </c>
      <c r="Q1108" s="7">
        <v>510512.08441999939</v>
      </c>
      <c r="R1108" s="7">
        <v>0</v>
      </c>
      <c r="S1108" s="35">
        <v>1</v>
      </c>
      <c r="T1108" s="35">
        <v>4.8695702826613167E-2</v>
      </c>
      <c r="U1108" s="7">
        <v>510512.08</v>
      </c>
      <c r="V1108" s="4" t="s">
        <v>43</v>
      </c>
      <c r="W1108" s="33">
        <v>31388281</v>
      </c>
      <c r="X1108" s="7">
        <v>321729.88</v>
      </c>
      <c r="Y1108" s="7">
        <v>633227.32999999996</v>
      </c>
      <c r="Z1108" s="7">
        <v>87385.371540000007</v>
      </c>
      <c r="AA1108" s="7">
        <v>1042342.58154</v>
      </c>
      <c r="AB1108" s="7">
        <v>795690.44</v>
      </c>
      <c r="AC1108" s="4" t="s">
        <v>44</v>
      </c>
      <c r="AD1108" s="35" t="s">
        <v>45</v>
      </c>
      <c r="AE1108" s="7" t="s">
        <v>45</v>
      </c>
      <c r="AF1108" s="7" t="s">
        <v>45</v>
      </c>
      <c r="AG1108" s="7" t="s">
        <v>45</v>
      </c>
      <c r="AH1108" s="35" t="s">
        <v>45</v>
      </c>
      <c r="AI1108" s="35" t="s">
        <v>45</v>
      </c>
      <c r="AJ1108" s="7" t="s">
        <v>45</v>
      </c>
      <c r="AK1108" s="36">
        <v>510512.08</v>
      </c>
    </row>
    <row r="1109" spans="1:37" hidden="1">
      <c r="A1109" s="4">
        <v>2025</v>
      </c>
      <c r="B1109" s="4">
        <v>80</v>
      </c>
      <c r="C1109" s="4" t="s">
        <v>757</v>
      </c>
      <c r="D1109" s="4">
        <v>22590</v>
      </c>
      <c r="E1109" s="4" t="s">
        <v>361</v>
      </c>
      <c r="F1109" s="32">
        <v>0.13800000000000001</v>
      </c>
      <c r="G1109" s="4" t="s">
        <v>43</v>
      </c>
      <c r="H1109" s="33">
        <v>257989640</v>
      </c>
      <c r="I1109" s="7">
        <v>3023027.4</v>
      </c>
      <c r="J1109" s="7">
        <v>3003417.55</v>
      </c>
      <c r="K1109" s="7">
        <v>414471.62190000003</v>
      </c>
      <c r="L1109" s="7">
        <v>6440916.5718999989</v>
      </c>
      <c r="M1109" s="7">
        <v>6892873.04</v>
      </c>
      <c r="N1109" s="34" t="s">
        <v>43</v>
      </c>
      <c r="O1109" s="35">
        <v>6.5568662802470645E-2</v>
      </c>
      <c r="P1109" s="7">
        <v>6892873.04</v>
      </c>
      <c r="Q1109" s="7">
        <v>451956.46810000081</v>
      </c>
      <c r="R1109" s="7">
        <v>0</v>
      </c>
      <c r="S1109" s="35">
        <v>1</v>
      </c>
      <c r="T1109" s="35">
        <v>6.5568662802470645E-2</v>
      </c>
      <c r="U1109" s="7">
        <v>451956.47</v>
      </c>
      <c r="V1109" s="4" t="s">
        <v>43</v>
      </c>
      <c r="W1109" s="33">
        <v>105129713</v>
      </c>
      <c r="X1109" s="7">
        <v>1245479.5900000001</v>
      </c>
      <c r="Y1109" s="7">
        <v>1136703</v>
      </c>
      <c r="Z1109" s="7">
        <v>156865.014</v>
      </c>
      <c r="AA1109" s="7">
        <v>2539047.6039999998</v>
      </c>
      <c r="AB1109" s="7">
        <v>2822541.56</v>
      </c>
      <c r="AC1109" s="4" t="s">
        <v>43</v>
      </c>
      <c r="AD1109" s="35">
        <v>0.1004392495109976</v>
      </c>
      <c r="AE1109" s="7">
        <v>2822541.56</v>
      </c>
      <c r="AF1109" s="7">
        <v>283493.95600000041</v>
      </c>
      <c r="AG1109" s="7">
        <v>0</v>
      </c>
      <c r="AH1109" s="35">
        <v>1</v>
      </c>
      <c r="AI1109" s="35">
        <v>0.1004392495109976</v>
      </c>
      <c r="AJ1109" s="7">
        <v>283493.96000000002</v>
      </c>
      <c r="AK1109" s="36">
        <v>735450.43</v>
      </c>
    </row>
    <row r="1110" spans="1:37" hidden="1">
      <c r="A1110" s="4">
        <v>2025</v>
      </c>
      <c r="B1110" s="4">
        <v>80</v>
      </c>
      <c r="C1110" s="4" t="s">
        <v>757</v>
      </c>
      <c r="D1110" s="4">
        <v>23260</v>
      </c>
      <c r="E1110" s="4" t="s">
        <v>758</v>
      </c>
      <c r="F1110" s="32">
        <v>0.13800000000000001</v>
      </c>
      <c r="G1110" s="4" t="s">
        <v>43</v>
      </c>
      <c r="H1110" s="33">
        <v>1137910740</v>
      </c>
      <c r="I1110" s="7">
        <v>20728472.210000001</v>
      </c>
      <c r="J1110" s="7">
        <v>13810066.539999999</v>
      </c>
      <c r="K1110" s="7">
        <v>1905789.18252</v>
      </c>
      <c r="L1110" s="7">
        <v>36444327.932520002</v>
      </c>
      <c r="M1110" s="7">
        <v>38138530.43</v>
      </c>
      <c r="N1110" s="34" t="s">
        <v>43</v>
      </c>
      <c r="O1110" s="35">
        <v>4.4422332962974598E-2</v>
      </c>
      <c r="P1110" s="7">
        <v>38138530.43</v>
      </c>
      <c r="Q1110" s="7">
        <v>1694202.497479999</v>
      </c>
      <c r="R1110" s="7">
        <v>0</v>
      </c>
      <c r="S1110" s="35">
        <v>1</v>
      </c>
      <c r="T1110" s="35">
        <v>4.4422332962974598E-2</v>
      </c>
      <c r="U1110" s="7">
        <v>1694202.5</v>
      </c>
      <c r="V1110" s="4" t="s">
        <v>44</v>
      </c>
      <c r="W1110" s="33" t="s">
        <v>45</v>
      </c>
      <c r="X1110" s="7" t="s">
        <v>45</v>
      </c>
      <c r="Y1110" s="7" t="s">
        <v>45</v>
      </c>
      <c r="Z1110" s="7" t="s">
        <v>45</v>
      </c>
      <c r="AA1110" s="7" t="s">
        <v>45</v>
      </c>
      <c r="AB1110" s="7" t="s">
        <v>45</v>
      </c>
      <c r="AC1110" s="4" t="s">
        <v>44</v>
      </c>
      <c r="AD1110" s="35" t="s">
        <v>45</v>
      </c>
      <c r="AE1110" s="7" t="s">
        <v>45</v>
      </c>
      <c r="AF1110" s="7" t="s">
        <v>45</v>
      </c>
      <c r="AG1110" s="7" t="s">
        <v>45</v>
      </c>
      <c r="AH1110" s="35" t="s">
        <v>45</v>
      </c>
      <c r="AI1110" s="35" t="s">
        <v>45</v>
      </c>
      <c r="AJ1110" s="7" t="s">
        <v>45</v>
      </c>
      <c r="AK1110" s="36">
        <v>1694202.5</v>
      </c>
    </row>
    <row r="1111" spans="1:37" hidden="1">
      <c r="A1111" s="4">
        <v>2025</v>
      </c>
      <c r="B1111" s="4">
        <v>80</v>
      </c>
      <c r="C1111" s="4" t="s">
        <v>757</v>
      </c>
      <c r="D1111" s="4">
        <v>23900</v>
      </c>
      <c r="E1111" s="4" t="s">
        <v>315</v>
      </c>
      <c r="F1111" s="32">
        <v>0.13800000000000001</v>
      </c>
      <c r="G1111" s="4" t="s">
        <v>43</v>
      </c>
      <c r="H1111" s="33">
        <v>363888470</v>
      </c>
      <c r="I1111" s="7">
        <v>3222544.62</v>
      </c>
      <c r="J1111" s="7">
        <v>4522111.03</v>
      </c>
      <c r="K1111" s="7">
        <v>624051.32214000006</v>
      </c>
      <c r="L1111" s="7">
        <v>8368706.9721400002</v>
      </c>
      <c r="M1111" s="7">
        <v>9062959.6600000001</v>
      </c>
      <c r="N1111" s="34" t="s">
        <v>43</v>
      </c>
      <c r="O1111" s="35">
        <v>7.6603307738876136E-2</v>
      </c>
      <c r="P1111" s="7">
        <v>9062959.6600000001</v>
      </c>
      <c r="Q1111" s="7">
        <v>694252.6878600003</v>
      </c>
      <c r="R1111" s="7">
        <v>0</v>
      </c>
      <c r="S1111" s="35">
        <v>1</v>
      </c>
      <c r="T1111" s="35">
        <v>7.6603307738876136E-2</v>
      </c>
      <c r="U1111" s="7">
        <v>694252.69</v>
      </c>
      <c r="V1111" s="4" t="s">
        <v>43</v>
      </c>
      <c r="W1111" s="33">
        <v>19062970</v>
      </c>
      <c r="X1111" s="7">
        <v>170968.74</v>
      </c>
      <c r="Y1111" s="7">
        <v>255764.89</v>
      </c>
      <c r="Z1111" s="7">
        <v>35295.554819999998</v>
      </c>
      <c r="AA1111" s="7">
        <v>462029.18482000002</v>
      </c>
      <c r="AB1111" s="7">
        <v>476929.68</v>
      </c>
      <c r="AC1111" s="4" t="s">
        <v>43</v>
      </c>
      <c r="AD1111" s="35">
        <v>3.1242541206493949E-2</v>
      </c>
      <c r="AE1111" s="7">
        <v>476929.68</v>
      </c>
      <c r="AF1111" s="7">
        <v>14900.495179999971</v>
      </c>
      <c r="AG1111" s="7">
        <v>0</v>
      </c>
      <c r="AH1111" s="35">
        <v>1</v>
      </c>
      <c r="AI1111" s="35">
        <v>3.1242541206493949E-2</v>
      </c>
      <c r="AJ1111" s="7">
        <v>14900.5</v>
      </c>
      <c r="AK1111" s="36">
        <v>709153.19</v>
      </c>
    </row>
    <row r="1112" spans="1:37" hidden="1">
      <c r="A1112" s="4">
        <v>2025</v>
      </c>
      <c r="B1112" s="4">
        <v>80</v>
      </c>
      <c r="C1112" s="4" t="s">
        <v>757</v>
      </c>
      <c r="D1112" s="4">
        <v>24810</v>
      </c>
      <c r="E1112" s="4" t="s">
        <v>364</v>
      </c>
      <c r="F1112" s="32">
        <v>0.13800000000000001</v>
      </c>
      <c r="G1112" s="4" t="s">
        <v>44</v>
      </c>
      <c r="H1112" s="33" t="s">
        <v>45</v>
      </c>
      <c r="I1112" s="7" t="s">
        <v>45</v>
      </c>
      <c r="J1112" s="7" t="s">
        <v>45</v>
      </c>
      <c r="K1112" s="7" t="s">
        <v>45</v>
      </c>
      <c r="L1112" s="7" t="s">
        <v>45</v>
      </c>
      <c r="M1112" s="7" t="s">
        <v>45</v>
      </c>
      <c r="N1112" s="34" t="s">
        <v>44</v>
      </c>
      <c r="O1112" s="35" t="s">
        <v>45</v>
      </c>
      <c r="P1112" s="7" t="s">
        <v>45</v>
      </c>
      <c r="Q1112" s="7" t="s">
        <v>45</v>
      </c>
      <c r="R1112" s="7" t="s">
        <v>45</v>
      </c>
      <c r="S1112" s="35" t="s">
        <v>45</v>
      </c>
      <c r="T1112" s="35" t="s">
        <v>45</v>
      </c>
      <c r="U1112" s="7" t="s">
        <v>45</v>
      </c>
      <c r="V1112" s="4" t="s">
        <v>44</v>
      </c>
      <c r="W1112" s="33" t="s">
        <v>45</v>
      </c>
      <c r="X1112" s="7" t="s">
        <v>45</v>
      </c>
      <c r="Y1112" s="7" t="s">
        <v>45</v>
      </c>
      <c r="Z1112" s="7" t="s">
        <v>45</v>
      </c>
      <c r="AA1112" s="7" t="s">
        <v>45</v>
      </c>
      <c r="AB1112" s="7" t="s">
        <v>45</v>
      </c>
      <c r="AC1112" s="4" t="s">
        <v>44</v>
      </c>
      <c r="AD1112" s="35" t="s">
        <v>45</v>
      </c>
      <c r="AE1112" s="7" t="s">
        <v>45</v>
      </c>
      <c r="AF1112" s="7" t="s">
        <v>45</v>
      </c>
      <c r="AG1112" s="7" t="s">
        <v>45</v>
      </c>
      <c r="AH1112" s="35" t="s">
        <v>45</v>
      </c>
      <c r="AI1112" s="35" t="s">
        <v>45</v>
      </c>
      <c r="AJ1112" s="7" t="s">
        <v>45</v>
      </c>
      <c r="AK1112" s="36" t="s">
        <v>45</v>
      </c>
    </row>
    <row r="1113" spans="1:37" hidden="1">
      <c r="A1113" s="4">
        <v>2025</v>
      </c>
      <c r="B1113" s="4">
        <v>80</v>
      </c>
      <c r="C1113" s="4" t="s">
        <v>757</v>
      </c>
      <c r="D1113" s="4">
        <v>25380</v>
      </c>
      <c r="E1113" s="4" t="s">
        <v>176</v>
      </c>
      <c r="F1113" s="32">
        <v>0.13800000000000001</v>
      </c>
      <c r="G1113" s="4" t="s">
        <v>43</v>
      </c>
      <c r="H1113" s="33">
        <v>17760190</v>
      </c>
      <c r="I1113" s="7">
        <v>118978.66</v>
      </c>
      <c r="J1113" s="7">
        <v>197943.32</v>
      </c>
      <c r="K1113" s="7">
        <v>27316.178159999999</v>
      </c>
      <c r="L1113" s="7">
        <v>344238.15815999999</v>
      </c>
      <c r="M1113" s="7">
        <v>385381.74</v>
      </c>
      <c r="N1113" s="34" t="s">
        <v>43</v>
      </c>
      <c r="O1113" s="35">
        <v>0.1067605897466756</v>
      </c>
      <c r="P1113" s="7">
        <v>385381.74</v>
      </c>
      <c r="Q1113" s="7">
        <v>41143.581839999992</v>
      </c>
      <c r="R1113" s="7">
        <v>0</v>
      </c>
      <c r="S1113" s="35">
        <v>1</v>
      </c>
      <c r="T1113" s="35">
        <v>0.1067605897466756</v>
      </c>
      <c r="U1113" s="7">
        <v>41143.58</v>
      </c>
      <c r="V1113" s="4" t="s">
        <v>43</v>
      </c>
      <c r="W1113" s="33">
        <v>0</v>
      </c>
      <c r="X1113" s="7">
        <v>0</v>
      </c>
      <c r="Y1113" s="7">
        <v>0</v>
      </c>
      <c r="Z1113" s="7">
        <v>0</v>
      </c>
      <c r="AA1113" s="7">
        <v>0</v>
      </c>
      <c r="AB1113" s="7">
        <v>0</v>
      </c>
      <c r="AC1113" s="4" t="s">
        <v>44</v>
      </c>
      <c r="AD1113" s="35" t="s">
        <v>45</v>
      </c>
      <c r="AE1113" s="7" t="s">
        <v>45</v>
      </c>
      <c r="AF1113" s="7" t="s">
        <v>45</v>
      </c>
      <c r="AG1113" s="7" t="s">
        <v>45</v>
      </c>
      <c r="AH1113" s="35" t="s">
        <v>45</v>
      </c>
      <c r="AI1113" s="35" t="s">
        <v>45</v>
      </c>
      <c r="AJ1113" s="7" t="s">
        <v>45</v>
      </c>
      <c r="AK1113" s="36">
        <v>41143.58</v>
      </c>
    </row>
    <row r="1114" spans="1:37" hidden="1">
      <c r="A1114" s="4">
        <v>2025</v>
      </c>
      <c r="B1114" s="4">
        <v>80</v>
      </c>
      <c r="C1114" s="4" t="s">
        <v>757</v>
      </c>
      <c r="D1114" s="4">
        <v>30070</v>
      </c>
      <c r="E1114" s="4" t="s">
        <v>319</v>
      </c>
      <c r="F1114" s="32">
        <v>0.13800000000000001</v>
      </c>
      <c r="G1114" s="4" t="s">
        <v>43</v>
      </c>
      <c r="H1114" s="33">
        <v>1689714240</v>
      </c>
      <c r="I1114" s="7">
        <v>0</v>
      </c>
      <c r="J1114" s="7">
        <v>2371344.6800000002</v>
      </c>
      <c r="K1114" s="7">
        <v>327245.56584000011</v>
      </c>
      <c r="L1114" s="7">
        <v>2698590.24584</v>
      </c>
      <c r="M1114" s="7">
        <v>3041485.63</v>
      </c>
      <c r="N1114" s="34" t="s">
        <v>43</v>
      </c>
      <c r="O1114" s="35">
        <v>0.1127394391667732</v>
      </c>
      <c r="P1114" s="7">
        <v>3041485.63</v>
      </c>
      <c r="Q1114" s="7">
        <v>342895.38415999978</v>
      </c>
      <c r="R1114" s="7">
        <v>0</v>
      </c>
      <c r="S1114" s="35">
        <v>1</v>
      </c>
      <c r="T1114" s="35">
        <v>0.1127394391667732</v>
      </c>
      <c r="U1114" s="7">
        <v>342895.38</v>
      </c>
      <c r="V1114" s="4" t="s">
        <v>43</v>
      </c>
      <c r="W1114" s="33">
        <v>158129654</v>
      </c>
      <c r="X1114" s="7">
        <v>0</v>
      </c>
      <c r="Y1114" s="7">
        <v>227235.20000000001</v>
      </c>
      <c r="Z1114" s="7">
        <v>31358.457600000009</v>
      </c>
      <c r="AA1114" s="7">
        <v>258593.65760000001</v>
      </c>
      <c r="AB1114" s="7">
        <v>284633.38</v>
      </c>
      <c r="AC1114" s="4" t="s">
        <v>43</v>
      </c>
      <c r="AD1114" s="35">
        <v>9.1485132207613895E-2</v>
      </c>
      <c r="AE1114" s="7">
        <v>284633.38</v>
      </c>
      <c r="AF1114" s="7">
        <v>26039.72240000001</v>
      </c>
      <c r="AG1114" s="7">
        <v>0</v>
      </c>
      <c r="AH1114" s="35">
        <v>1</v>
      </c>
      <c r="AI1114" s="35">
        <v>9.1485132207613895E-2</v>
      </c>
      <c r="AJ1114" s="7">
        <v>26039.72</v>
      </c>
      <c r="AK1114" s="36">
        <v>368935.1</v>
      </c>
    </row>
    <row r="1115" spans="1:37" hidden="1">
      <c r="A1115" s="4">
        <v>2025</v>
      </c>
      <c r="B1115" s="4">
        <v>80</v>
      </c>
      <c r="C1115" s="4" t="s">
        <v>757</v>
      </c>
      <c r="D1115" s="4">
        <v>30110</v>
      </c>
      <c r="E1115" s="4" t="s">
        <v>320</v>
      </c>
      <c r="F1115" s="32">
        <v>0.13800000000000001</v>
      </c>
      <c r="G1115" s="4" t="s">
        <v>43</v>
      </c>
      <c r="H1115" s="33">
        <v>433030</v>
      </c>
      <c r="I1115" s="7">
        <v>72.25</v>
      </c>
      <c r="J1115" s="7">
        <v>668.58</v>
      </c>
      <c r="K1115" s="7">
        <v>92.264040000000008</v>
      </c>
      <c r="L1115" s="7">
        <v>833.09404000000006</v>
      </c>
      <c r="M1115" s="7">
        <v>938.31</v>
      </c>
      <c r="N1115" s="34" t="s">
        <v>43</v>
      </c>
      <c r="O1115" s="35">
        <v>0.1121334740117871</v>
      </c>
      <c r="P1115" s="7">
        <v>938.31</v>
      </c>
      <c r="Q1115" s="7">
        <v>105.2159599999999</v>
      </c>
      <c r="R1115" s="7">
        <v>0</v>
      </c>
      <c r="S1115" s="35">
        <v>1</v>
      </c>
      <c r="T1115" s="35">
        <v>0.1121334740117871</v>
      </c>
      <c r="U1115" s="7">
        <v>105.22</v>
      </c>
      <c r="V1115" s="4" t="s">
        <v>43</v>
      </c>
      <c r="W1115" s="33">
        <v>0</v>
      </c>
      <c r="X1115" s="7">
        <v>0</v>
      </c>
      <c r="Y1115" s="7">
        <v>0</v>
      </c>
      <c r="Z1115" s="7">
        <v>0</v>
      </c>
      <c r="AA1115" s="7">
        <v>0</v>
      </c>
      <c r="AB1115" s="7">
        <v>0</v>
      </c>
      <c r="AC1115" s="4" t="s">
        <v>44</v>
      </c>
      <c r="AD1115" s="35" t="s">
        <v>45</v>
      </c>
      <c r="AE1115" s="7" t="s">
        <v>45</v>
      </c>
      <c r="AF1115" s="7" t="s">
        <v>45</v>
      </c>
      <c r="AG1115" s="7" t="s">
        <v>45</v>
      </c>
      <c r="AH1115" s="35" t="s">
        <v>45</v>
      </c>
      <c r="AI1115" s="35" t="s">
        <v>45</v>
      </c>
      <c r="AJ1115" s="7" t="s">
        <v>45</v>
      </c>
      <c r="AK1115" s="36">
        <v>105.22</v>
      </c>
    </row>
    <row r="1116" spans="1:37" hidden="1">
      <c r="A1116" s="4">
        <v>2025</v>
      </c>
      <c r="B1116" s="4">
        <v>80</v>
      </c>
      <c r="C1116" s="4" t="s">
        <v>757</v>
      </c>
      <c r="D1116" s="4">
        <v>30290</v>
      </c>
      <c r="E1116" s="4" t="s">
        <v>64</v>
      </c>
      <c r="F1116" s="32">
        <v>0.13800000000000001</v>
      </c>
      <c r="G1116" s="4" t="s">
        <v>43</v>
      </c>
      <c r="H1116" s="33">
        <v>1162824730</v>
      </c>
      <c r="I1116" s="7">
        <v>411308.55</v>
      </c>
      <c r="J1116" s="7">
        <v>1842337.28</v>
      </c>
      <c r="K1116" s="7">
        <v>254242.54464000001</v>
      </c>
      <c r="L1116" s="7">
        <v>2507888.3746400001</v>
      </c>
      <c r="M1116" s="7">
        <v>2736958.01</v>
      </c>
      <c r="N1116" s="34" t="s">
        <v>43</v>
      </c>
      <c r="O1116" s="35">
        <v>8.3694976146162947E-2</v>
      </c>
      <c r="P1116" s="7">
        <v>2736958.01</v>
      </c>
      <c r="Q1116" s="7">
        <v>229069.63535999961</v>
      </c>
      <c r="R1116" s="7">
        <v>0</v>
      </c>
      <c r="S1116" s="35">
        <v>1</v>
      </c>
      <c r="T1116" s="35">
        <v>8.3694976146162947E-2</v>
      </c>
      <c r="U1116" s="7">
        <v>229069.64</v>
      </c>
      <c r="V1116" s="4" t="s">
        <v>43</v>
      </c>
      <c r="W1116" s="33">
        <v>259321006</v>
      </c>
      <c r="X1116" s="7">
        <v>113540.07</v>
      </c>
      <c r="Y1116" s="7">
        <v>409849.42</v>
      </c>
      <c r="Z1116" s="7">
        <v>56559.219960000002</v>
      </c>
      <c r="AA1116" s="7">
        <v>579948.70996000001</v>
      </c>
      <c r="AB1116" s="7">
        <v>632182.07999999996</v>
      </c>
      <c r="AC1116" s="4" t="s">
        <v>43</v>
      </c>
      <c r="AD1116" s="35">
        <v>8.2623933345279177E-2</v>
      </c>
      <c r="AE1116" s="7">
        <v>632182.07999999996</v>
      </c>
      <c r="AF1116" s="7">
        <v>52233.370039999943</v>
      </c>
      <c r="AG1116" s="7">
        <v>0</v>
      </c>
      <c r="AH1116" s="35">
        <v>1</v>
      </c>
      <c r="AI1116" s="35">
        <v>8.2623933345279177E-2</v>
      </c>
      <c r="AJ1116" s="7">
        <v>52233.37</v>
      </c>
      <c r="AK1116" s="36">
        <v>281303.01</v>
      </c>
    </row>
    <row r="1117" spans="1:37" hidden="1">
      <c r="A1117" s="4">
        <v>2025</v>
      </c>
      <c r="B1117" s="4">
        <v>80</v>
      </c>
      <c r="C1117" s="4" t="s">
        <v>757</v>
      </c>
      <c r="D1117" s="4">
        <v>30410</v>
      </c>
      <c r="E1117" s="4" t="s">
        <v>245</v>
      </c>
      <c r="F1117" s="32">
        <v>0.13800000000000001</v>
      </c>
      <c r="G1117" s="4" t="s">
        <v>43</v>
      </c>
      <c r="H1117" s="33">
        <v>363888470</v>
      </c>
      <c r="I1117" s="7">
        <v>0</v>
      </c>
      <c r="J1117" s="7">
        <v>563502.72</v>
      </c>
      <c r="K1117" s="7">
        <v>77763.375360000005</v>
      </c>
      <c r="L1117" s="7">
        <v>641266.09535999992</v>
      </c>
      <c r="M1117" s="7">
        <v>727777.3</v>
      </c>
      <c r="N1117" s="34" t="s">
        <v>43</v>
      </c>
      <c r="O1117" s="35">
        <v>0.1188704355576907</v>
      </c>
      <c r="P1117" s="7">
        <v>727777.3</v>
      </c>
      <c r="Q1117" s="7">
        <v>86511.204640000156</v>
      </c>
      <c r="R1117" s="7">
        <v>0</v>
      </c>
      <c r="S1117" s="35">
        <v>1</v>
      </c>
      <c r="T1117" s="35">
        <v>0.1188704355576907</v>
      </c>
      <c r="U1117" s="7">
        <v>86511.2</v>
      </c>
      <c r="V1117" s="4" t="s">
        <v>44</v>
      </c>
      <c r="W1117" s="33" t="s">
        <v>45</v>
      </c>
      <c r="X1117" s="7" t="s">
        <v>45</v>
      </c>
      <c r="Y1117" s="7" t="s">
        <v>45</v>
      </c>
      <c r="Z1117" s="7" t="s">
        <v>45</v>
      </c>
      <c r="AA1117" s="7" t="s">
        <v>45</v>
      </c>
      <c r="AB1117" s="7" t="s">
        <v>45</v>
      </c>
      <c r="AC1117" s="4" t="s">
        <v>44</v>
      </c>
      <c r="AD1117" s="35" t="s">
        <v>45</v>
      </c>
      <c r="AE1117" s="7" t="s">
        <v>45</v>
      </c>
      <c r="AF1117" s="7" t="s">
        <v>45</v>
      </c>
      <c r="AG1117" s="7" t="s">
        <v>45</v>
      </c>
      <c r="AH1117" s="35" t="s">
        <v>45</v>
      </c>
      <c r="AI1117" s="35" t="s">
        <v>45</v>
      </c>
      <c r="AJ1117" s="7" t="s">
        <v>45</v>
      </c>
      <c r="AK1117" s="36">
        <v>86511.2</v>
      </c>
    </row>
    <row r="1118" spans="1:37">
      <c r="A1118" s="4">
        <v>2023</v>
      </c>
      <c r="B1118" s="4">
        <v>81</v>
      </c>
      <c r="C1118" s="4" t="s">
        <v>759</v>
      </c>
      <c r="D1118" s="4">
        <v>21300</v>
      </c>
      <c r="E1118" s="4" t="s">
        <v>760</v>
      </c>
      <c r="F1118" s="32">
        <v>0.13500000000000001</v>
      </c>
      <c r="G1118" s="4" t="s">
        <v>43</v>
      </c>
      <c r="H1118" s="33">
        <v>180653270</v>
      </c>
      <c r="I1118" s="7">
        <v>1343182.72</v>
      </c>
      <c r="J1118" s="7">
        <v>2323270.09</v>
      </c>
      <c r="K1118" s="7">
        <v>313641.46214999998</v>
      </c>
      <c r="L1118" s="7">
        <v>3980094.2721500001</v>
      </c>
      <c r="M1118" s="7">
        <v>4016852.38</v>
      </c>
      <c r="N1118" s="34" t="s">
        <v>43</v>
      </c>
      <c r="O1118" s="35">
        <v>9.1509730437243642E-3</v>
      </c>
      <c r="P1118" s="7">
        <v>4010932.68</v>
      </c>
      <c r="Q1118" s="7">
        <v>36703.936834873122</v>
      </c>
      <c r="R1118" s="7">
        <v>0</v>
      </c>
      <c r="S1118" s="35">
        <v>1</v>
      </c>
      <c r="T1118" s="35">
        <v>9.1509730437243642E-3</v>
      </c>
      <c r="U1118" s="7">
        <v>36703.94</v>
      </c>
      <c r="V1118" s="4" t="s">
        <v>43</v>
      </c>
      <c r="W1118" s="33">
        <v>2245370</v>
      </c>
      <c r="X1118" s="7">
        <v>18600.73</v>
      </c>
      <c r="Y1118" s="7">
        <v>35721.519999999997</v>
      </c>
      <c r="Z1118" s="7">
        <v>4822.4052000000001</v>
      </c>
      <c r="AA1118" s="7">
        <v>59144.655200000001</v>
      </c>
      <c r="AB1118" s="7">
        <v>51832.23</v>
      </c>
      <c r="AC1118" s="4" t="s">
        <v>44</v>
      </c>
      <c r="AD1118" s="35" t="s">
        <v>45</v>
      </c>
      <c r="AE1118" s="7" t="s">
        <v>45</v>
      </c>
      <c r="AF1118" s="7" t="s">
        <v>45</v>
      </c>
      <c r="AG1118" s="7" t="s">
        <v>45</v>
      </c>
      <c r="AH1118" s="35" t="s">
        <v>45</v>
      </c>
      <c r="AI1118" s="35" t="s">
        <v>45</v>
      </c>
      <c r="AJ1118" s="7" t="s">
        <v>45</v>
      </c>
      <c r="AK1118" s="36">
        <v>36703.94</v>
      </c>
    </row>
    <row r="1119" spans="1:37">
      <c r="A1119" s="4">
        <v>2023</v>
      </c>
      <c r="B1119" s="4">
        <v>81</v>
      </c>
      <c r="C1119" s="4" t="s">
        <v>759</v>
      </c>
      <c r="D1119" s="4">
        <v>21440</v>
      </c>
      <c r="E1119" s="4" t="s">
        <v>55</v>
      </c>
      <c r="F1119" s="32">
        <v>0.13500000000000001</v>
      </c>
      <c r="G1119" s="4" t="s">
        <v>43</v>
      </c>
      <c r="H1119" s="33">
        <v>97057530</v>
      </c>
      <c r="I1119" s="7">
        <v>550209.81999999995</v>
      </c>
      <c r="J1119" s="7">
        <v>1053163.57</v>
      </c>
      <c r="K1119" s="7">
        <v>142177.08194999999</v>
      </c>
      <c r="L1119" s="7">
        <v>1745550.4719499999</v>
      </c>
      <c r="M1119" s="7">
        <v>2035192.07</v>
      </c>
      <c r="N1119" s="34" t="s">
        <v>43</v>
      </c>
      <c r="O1119" s="35">
        <v>0.14231659130334559</v>
      </c>
      <c r="P1119" s="7">
        <v>2017097.18</v>
      </c>
      <c r="Q1119" s="7">
        <v>287066.39498519088</v>
      </c>
      <c r="R1119" s="7">
        <v>0</v>
      </c>
      <c r="S1119" s="35">
        <v>1</v>
      </c>
      <c r="T1119" s="35">
        <v>0.14231659130334559</v>
      </c>
      <c r="U1119" s="7">
        <v>287066.39</v>
      </c>
      <c r="V1119" s="4" t="s">
        <v>44</v>
      </c>
      <c r="W1119" s="33" t="s">
        <v>45</v>
      </c>
      <c r="X1119" s="7" t="s">
        <v>45</v>
      </c>
      <c r="Y1119" s="7" t="s">
        <v>45</v>
      </c>
      <c r="Z1119" s="7" t="s">
        <v>45</v>
      </c>
      <c r="AA1119" s="7" t="s">
        <v>45</v>
      </c>
      <c r="AB1119" s="7" t="s">
        <v>45</v>
      </c>
      <c r="AC1119" s="4" t="s">
        <v>44</v>
      </c>
      <c r="AD1119" s="35" t="s">
        <v>45</v>
      </c>
      <c r="AE1119" s="7" t="s">
        <v>45</v>
      </c>
      <c r="AF1119" s="7" t="s">
        <v>45</v>
      </c>
      <c r="AG1119" s="7" t="s">
        <v>45</v>
      </c>
      <c r="AH1119" s="35" t="s">
        <v>45</v>
      </c>
      <c r="AI1119" s="35" t="s">
        <v>45</v>
      </c>
      <c r="AJ1119" s="7" t="s">
        <v>45</v>
      </c>
      <c r="AK1119" s="36">
        <v>287066.39</v>
      </c>
    </row>
    <row r="1120" spans="1:37">
      <c r="A1120" s="4">
        <v>2023</v>
      </c>
      <c r="B1120" s="4">
        <v>81</v>
      </c>
      <c r="C1120" s="4" t="s">
        <v>759</v>
      </c>
      <c r="D1120" s="4">
        <v>22900</v>
      </c>
      <c r="E1120" s="4" t="s">
        <v>761</v>
      </c>
      <c r="F1120" s="32">
        <v>0.13500000000000001</v>
      </c>
      <c r="G1120" s="4" t="s">
        <v>43</v>
      </c>
      <c r="H1120" s="33">
        <v>193304550</v>
      </c>
      <c r="I1120" s="7">
        <v>1714651.18</v>
      </c>
      <c r="J1120" s="7">
        <v>2538206.5699999998</v>
      </c>
      <c r="K1120" s="7">
        <v>342657.88695000001</v>
      </c>
      <c r="L1120" s="7">
        <v>4595515.6369500002</v>
      </c>
      <c r="M1120" s="7">
        <v>4556232.7</v>
      </c>
      <c r="N1120" s="34" t="s">
        <v>44</v>
      </c>
      <c r="O1120" s="35" t="s">
        <v>45</v>
      </c>
      <c r="P1120" s="7" t="s">
        <v>45</v>
      </c>
      <c r="Q1120" s="7" t="s">
        <v>45</v>
      </c>
      <c r="R1120" s="7" t="s">
        <v>45</v>
      </c>
      <c r="S1120" s="35" t="s">
        <v>45</v>
      </c>
      <c r="T1120" s="35" t="s">
        <v>45</v>
      </c>
      <c r="U1120" s="7" t="s">
        <v>45</v>
      </c>
      <c r="V1120" s="4" t="s">
        <v>44</v>
      </c>
      <c r="W1120" s="33" t="s">
        <v>45</v>
      </c>
      <c r="X1120" s="7" t="s">
        <v>45</v>
      </c>
      <c r="Y1120" s="7" t="s">
        <v>45</v>
      </c>
      <c r="Z1120" s="7" t="s">
        <v>45</v>
      </c>
      <c r="AA1120" s="7" t="s">
        <v>45</v>
      </c>
      <c r="AB1120" s="7" t="s">
        <v>45</v>
      </c>
      <c r="AC1120" s="4" t="s">
        <v>44</v>
      </c>
      <c r="AD1120" s="35" t="s">
        <v>45</v>
      </c>
      <c r="AE1120" s="7" t="s">
        <v>45</v>
      </c>
      <c r="AF1120" s="7" t="s">
        <v>45</v>
      </c>
      <c r="AG1120" s="7" t="s">
        <v>45</v>
      </c>
      <c r="AH1120" s="35" t="s">
        <v>45</v>
      </c>
      <c r="AI1120" s="35" t="s">
        <v>45</v>
      </c>
      <c r="AJ1120" s="7" t="s">
        <v>45</v>
      </c>
      <c r="AK1120" s="36" t="s">
        <v>45</v>
      </c>
    </row>
    <row r="1121" spans="1:37">
      <c r="A1121" s="4">
        <v>2023</v>
      </c>
      <c r="B1121" s="4">
        <v>81</v>
      </c>
      <c r="C1121" s="4" t="s">
        <v>759</v>
      </c>
      <c r="D1121" s="4">
        <v>24290</v>
      </c>
      <c r="E1121" s="4" t="s">
        <v>108</v>
      </c>
      <c r="F1121" s="32">
        <v>0.13500000000000001</v>
      </c>
      <c r="G1121" s="4" t="s">
        <v>43</v>
      </c>
      <c r="H1121" s="33">
        <v>27917430</v>
      </c>
      <c r="I1121" s="7">
        <v>265486.69</v>
      </c>
      <c r="J1121" s="7">
        <v>344330.44</v>
      </c>
      <c r="K1121" s="7">
        <v>46484.609400000001</v>
      </c>
      <c r="L1121" s="7">
        <v>656301.73939999996</v>
      </c>
      <c r="M1121" s="7">
        <v>678664.91</v>
      </c>
      <c r="N1121" s="34" t="s">
        <v>43</v>
      </c>
      <c r="O1121" s="35">
        <v>3.2951711913321247E-2</v>
      </c>
      <c r="P1121" s="7">
        <v>660724.69999999995</v>
      </c>
      <c r="Q1121" s="7">
        <v>21772.009968415601</v>
      </c>
      <c r="R1121" s="7">
        <v>0</v>
      </c>
      <c r="S1121" s="35">
        <v>1</v>
      </c>
      <c r="T1121" s="35">
        <v>3.2951711913321247E-2</v>
      </c>
      <c r="U1121" s="7">
        <v>21772.01</v>
      </c>
      <c r="V1121" s="4" t="s">
        <v>44</v>
      </c>
      <c r="W1121" s="33" t="s">
        <v>45</v>
      </c>
      <c r="X1121" s="7" t="s">
        <v>45</v>
      </c>
      <c r="Y1121" s="7" t="s">
        <v>45</v>
      </c>
      <c r="Z1121" s="7" t="s">
        <v>45</v>
      </c>
      <c r="AA1121" s="7" t="s">
        <v>45</v>
      </c>
      <c r="AB1121" s="7" t="s">
        <v>45</v>
      </c>
      <c r="AC1121" s="4" t="s">
        <v>44</v>
      </c>
      <c r="AD1121" s="35" t="s">
        <v>45</v>
      </c>
      <c r="AE1121" s="7" t="s">
        <v>45</v>
      </c>
      <c r="AF1121" s="7" t="s">
        <v>45</v>
      </c>
      <c r="AG1121" s="7" t="s">
        <v>45</v>
      </c>
      <c r="AH1121" s="35" t="s">
        <v>45</v>
      </c>
      <c r="AI1121" s="35" t="s">
        <v>45</v>
      </c>
      <c r="AJ1121" s="7" t="s">
        <v>45</v>
      </c>
      <c r="AK1121" s="36">
        <v>21772.01</v>
      </c>
    </row>
    <row r="1122" spans="1:37">
      <c r="A1122" s="4">
        <v>2023</v>
      </c>
      <c r="B1122" s="4">
        <v>81</v>
      </c>
      <c r="C1122" s="4" t="s">
        <v>759</v>
      </c>
      <c r="D1122" s="4">
        <v>25090</v>
      </c>
      <c r="E1122" s="4" t="s">
        <v>61</v>
      </c>
      <c r="F1122" s="32">
        <v>0.13500000000000001</v>
      </c>
      <c r="G1122" s="4" t="s">
        <v>43</v>
      </c>
      <c r="H1122" s="33">
        <v>26561170</v>
      </c>
      <c r="I1122" s="7">
        <v>213410.13</v>
      </c>
      <c r="J1122" s="7">
        <v>295465.69</v>
      </c>
      <c r="K1122" s="7">
        <v>39887.868150000002</v>
      </c>
      <c r="L1122" s="7">
        <v>548763.68815000006</v>
      </c>
      <c r="M1122" s="7">
        <v>625108.56000000006</v>
      </c>
      <c r="N1122" s="34" t="s">
        <v>43</v>
      </c>
      <c r="O1122" s="35">
        <v>0.122130581366539</v>
      </c>
      <c r="P1122" s="7">
        <v>612871.80000000005</v>
      </c>
      <c r="Q1122" s="7">
        <v>74850.389237157215</v>
      </c>
      <c r="R1122" s="7">
        <v>0</v>
      </c>
      <c r="S1122" s="35">
        <v>1</v>
      </c>
      <c r="T1122" s="35">
        <v>0.122130581366539</v>
      </c>
      <c r="U1122" s="7">
        <v>74850.39</v>
      </c>
      <c r="V1122" s="4" t="s">
        <v>44</v>
      </c>
      <c r="W1122" s="33" t="s">
        <v>45</v>
      </c>
      <c r="X1122" s="7" t="s">
        <v>45</v>
      </c>
      <c r="Y1122" s="7" t="s">
        <v>45</v>
      </c>
      <c r="Z1122" s="7" t="s">
        <v>45</v>
      </c>
      <c r="AA1122" s="7" t="s">
        <v>45</v>
      </c>
      <c r="AB1122" s="7" t="s">
        <v>45</v>
      </c>
      <c r="AC1122" s="4" t="s">
        <v>44</v>
      </c>
      <c r="AD1122" s="35" t="s">
        <v>45</v>
      </c>
      <c r="AE1122" s="7" t="s">
        <v>45</v>
      </c>
      <c r="AF1122" s="7" t="s">
        <v>45</v>
      </c>
      <c r="AG1122" s="7" t="s">
        <v>45</v>
      </c>
      <c r="AH1122" s="35" t="s">
        <v>45</v>
      </c>
      <c r="AI1122" s="35" t="s">
        <v>45</v>
      </c>
      <c r="AJ1122" s="7" t="s">
        <v>45</v>
      </c>
      <c r="AK1122" s="36">
        <v>74850.39</v>
      </c>
    </row>
    <row r="1123" spans="1:37">
      <c r="A1123" s="4">
        <v>2023</v>
      </c>
      <c r="B1123" s="4">
        <v>81</v>
      </c>
      <c r="C1123" s="4" t="s">
        <v>759</v>
      </c>
      <c r="D1123" s="4">
        <v>25570</v>
      </c>
      <c r="E1123" s="4" t="s">
        <v>762</v>
      </c>
      <c r="F1123" s="32">
        <v>0.13500000000000001</v>
      </c>
      <c r="G1123" s="4" t="s">
        <v>43</v>
      </c>
      <c r="H1123" s="33">
        <v>288370610</v>
      </c>
      <c r="I1123" s="7">
        <v>3018969.8</v>
      </c>
      <c r="J1123" s="7">
        <v>3315413.52</v>
      </c>
      <c r="K1123" s="7">
        <v>447580.82520000002</v>
      </c>
      <c r="L1123" s="7">
        <v>6781964.1452000001</v>
      </c>
      <c r="M1123" s="7">
        <v>7546392.1200000001</v>
      </c>
      <c r="N1123" s="34" t="s">
        <v>43</v>
      </c>
      <c r="O1123" s="35">
        <v>0.10129714473411169</v>
      </c>
      <c r="P1123" s="7">
        <v>7299146.9500000002</v>
      </c>
      <c r="Q1123" s="7">
        <v>739382.74502969976</v>
      </c>
      <c r="R1123" s="7">
        <v>0</v>
      </c>
      <c r="S1123" s="35">
        <v>1</v>
      </c>
      <c r="T1123" s="35">
        <v>0.10129714473411169</v>
      </c>
      <c r="U1123" s="7">
        <v>739382.75</v>
      </c>
      <c r="V1123" s="4" t="s">
        <v>44</v>
      </c>
      <c r="W1123" s="33" t="s">
        <v>45</v>
      </c>
      <c r="X1123" s="7" t="s">
        <v>45</v>
      </c>
      <c r="Y1123" s="7" t="s">
        <v>45</v>
      </c>
      <c r="Z1123" s="7" t="s">
        <v>45</v>
      </c>
      <c r="AA1123" s="7" t="s">
        <v>45</v>
      </c>
      <c r="AB1123" s="7" t="s">
        <v>45</v>
      </c>
      <c r="AC1123" s="4" t="s">
        <v>44</v>
      </c>
      <c r="AD1123" s="35" t="s">
        <v>45</v>
      </c>
      <c r="AE1123" s="7" t="s">
        <v>45</v>
      </c>
      <c r="AF1123" s="7" t="s">
        <v>45</v>
      </c>
      <c r="AG1123" s="7" t="s">
        <v>45</v>
      </c>
      <c r="AH1123" s="35" t="s">
        <v>45</v>
      </c>
      <c r="AI1123" s="35" t="s">
        <v>45</v>
      </c>
      <c r="AJ1123" s="7" t="s">
        <v>45</v>
      </c>
      <c r="AK1123" s="36">
        <v>739382.75</v>
      </c>
    </row>
    <row r="1124" spans="1:37">
      <c r="A1124" s="4">
        <v>2023</v>
      </c>
      <c r="B1124" s="4">
        <v>81</v>
      </c>
      <c r="C1124" s="4" t="s">
        <v>759</v>
      </c>
      <c r="D1124" s="4">
        <v>25760</v>
      </c>
      <c r="E1124" s="4" t="s">
        <v>625</v>
      </c>
      <c r="F1124" s="32">
        <v>0.13500000000000001</v>
      </c>
      <c r="G1124" s="4" t="s">
        <v>43</v>
      </c>
      <c r="H1124" s="33">
        <v>1851960</v>
      </c>
      <c r="I1124" s="7">
        <v>8333.82</v>
      </c>
      <c r="J1124" s="7">
        <v>22350.89</v>
      </c>
      <c r="K1124" s="7">
        <v>3017.3701500000002</v>
      </c>
      <c r="L1124" s="7">
        <v>33702.080150000002</v>
      </c>
      <c r="M1124" s="7">
        <v>37965.21</v>
      </c>
      <c r="N1124" s="34" t="s">
        <v>43</v>
      </c>
      <c r="O1124" s="35">
        <v>0.1122904324775235</v>
      </c>
      <c r="P1124" s="7">
        <v>37239.089999999997</v>
      </c>
      <c r="Q1124" s="7">
        <v>4181.5935211694186</v>
      </c>
      <c r="R1124" s="7">
        <v>0</v>
      </c>
      <c r="S1124" s="35">
        <v>1</v>
      </c>
      <c r="T1124" s="35">
        <v>0.1122904324775235</v>
      </c>
      <c r="U1124" s="7">
        <v>4181.59</v>
      </c>
      <c r="V1124" s="4" t="s">
        <v>44</v>
      </c>
      <c r="W1124" s="33" t="s">
        <v>45</v>
      </c>
      <c r="X1124" s="7" t="s">
        <v>45</v>
      </c>
      <c r="Y1124" s="7" t="s">
        <v>45</v>
      </c>
      <c r="Z1124" s="7" t="s">
        <v>45</v>
      </c>
      <c r="AA1124" s="7" t="s">
        <v>45</v>
      </c>
      <c r="AB1124" s="7" t="s">
        <v>45</v>
      </c>
      <c r="AC1124" s="4" t="s">
        <v>44</v>
      </c>
      <c r="AD1124" s="35" t="s">
        <v>45</v>
      </c>
      <c r="AE1124" s="7" t="s">
        <v>45</v>
      </c>
      <c r="AF1124" s="7" t="s">
        <v>45</v>
      </c>
      <c r="AG1124" s="7" t="s">
        <v>45</v>
      </c>
      <c r="AH1124" s="35" t="s">
        <v>45</v>
      </c>
      <c r="AI1124" s="35" t="s">
        <v>45</v>
      </c>
      <c r="AJ1124" s="7" t="s">
        <v>45</v>
      </c>
      <c r="AK1124" s="36">
        <v>4181.59</v>
      </c>
    </row>
    <row r="1125" spans="1:37">
      <c r="A1125" s="4">
        <v>2023</v>
      </c>
      <c r="B1125" s="4">
        <v>81</v>
      </c>
      <c r="C1125" s="4" t="s">
        <v>759</v>
      </c>
      <c r="D1125" s="4">
        <v>30010</v>
      </c>
      <c r="E1125" s="4" t="s">
        <v>63</v>
      </c>
      <c r="F1125" s="32">
        <v>0.13500000000000001</v>
      </c>
      <c r="G1125" s="4" t="s">
        <v>43</v>
      </c>
      <c r="H1125" s="33">
        <v>26561170</v>
      </c>
      <c r="I1125" s="7">
        <v>26666.51</v>
      </c>
      <c r="J1125" s="7">
        <v>30075.279999999999</v>
      </c>
      <c r="K1125" s="7">
        <v>4060.1628000000001</v>
      </c>
      <c r="L1125" s="7">
        <v>60801.952799999992</v>
      </c>
      <c r="M1125" s="7">
        <v>71820.5</v>
      </c>
      <c r="N1125" s="34" t="s">
        <v>43</v>
      </c>
      <c r="O1125" s="35">
        <v>0.15341785701853941</v>
      </c>
      <c r="P1125" s="7">
        <v>69073.440000000002</v>
      </c>
      <c r="Q1125" s="7">
        <v>10597.09914169866</v>
      </c>
      <c r="R1125" s="7">
        <v>0</v>
      </c>
      <c r="S1125" s="35">
        <v>1</v>
      </c>
      <c r="T1125" s="35">
        <v>0.15341785701853941</v>
      </c>
      <c r="U1125" s="7">
        <v>10597.1</v>
      </c>
      <c r="V1125" s="4" t="s">
        <v>43</v>
      </c>
      <c r="W1125" s="33">
        <v>167480</v>
      </c>
      <c r="X1125" s="7">
        <v>210.37</v>
      </c>
      <c r="Y1125" s="7">
        <v>184.69</v>
      </c>
      <c r="Z1125" s="7">
        <v>24.933150000000001</v>
      </c>
      <c r="AA1125" s="7">
        <v>419.99315000000001</v>
      </c>
      <c r="AB1125" s="7">
        <v>495.08</v>
      </c>
      <c r="AC1125" s="4" t="s">
        <v>43</v>
      </c>
      <c r="AD1125" s="35">
        <v>0.1516660943685868</v>
      </c>
      <c r="AE1125" s="7">
        <v>466.25</v>
      </c>
      <c r="AF1125" s="7">
        <v>70.7143164993536</v>
      </c>
      <c r="AG1125" s="7">
        <v>0</v>
      </c>
      <c r="AH1125" s="35">
        <v>1</v>
      </c>
      <c r="AI1125" s="35">
        <v>0.1516660943685868</v>
      </c>
      <c r="AJ1125" s="7">
        <v>70.709999999999994</v>
      </c>
      <c r="AK1125" s="36">
        <v>10667.81</v>
      </c>
    </row>
    <row r="1126" spans="1:37">
      <c r="A1126" s="4">
        <v>2023</v>
      </c>
      <c r="B1126" s="4">
        <v>81</v>
      </c>
      <c r="C1126" s="4" t="s">
        <v>759</v>
      </c>
      <c r="D1126" s="4">
        <v>30460</v>
      </c>
      <c r="E1126" s="4" t="s">
        <v>65</v>
      </c>
      <c r="F1126" s="32">
        <v>0.13500000000000001</v>
      </c>
      <c r="G1126" s="4" t="s">
        <v>43</v>
      </c>
      <c r="H1126" s="33">
        <v>789155350</v>
      </c>
      <c r="I1126" s="7">
        <v>589619.79</v>
      </c>
      <c r="J1126" s="7">
        <v>1173126</v>
      </c>
      <c r="K1126" s="7">
        <v>158372.01</v>
      </c>
      <c r="L1126" s="7">
        <v>1921117.8</v>
      </c>
      <c r="M1126" s="7">
        <v>2167930.4900000002</v>
      </c>
      <c r="N1126" s="34" t="s">
        <v>43</v>
      </c>
      <c r="O1126" s="35">
        <v>0.1138471418426336</v>
      </c>
      <c r="P1126" s="7">
        <v>2145419.46</v>
      </c>
      <c r="Q1126" s="7">
        <v>244249.8735745663</v>
      </c>
      <c r="R1126" s="7">
        <v>0</v>
      </c>
      <c r="S1126" s="35">
        <v>1</v>
      </c>
      <c r="T1126" s="35">
        <v>0.1138471418426336</v>
      </c>
      <c r="U1126" s="7">
        <v>244249.87</v>
      </c>
      <c r="V1126" s="4" t="s">
        <v>44</v>
      </c>
      <c r="W1126" s="33" t="s">
        <v>45</v>
      </c>
      <c r="X1126" s="7" t="s">
        <v>45</v>
      </c>
      <c r="Y1126" s="7" t="s">
        <v>45</v>
      </c>
      <c r="Z1126" s="7" t="s">
        <v>45</v>
      </c>
      <c r="AA1126" s="7" t="s">
        <v>45</v>
      </c>
      <c r="AB1126" s="7" t="s">
        <v>45</v>
      </c>
      <c r="AC1126" s="4" t="s">
        <v>44</v>
      </c>
      <c r="AD1126" s="35" t="s">
        <v>45</v>
      </c>
      <c r="AE1126" s="7" t="s">
        <v>45</v>
      </c>
      <c r="AF1126" s="7" t="s">
        <v>45</v>
      </c>
      <c r="AG1126" s="7" t="s">
        <v>45</v>
      </c>
      <c r="AH1126" s="35" t="s">
        <v>45</v>
      </c>
      <c r="AI1126" s="35" t="s">
        <v>45</v>
      </c>
      <c r="AJ1126" s="7" t="s">
        <v>45</v>
      </c>
      <c r="AK1126" s="36">
        <v>244249.87</v>
      </c>
    </row>
    <row r="1127" spans="1:37">
      <c r="A1127" s="4">
        <v>2024</v>
      </c>
      <c r="B1127" s="4">
        <v>82</v>
      </c>
      <c r="C1127" s="4" t="s">
        <v>763</v>
      </c>
      <c r="D1127" s="4">
        <v>20040</v>
      </c>
      <c r="E1127" s="4" t="s">
        <v>92</v>
      </c>
      <c r="F1127" s="32">
        <v>0.161</v>
      </c>
      <c r="G1127" s="4" t="s">
        <v>43</v>
      </c>
      <c r="H1127" s="33">
        <v>453670</v>
      </c>
      <c r="I1127" s="7">
        <v>1769.31</v>
      </c>
      <c r="J1127" s="7">
        <v>5456.62</v>
      </c>
      <c r="K1127" s="7">
        <v>878.51581999999996</v>
      </c>
      <c r="L1127" s="7">
        <v>8104.4458199999999</v>
      </c>
      <c r="M1127" s="7">
        <v>9073.41</v>
      </c>
      <c r="N1127" s="34" t="s">
        <v>43</v>
      </c>
      <c r="O1127" s="35">
        <v>0.10679162299510329</v>
      </c>
      <c r="P1127" s="7">
        <v>8867.01</v>
      </c>
      <c r="Q1127" s="7">
        <v>946.92238901381052</v>
      </c>
      <c r="R1127" s="7">
        <v>0</v>
      </c>
      <c r="S1127" s="35">
        <v>1</v>
      </c>
      <c r="T1127" s="35">
        <v>0.10679162299510329</v>
      </c>
      <c r="U1127" s="7">
        <v>946.92</v>
      </c>
      <c r="V1127" s="4" t="s">
        <v>43</v>
      </c>
      <c r="W1127" s="33">
        <v>0</v>
      </c>
      <c r="X1127" s="7">
        <v>0</v>
      </c>
      <c r="Y1127" s="7">
        <v>0</v>
      </c>
      <c r="Z1127" s="7">
        <v>0</v>
      </c>
      <c r="AA1127" s="7">
        <v>0</v>
      </c>
      <c r="AB1127" s="7">
        <v>0</v>
      </c>
      <c r="AC1127" s="4" t="s">
        <v>44</v>
      </c>
      <c r="AD1127" s="35" t="s">
        <v>45</v>
      </c>
      <c r="AE1127" s="7" t="s">
        <v>45</v>
      </c>
      <c r="AF1127" s="7" t="s">
        <v>45</v>
      </c>
      <c r="AG1127" s="7" t="s">
        <v>45</v>
      </c>
      <c r="AH1127" s="35" t="s">
        <v>45</v>
      </c>
      <c r="AI1127" s="35" t="s">
        <v>45</v>
      </c>
      <c r="AJ1127" s="7" t="s">
        <v>45</v>
      </c>
      <c r="AK1127" s="36">
        <v>946.92</v>
      </c>
    </row>
    <row r="1128" spans="1:37">
      <c r="A1128" s="4">
        <v>2024</v>
      </c>
      <c r="B1128" s="4">
        <v>82</v>
      </c>
      <c r="C1128" s="4" t="s">
        <v>763</v>
      </c>
      <c r="D1128" s="4">
        <v>22940</v>
      </c>
      <c r="E1128" s="4" t="s">
        <v>459</v>
      </c>
      <c r="F1128" s="32">
        <v>0.161</v>
      </c>
      <c r="G1128" s="4" t="s">
        <v>44</v>
      </c>
      <c r="H1128" s="33" t="s">
        <v>45</v>
      </c>
      <c r="I1128" s="7" t="s">
        <v>45</v>
      </c>
      <c r="J1128" s="7" t="s">
        <v>45</v>
      </c>
      <c r="K1128" s="7" t="s">
        <v>45</v>
      </c>
      <c r="L1128" s="7" t="s">
        <v>45</v>
      </c>
      <c r="M1128" s="7" t="s">
        <v>45</v>
      </c>
      <c r="N1128" s="34" t="s">
        <v>44</v>
      </c>
      <c r="O1128" s="35" t="s">
        <v>45</v>
      </c>
      <c r="P1128" s="7" t="s">
        <v>45</v>
      </c>
      <c r="Q1128" s="7" t="s">
        <v>45</v>
      </c>
      <c r="R1128" s="7" t="s">
        <v>45</v>
      </c>
      <c r="S1128" s="35" t="s">
        <v>45</v>
      </c>
      <c r="T1128" s="35" t="s">
        <v>45</v>
      </c>
      <c r="U1128" s="7" t="s">
        <v>45</v>
      </c>
      <c r="V1128" s="4" t="s">
        <v>44</v>
      </c>
      <c r="W1128" s="33" t="s">
        <v>45</v>
      </c>
      <c r="X1128" s="7" t="s">
        <v>45</v>
      </c>
      <c r="Y1128" s="7" t="s">
        <v>45</v>
      </c>
      <c r="Z1128" s="7" t="s">
        <v>45</v>
      </c>
      <c r="AA1128" s="7" t="s">
        <v>45</v>
      </c>
      <c r="AB1128" s="7" t="s">
        <v>45</v>
      </c>
      <c r="AC1128" s="4" t="s">
        <v>44</v>
      </c>
      <c r="AD1128" s="35" t="s">
        <v>45</v>
      </c>
      <c r="AE1128" s="7" t="s">
        <v>45</v>
      </c>
      <c r="AF1128" s="7" t="s">
        <v>45</v>
      </c>
      <c r="AG1128" s="7" t="s">
        <v>45</v>
      </c>
      <c r="AH1128" s="35" t="s">
        <v>45</v>
      </c>
      <c r="AI1128" s="35" t="s">
        <v>45</v>
      </c>
      <c r="AJ1128" s="7" t="s">
        <v>45</v>
      </c>
      <c r="AK1128" s="36" t="s">
        <v>45</v>
      </c>
    </row>
    <row r="1129" spans="1:37">
      <c r="A1129" s="4">
        <v>2024</v>
      </c>
      <c r="B1129" s="4">
        <v>82</v>
      </c>
      <c r="C1129" s="4" t="s">
        <v>763</v>
      </c>
      <c r="D1129" s="4">
        <v>25620</v>
      </c>
      <c r="E1129" s="4" t="s">
        <v>385</v>
      </c>
      <c r="F1129" s="32">
        <v>0.161</v>
      </c>
      <c r="G1129" s="4" t="s">
        <v>43</v>
      </c>
      <c r="H1129" s="33">
        <v>284231590</v>
      </c>
      <c r="I1129" s="7">
        <v>998083</v>
      </c>
      <c r="J1129" s="7">
        <v>3288153</v>
      </c>
      <c r="K1129" s="7">
        <v>529392.63300000003</v>
      </c>
      <c r="L1129" s="7">
        <v>4815628.6330000004</v>
      </c>
      <c r="M1129" s="7">
        <v>5403672</v>
      </c>
      <c r="N1129" s="34" t="s">
        <v>43</v>
      </c>
      <c r="O1129" s="35">
        <v>0.108822920229059</v>
      </c>
      <c r="P1129" s="7">
        <v>5355221</v>
      </c>
      <c r="Q1129" s="7">
        <v>582770.78769198176</v>
      </c>
      <c r="R1129" s="7">
        <v>0</v>
      </c>
      <c r="S1129" s="35">
        <v>1</v>
      </c>
      <c r="T1129" s="35">
        <v>0.108822920229059</v>
      </c>
      <c r="U1129" s="7">
        <v>582770.79</v>
      </c>
      <c r="V1129" s="4" t="s">
        <v>43</v>
      </c>
      <c r="W1129" s="33">
        <v>15665570</v>
      </c>
      <c r="X1129" s="7">
        <v>56830.74</v>
      </c>
      <c r="Y1129" s="7">
        <v>218067.8</v>
      </c>
      <c r="Z1129" s="7">
        <v>35108.915800000002</v>
      </c>
      <c r="AA1129" s="7">
        <v>310007.4558</v>
      </c>
      <c r="AB1129" s="7">
        <v>299647.08</v>
      </c>
      <c r="AC1129" s="4" t="s">
        <v>44</v>
      </c>
      <c r="AD1129" s="35" t="s">
        <v>45</v>
      </c>
      <c r="AE1129" s="7" t="s">
        <v>45</v>
      </c>
      <c r="AF1129" s="7" t="s">
        <v>45</v>
      </c>
      <c r="AG1129" s="7" t="s">
        <v>45</v>
      </c>
      <c r="AH1129" s="35" t="s">
        <v>45</v>
      </c>
      <c r="AI1129" s="35" t="s">
        <v>45</v>
      </c>
      <c r="AJ1129" s="7" t="s">
        <v>45</v>
      </c>
      <c r="AK1129" s="36">
        <v>582770.79</v>
      </c>
    </row>
    <row r="1130" spans="1:37">
      <c r="A1130" s="4">
        <v>2024</v>
      </c>
      <c r="B1130" s="4">
        <v>82</v>
      </c>
      <c r="C1130" s="4" t="s">
        <v>763</v>
      </c>
      <c r="D1130" s="4">
        <v>30150</v>
      </c>
      <c r="E1130" s="4" t="s">
        <v>386</v>
      </c>
      <c r="F1130" s="32">
        <v>0.161</v>
      </c>
      <c r="G1130" s="4" t="s">
        <v>43</v>
      </c>
      <c r="H1130" s="33">
        <v>284231590</v>
      </c>
      <c r="I1130" s="7">
        <v>0</v>
      </c>
      <c r="J1130" s="7">
        <v>424278</v>
      </c>
      <c r="K1130" s="7">
        <v>68308.758000000002</v>
      </c>
      <c r="L1130" s="7">
        <v>492586.75799999997</v>
      </c>
      <c r="M1130" s="7">
        <v>568463</v>
      </c>
      <c r="N1130" s="34" t="s">
        <v>43</v>
      </c>
      <c r="O1130" s="35">
        <v>0.13347613125216581</v>
      </c>
      <c r="P1130" s="7">
        <v>563351</v>
      </c>
      <c r="Q1130" s="7">
        <v>75193.912017038878</v>
      </c>
      <c r="R1130" s="7">
        <v>0</v>
      </c>
      <c r="S1130" s="35">
        <v>1</v>
      </c>
      <c r="T1130" s="35">
        <v>0.13347613125216581</v>
      </c>
      <c r="U1130" s="7">
        <v>75193.91</v>
      </c>
      <c r="V1130" s="4" t="s">
        <v>43</v>
      </c>
      <c r="W1130" s="33">
        <v>15665570</v>
      </c>
      <c r="X1130" s="7">
        <v>0</v>
      </c>
      <c r="Y1130" s="7">
        <v>28137.78</v>
      </c>
      <c r="Z1130" s="7">
        <v>4530.1825799999997</v>
      </c>
      <c r="AA1130" s="7">
        <v>32667.962579999999</v>
      </c>
      <c r="AB1130" s="7">
        <v>31331.14</v>
      </c>
      <c r="AC1130" s="4" t="s">
        <v>44</v>
      </c>
      <c r="AD1130" s="35" t="s">
        <v>45</v>
      </c>
      <c r="AE1130" s="7" t="s">
        <v>45</v>
      </c>
      <c r="AF1130" s="7" t="s">
        <v>45</v>
      </c>
      <c r="AG1130" s="7" t="s">
        <v>45</v>
      </c>
      <c r="AH1130" s="35" t="s">
        <v>45</v>
      </c>
      <c r="AI1130" s="35" t="s">
        <v>45</v>
      </c>
      <c r="AJ1130" s="7" t="s">
        <v>45</v>
      </c>
      <c r="AK1130" s="36">
        <v>75193.91</v>
      </c>
    </row>
    <row r="1131" spans="1:37">
      <c r="A1131" s="4">
        <v>2024</v>
      </c>
      <c r="B1131" s="4">
        <v>82</v>
      </c>
      <c r="C1131" s="4" t="s">
        <v>763</v>
      </c>
      <c r="D1131" s="4">
        <v>30400</v>
      </c>
      <c r="E1131" s="4" t="s">
        <v>98</v>
      </c>
      <c r="F1131" s="32">
        <v>0.161</v>
      </c>
      <c r="G1131" s="4" t="s">
        <v>44</v>
      </c>
      <c r="H1131" s="33" t="s">
        <v>45</v>
      </c>
      <c r="I1131" s="7" t="s">
        <v>45</v>
      </c>
      <c r="J1131" s="7" t="s">
        <v>45</v>
      </c>
      <c r="K1131" s="7" t="s">
        <v>45</v>
      </c>
      <c r="L1131" s="7" t="s">
        <v>45</v>
      </c>
      <c r="M1131" s="7" t="s">
        <v>45</v>
      </c>
      <c r="N1131" s="34" t="s">
        <v>44</v>
      </c>
      <c r="O1131" s="35" t="s">
        <v>45</v>
      </c>
      <c r="P1131" s="7" t="s">
        <v>45</v>
      </c>
      <c r="Q1131" s="7" t="s">
        <v>45</v>
      </c>
      <c r="R1131" s="7" t="s">
        <v>45</v>
      </c>
      <c r="S1131" s="35" t="s">
        <v>45</v>
      </c>
      <c r="T1131" s="35" t="s">
        <v>45</v>
      </c>
      <c r="U1131" s="7" t="s">
        <v>45</v>
      </c>
      <c r="V1131" s="4" t="s">
        <v>44</v>
      </c>
      <c r="W1131" s="33" t="s">
        <v>45</v>
      </c>
      <c r="X1131" s="7" t="s">
        <v>45</v>
      </c>
      <c r="Y1131" s="7" t="s">
        <v>45</v>
      </c>
      <c r="Z1131" s="7" t="s">
        <v>45</v>
      </c>
      <c r="AA1131" s="7" t="s">
        <v>45</v>
      </c>
      <c r="AB1131" s="7" t="s">
        <v>45</v>
      </c>
      <c r="AC1131" s="4" t="s">
        <v>44</v>
      </c>
      <c r="AD1131" s="35" t="s">
        <v>45</v>
      </c>
      <c r="AE1131" s="7" t="s">
        <v>45</v>
      </c>
      <c r="AF1131" s="7" t="s">
        <v>45</v>
      </c>
      <c r="AG1131" s="7" t="s">
        <v>45</v>
      </c>
      <c r="AH1131" s="35" t="s">
        <v>45</v>
      </c>
      <c r="AI1131" s="35" t="s">
        <v>45</v>
      </c>
      <c r="AJ1131" s="7" t="s">
        <v>45</v>
      </c>
      <c r="AK1131" s="36" t="s">
        <v>45</v>
      </c>
    </row>
    <row r="1132" spans="1:37">
      <c r="A1132" s="4">
        <v>2024</v>
      </c>
      <c r="B1132" s="4">
        <v>83</v>
      </c>
      <c r="C1132" s="4" t="s">
        <v>764</v>
      </c>
      <c r="D1132" s="4">
        <v>20500</v>
      </c>
      <c r="E1132" s="4" t="s">
        <v>129</v>
      </c>
      <c r="F1132" s="32">
        <v>0.161</v>
      </c>
      <c r="G1132" s="4" t="s">
        <v>43</v>
      </c>
      <c r="H1132" s="33">
        <v>10553410</v>
      </c>
      <c r="I1132" s="7">
        <v>43268.98</v>
      </c>
      <c r="J1132" s="7">
        <v>124914.5</v>
      </c>
      <c r="K1132" s="7">
        <v>20111.234499999999</v>
      </c>
      <c r="L1132" s="7">
        <v>188294.7145</v>
      </c>
      <c r="M1132" s="7">
        <v>211068.34</v>
      </c>
      <c r="N1132" s="34" t="s">
        <v>43</v>
      </c>
      <c r="O1132" s="35">
        <v>0.1078969280755229</v>
      </c>
      <c r="P1132" s="7">
        <v>211112.16</v>
      </c>
      <c r="Q1132" s="7">
        <v>22778.353543388279</v>
      </c>
      <c r="R1132" s="7">
        <v>0</v>
      </c>
      <c r="S1132" s="35">
        <v>1</v>
      </c>
      <c r="T1132" s="35">
        <v>0.1078969280755229</v>
      </c>
      <c r="U1132" s="7">
        <v>22778.35</v>
      </c>
      <c r="V1132" s="4" t="s">
        <v>43</v>
      </c>
      <c r="W1132" s="33">
        <v>259010</v>
      </c>
      <c r="X1132" s="7">
        <v>1061.94</v>
      </c>
      <c r="Y1132" s="7">
        <v>2968.53</v>
      </c>
      <c r="Z1132" s="7">
        <v>477.93333000000013</v>
      </c>
      <c r="AA1132" s="7">
        <v>4508.4033300000001</v>
      </c>
      <c r="AB1132" s="7">
        <v>5180.2</v>
      </c>
      <c r="AC1132" s="4" t="s">
        <v>43</v>
      </c>
      <c r="AD1132" s="35">
        <v>0.12968546967298561</v>
      </c>
      <c r="AE1132" s="7">
        <v>5180.21</v>
      </c>
      <c r="AF1132" s="7">
        <v>671.79796685469648</v>
      </c>
      <c r="AG1132" s="7">
        <v>0</v>
      </c>
      <c r="AH1132" s="35">
        <v>1</v>
      </c>
      <c r="AI1132" s="35">
        <v>0.12968546967298561</v>
      </c>
      <c r="AJ1132" s="7">
        <v>671.8</v>
      </c>
      <c r="AK1132" s="36">
        <v>23450.15</v>
      </c>
    </row>
    <row r="1133" spans="1:37">
      <c r="A1133" s="4">
        <v>2024</v>
      </c>
      <c r="B1133" s="4">
        <v>83</v>
      </c>
      <c r="C1133" s="4" t="s">
        <v>764</v>
      </c>
      <c r="D1133" s="4">
        <v>20860</v>
      </c>
      <c r="E1133" s="4" t="s">
        <v>585</v>
      </c>
      <c r="F1133" s="32">
        <v>0.161</v>
      </c>
      <c r="G1133" s="4" t="s">
        <v>43</v>
      </c>
      <c r="H1133" s="33">
        <v>216739400</v>
      </c>
      <c r="I1133" s="7">
        <v>3119749.52</v>
      </c>
      <c r="J1133" s="7">
        <v>2330192.16</v>
      </c>
      <c r="K1133" s="7">
        <v>375160.93776000012</v>
      </c>
      <c r="L1133" s="7">
        <v>5825102.6177599998</v>
      </c>
      <c r="M1133" s="7">
        <v>6195283.3399999999</v>
      </c>
      <c r="N1133" s="34" t="s">
        <v>43</v>
      </c>
      <c r="O1133" s="35">
        <v>5.9752024552278238E-2</v>
      </c>
      <c r="P1133" s="7">
        <v>6131731.9299999997</v>
      </c>
      <c r="Q1133" s="7">
        <v>366383.39682934841</v>
      </c>
      <c r="R1133" s="7">
        <v>0</v>
      </c>
      <c r="S1133" s="35">
        <v>1</v>
      </c>
      <c r="T1133" s="35">
        <v>5.9752024552278238E-2</v>
      </c>
      <c r="U1133" s="7">
        <v>366383.4</v>
      </c>
      <c r="V1133" s="4" t="s">
        <v>44</v>
      </c>
      <c r="W1133" s="33" t="s">
        <v>45</v>
      </c>
      <c r="X1133" s="7" t="s">
        <v>45</v>
      </c>
      <c r="Y1133" s="7" t="s">
        <v>45</v>
      </c>
      <c r="Z1133" s="7" t="s">
        <v>45</v>
      </c>
      <c r="AA1133" s="7" t="s">
        <v>45</v>
      </c>
      <c r="AB1133" s="7" t="s">
        <v>45</v>
      </c>
      <c r="AC1133" s="4" t="s">
        <v>44</v>
      </c>
      <c r="AD1133" s="35" t="s">
        <v>45</v>
      </c>
      <c r="AE1133" s="7" t="s">
        <v>45</v>
      </c>
      <c r="AF1133" s="7" t="s">
        <v>45</v>
      </c>
      <c r="AG1133" s="7" t="s">
        <v>45</v>
      </c>
      <c r="AH1133" s="35" t="s">
        <v>45</v>
      </c>
      <c r="AI1133" s="35" t="s">
        <v>45</v>
      </c>
      <c r="AJ1133" s="7" t="s">
        <v>45</v>
      </c>
      <c r="AK1133" s="36">
        <v>366383.4</v>
      </c>
    </row>
    <row r="1134" spans="1:37">
      <c r="A1134" s="4">
        <v>2024</v>
      </c>
      <c r="B1134" s="4">
        <v>83</v>
      </c>
      <c r="C1134" s="4" t="s">
        <v>764</v>
      </c>
      <c r="D1134" s="4">
        <v>21040</v>
      </c>
      <c r="E1134" s="4" t="s">
        <v>587</v>
      </c>
      <c r="F1134" s="32">
        <v>0.161</v>
      </c>
      <c r="G1134" s="4" t="s">
        <v>43</v>
      </c>
      <c r="H1134" s="33">
        <v>1801776750</v>
      </c>
      <c r="I1134" s="7">
        <v>24870400.149999999</v>
      </c>
      <c r="J1134" s="7">
        <v>20945991.289999999</v>
      </c>
      <c r="K1134" s="7">
        <v>3372304.5976900002</v>
      </c>
      <c r="L1134" s="7">
        <v>49188696.037689999</v>
      </c>
      <c r="M1134" s="7">
        <v>51338520.43</v>
      </c>
      <c r="N1134" s="34" t="s">
        <v>43</v>
      </c>
      <c r="O1134" s="35">
        <v>4.1875464549884778E-2</v>
      </c>
      <c r="P1134" s="7">
        <v>51550517.530000001</v>
      </c>
      <c r="Q1134" s="7">
        <v>2158701.8693557288</v>
      </c>
      <c r="R1134" s="7">
        <v>0</v>
      </c>
      <c r="S1134" s="35">
        <v>1</v>
      </c>
      <c r="T1134" s="35">
        <v>4.1875464549884778E-2</v>
      </c>
      <c r="U1134" s="7">
        <v>2158701.87</v>
      </c>
      <c r="V1134" s="4" t="s">
        <v>43</v>
      </c>
      <c r="W1134" s="33">
        <v>96315950</v>
      </c>
      <c r="X1134" s="7">
        <v>1364907.2</v>
      </c>
      <c r="Y1134" s="7">
        <v>1283893.6200000001</v>
      </c>
      <c r="Z1134" s="7">
        <v>206706.87281999999</v>
      </c>
      <c r="AA1134" s="7">
        <v>2855507.69282</v>
      </c>
      <c r="AB1134" s="7">
        <v>2779789.95</v>
      </c>
      <c r="AC1134" s="4" t="s">
        <v>44</v>
      </c>
      <c r="AD1134" s="35" t="s">
        <v>45</v>
      </c>
      <c r="AE1134" s="7" t="s">
        <v>45</v>
      </c>
      <c r="AF1134" s="7" t="s">
        <v>45</v>
      </c>
      <c r="AG1134" s="7" t="s">
        <v>45</v>
      </c>
      <c r="AH1134" s="35" t="s">
        <v>45</v>
      </c>
      <c r="AI1134" s="35" t="s">
        <v>45</v>
      </c>
      <c r="AJ1134" s="7" t="s">
        <v>45</v>
      </c>
      <c r="AK1134" s="36">
        <v>2158701.87</v>
      </c>
    </row>
    <row r="1135" spans="1:37">
      <c r="A1135" s="4">
        <v>2024</v>
      </c>
      <c r="B1135" s="4">
        <v>83</v>
      </c>
      <c r="C1135" s="4" t="s">
        <v>764</v>
      </c>
      <c r="D1135" s="4">
        <v>21090</v>
      </c>
      <c r="E1135" s="4" t="s">
        <v>202</v>
      </c>
      <c r="F1135" s="32">
        <v>0.161</v>
      </c>
      <c r="G1135" s="4" t="s">
        <v>43</v>
      </c>
      <c r="H1135" s="33">
        <v>162375280</v>
      </c>
      <c r="I1135" s="7">
        <v>876826.51</v>
      </c>
      <c r="J1135" s="7">
        <v>1952046.47</v>
      </c>
      <c r="K1135" s="7">
        <v>314279.48167000001</v>
      </c>
      <c r="L1135" s="7">
        <v>3143152.4616700001</v>
      </c>
      <c r="M1135" s="7">
        <v>3442356.91</v>
      </c>
      <c r="N1135" s="34" t="s">
        <v>43</v>
      </c>
      <c r="O1135" s="35">
        <v>8.6918485256661016E-2</v>
      </c>
      <c r="P1135" s="7">
        <v>3452742.94</v>
      </c>
      <c r="Q1135" s="7">
        <v>300107.1863254304</v>
      </c>
      <c r="R1135" s="7">
        <v>0</v>
      </c>
      <c r="S1135" s="35">
        <v>1</v>
      </c>
      <c r="T1135" s="35">
        <v>8.6918485256661016E-2</v>
      </c>
      <c r="U1135" s="7">
        <v>300107.19</v>
      </c>
      <c r="V1135" s="4" t="s">
        <v>43</v>
      </c>
      <c r="W1135" s="33">
        <v>3021170</v>
      </c>
      <c r="X1135" s="7">
        <v>16314.32</v>
      </c>
      <c r="Y1135" s="7">
        <v>42091.41</v>
      </c>
      <c r="Z1135" s="7">
        <v>6776.7170100000003</v>
      </c>
      <c r="AA1135" s="7">
        <v>65182.447010000004</v>
      </c>
      <c r="AB1135" s="7">
        <v>64048.83</v>
      </c>
      <c r="AC1135" s="4" t="s">
        <v>44</v>
      </c>
      <c r="AD1135" s="35" t="s">
        <v>45</v>
      </c>
      <c r="AE1135" s="7" t="s">
        <v>45</v>
      </c>
      <c r="AF1135" s="7" t="s">
        <v>45</v>
      </c>
      <c r="AG1135" s="7" t="s">
        <v>45</v>
      </c>
      <c r="AH1135" s="35" t="s">
        <v>45</v>
      </c>
      <c r="AI1135" s="35" t="s">
        <v>45</v>
      </c>
      <c r="AJ1135" s="7" t="s">
        <v>45</v>
      </c>
      <c r="AK1135" s="36">
        <v>300107.19</v>
      </c>
    </row>
    <row r="1136" spans="1:37">
      <c r="A1136" s="4">
        <v>2024</v>
      </c>
      <c r="B1136" s="4">
        <v>83</v>
      </c>
      <c r="C1136" s="4" t="s">
        <v>764</v>
      </c>
      <c r="D1136" s="4">
        <v>21410</v>
      </c>
      <c r="E1136" s="4" t="s">
        <v>765</v>
      </c>
      <c r="F1136" s="32">
        <v>0.161</v>
      </c>
      <c r="G1136" s="4" t="s">
        <v>44</v>
      </c>
      <c r="H1136" s="33" t="s">
        <v>45</v>
      </c>
      <c r="I1136" s="7" t="s">
        <v>45</v>
      </c>
      <c r="J1136" s="7" t="s">
        <v>45</v>
      </c>
      <c r="K1136" s="7" t="s">
        <v>45</v>
      </c>
      <c r="L1136" s="7" t="s">
        <v>45</v>
      </c>
      <c r="M1136" s="7" t="s">
        <v>45</v>
      </c>
      <c r="N1136" s="34" t="s">
        <v>44</v>
      </c>
      <c r="O1136" s="35" t="s">
        <v>45</v>
      </c>
      <c r="P1136" s="7" t="s">
        <v>45</v>
      </c>
      <c r="Q1136" s="7" t="s">
        <v>45</v>
      </c>
      <c r="R1136" s="7" t="s">
        <v>45</v>
      </c>
      <c r="S1136" s="35" t="s">
        <v>45</v>
      </c>
      <c r="T1136" s="35" t="s">
        <v>45</v>
      </c>
      <c r="U1136" s="7" t="s">
        <v>45</v>
      </c>
      <c r="V1136" s="4" t="s">
        <v>44</v>
      </c>
      <c r="W1136" s="33" t="s">
        <v>45</v>
      </c>
      <c r="X1136" s="7" t="s">
        <v>45</v>
      </c>
      <c r="Y1136" s="7" t="s">
        <v>45</v>
      </c>
      <c r="Z1136" s="7" t="s">
        <v>45</v>
      </c>
      <c r="AA1136" s="7" t="s">
        <v>45</v>
      </c>
      <c r="AB1136" s="7" t="s">
        <v>45</v>
      </c>
      <c r="AC1136" s="4" t="s">
        <v>44</v>
      </c>
      <c r="AD1136" s="35" t="s">
        <v>45</v>
      </c>
      <c r="AE1136" s="7" t="s">
        <v>45</v>
      </c>
      <c r="AF1136" s="7" t="s">
        <v>45</v>
      </c>
      <c r="AG1136" s="7" t="s">
        <v>45</v>
      </c>
      <c r="AH1136" s="35" t="s">
        <v>45</v>
      </c>
      <c r="AI1136" s="35" t="s">
        <v>45</v>
      </c>
      <c r="AJ1136" s="7" t="s">
        <v>45</v>
      </c>
      <c r="AK1136" s="36" t="s">
        <v>45</v>
      </c>
    </row>
    <row r="1137" spans="1:37">
      <c r="A1137" s="4">
        <v>2024</v>
      </c>
      <c r="B1137" s="4">
        <v>83</v>
      </c>
      <c r="C1137" s="4" t="s">
        <v>764</v>
      </c>
      <c r="D1137" s="4">
        <v>21930</v>
      </c>
      <c r="E1137" s="4" t="s">
        <v>766</v>
      </c>
      <c r="F1137" s="32">
        <v>0.161</v>
      </c>
      <c r="G1137" s="4" t="s">
        <v>43</v>
      </c>
      <c r="H1137" s="33">
        <v>487140700</v>
      </c>
      <c r="I1137" s="7">
        <v>9197216.4199999999</v>
      </c>
      <c r="J1137" s="7">
        <v>6626701.8600000003</v>
      </c>
      <c r="K1137" s="7">
        <v>1066898.9994600001</v>
      </c>
      <c r="L1137" s="7">
        <v>16890817.279460002</v>
      </c>
      <c r="M1137" s="7">
        <v>17722194.25</v>
      </c>
      <c r="N1137" s="34" t="s">
        <v>43</v>
      </c>
      <c r="O1137" s="35">
        <v>4.6911627240515008E-2</v>
      </c>
      <c r="P1137" s="7">
        <v>17391029.960000001</v>
      </c>
      <c r="Q1137" s="7">
        <v>815841.51481214864</v>
      </c>
      <c r="R1137" s="7">
        <v>0</v>
      </c>
      <c r="S1137" s="35">
        <v>1</v>
      </c>
      <c r="T1137" s="35">
        <v>4.6911627240515008E-2</v>
      </c>
      <c r="U1137" s="7">
        <v>815841.51</v>
      </c>
      <c r="V1137" s="4" t="s">
        <v>43</v>
      </c>
      <c r="W1137" s="33">
        <v>156007530</v>
      </c>
      <c r="X1137" s="7">
        <v>2945422.17</v>
      </c>
      <c r="Y1137" s="7">
        <v>2577176.5499999998</v>
      </c>
      <c r="Z1137" s="7">
        <v>414925.42455</v>
      </c>
      <c r="AA1137" s="7">
        <v>5937524.1445499994</v>
      </c>
      <c r="AB1137" s="7">
        <v>5675555.3499999996</v>
      </c>
      <c r="AC1137" s="4" t="s">
        <v>44</v>
      </c>
      <c r="AD1137" s="35" t="s">
        <v>45</v>
      </c>
      <c r="AE1137" s="7" t="s">
        <v>45</v>
      </c>
      <c r="AF1137" s="7" t="s">
        <v>45</v>
      </c>
      <c r="AG1137" s="7" t="s">
        <v>45</v>
      </c>
      <c r="AH1137" s="35" t="s">
        <v>45</v>
      </c>
      <c r="AI1137" s="35" t="s">
        <v>45</v>
      </c>
      <c r="AJ1137" s="7" t="s">
        <v>45</v>
      </c>
      <c r="AK1137" s="36">
        <v>815841.51</v>
      </c>
    </row>
    <row r="1138" spans="1:37">
      <c r="A1138" s="4">
        <v>2024</v>
      </c>
      <c r="B1138" s="4">
        <v>83</v>
      </c>
      <c r="C1138" s="4" t="s">
        <v>764</v>
      </c>
      <c r="D1138" s="4">
        <v>22100</v>
      </c>
      <c r="E1138" s="4" t="s">
        <v>194</v>
      </c>
      <c r="F1138" s="32">
        <v>0.161</v>
      </c>
      <c r="G1138" s="4" t="s">
        <v>43</v>
      </c>
      <c r="H1138" s="33">
        <v>28543360</v>
      </c>
      <c r="I1138" s="7">
        <v>131299.46</v>
      </c>
      <c r="J1138" s="7">
        <v>439589.77</v>
      </c>
      <c r="K1138" s="7">
        <v>70773.952969999998</v>
      </c>
      <c r="L1138" s="7">
        <v>641663.18296999997</v>
      </c>
      <c r="M1138" s="7">
        <v>702167.14</v>
      </c>
      <c r="N1138" s="34" t="s">
        <v>43</v>
      </c>
      <c r="O1138" s="35">
        <v>8.6167457266655978E-2</v>
      </c>
      <c r="P1138" s="7">
        <v>703605.01</v>
      </c>
      <c r="Q1138" s="7">
        <v>60627.85463178005</v>
      </c>
      <c r="R1138" s="7">
        <v>0</v>
      </c>
      <c r="S1138" s="35">
        <v>1</v>
      </c>
      <c r="T1138" s="35">
        <v>8.6167457266655978E-2</v>
      </c>
      <c r="U1138" s="7">
        <v>60627.85</v>
      </c>
      <c r="V1138" s="4" t="s">
        <v>44</v>
      </c>
      <c r="W1138" s="33" t="s">
        <v>45</v>
      </c>
      <c r="X1138" s="7" t="s">
        <v>45</v>
      </c>
      <c r="Y1138" s="7" t="s">
        <v>45</v>
      </c>
      <c r="Z1138" s="7" t="s">
        <v>45</v>
      </c>
      <c r="AA1138" s="7" t="s">
        <v>45</v>
      </c>
      <c r="AB1138" s="7" t="s">
        <v>45</v>
      </c>
      <c r="AC1138" s="4" t="s">
        <v>44</v>
      </c>
      <c r="AD1138" s="35" t="s">
        <v>45</v>
      </c>
      <c r="AE1138" s="7" t="s">
        <v>45</v>
      </c>
      <c r="AF1138" s="7" t="s">
        <v>45</v>
      </c>
      <c r="AG1138" s="7" t="s">
        <v>45</v>
      </c>
      <c r="AH1138" s="35" t="s">
        <v>45</v>
      </c>
      <c r="AI1138" s="35" t="s">
        <v>45</v>
      </c>
      <c r="AJ1138" s="7" t="s">
        <v>45</v>
      </c>
      <c r="AK1138" s="36">
        <v>60627.85</v>
      </c>
    </row>
    <row r="1139" spans="1:37">
      <c r="A1139" s="4">
        <v>2024</v>
      </c>
      <c r="B1139" s="4">
        <v>83</v>
      </c>
      <c r="C1139" s="4" t="s">
        <v>764</v>
      </c>
      <c r="D1139" s="4">
        <v>22780</v>
      </c>
      <c r="E1139" s="4" t="s">
        <v>767</v>
      </c>
      <c r="F1139" s="32">
        <v>0.161</v>
      </c>
      <c r="G1139" s="4" t="s">
        <v>43</v>
      </c>
      <c r="H1139" s="33">
        <v>1436482640</v>
      </c>
      <c r="I1139" s="7">
        <v>22908087.120000001</v>
      </c>
      <c r="J1139" s="7">
        <v>17536222.559999999</v>
      </c>
      <c r="K1139" s="7">
        <v>2823331.8321600002</v>
      </c>
      <c r="L1139" s="7">
        <v>43267641.512160003</v>
      </c>
      <c r="M1139" s="7">
        <v>45015589.420000002</v>
      </c>
      <c r="N1139" s="34" t="s">
        <v>43</v>
      </c>
      <c r="O1139" s="35">
        <v>3.8829834960761422E-2</v>
      </c>
      <c r="P1139" s="7">
        <v>43891304.240000002</v>
      </c>
      <c r="Q1139" s="7">
        <v>1704292.099851768</v>
      </c>
      <c r="R1139" s="7">
        <v>0</v>
      </c>
      <c r="S1139" s="35">
        <v>1</v>
      </c>
      <c r="T1139" s="35">
        <v>3.8829834960761422E-2</v>
      </c>
      <c r="U1139" s="7">
        <v>1704292.1</v>
      </c>
      <c r="V1139" s="4" t="s">
        <v>43</v>
      </c>
      <c r="W1139" s="33">
        <v>171387900</v>
      </c>
      <c r="X1139" s="7">
        <v>2831728.6400000001</v>
      </c>
      <c r="Y1139" s="7">
        <v>2405274.48</v>
      </c>
      <c r="Z1139" s="7">
        <v>387249.19128000003</v>
      </c>
      <c r="AA1139" s="7">
        <v>5624252.31128</v>
      </c>
      <c r="AB1139" s="7">
        <v>5469390.6500000004</v>
      </c>
      <c r="AC1139" s="4" t="s">
        <v>44</v>
      </c>
      <c r="AD1139" s="35" t="s">
        <v>45</v>
      </c>
      <c r="AE1139" s="7" t="s">
        <v>45</v>
      </c>
      <c r="AF1139" s="7" t="s">
        <v>45</v>
      </c>
      <c r="AG1139" s="7" t="s">
        <v>45</v>
      </c>
      <c r="AH1139" s="35" t="s">
        <v>45</v>
      </c>
      <c r="AI1139" s="35" t="s">
        <v>45</v>
      </c>
      <c r="AJ1139" s="7" t="s">
        <v>45</v>
      </c>
      <c r="AK1139" s="36">
        <v>1704292.1</v>
      </c>
    </row>
    <row r="1140" spans="1:37">
      <c r="A1140" s="4">
        <v>2024</v>
      </c>
      <c r="B1140" s="4">
        <v>83</v>
      </c>
      <c r="C1140" s="4" t="s">
        <v>764</v>
      </c>
      <c r="D1140" s="4">
        <v>22920</v>
      </c>
      <c r="E1140" s="4" t="s">
        <v>195</v>
      </c>
      <c r="F1140" s="32">
        <v>0.161</v>
      </c>
      <c r="G1140" s="4" t="s">
        <v>43</v>
      </c>
      <c r="H1140" s="33">
        <v>1711999710</v>
      </c>
      <c r="I1140" s="7">
        <v>25953915.600000001</v>
      </c>
      <c r="J1140" s="7">
        <v>24873050.399999999</v>
      </c>
      <c r="K1140" s="7">
        <v>4004561.1143999998</v>
      </c>
      <c r="L1140" s="7">
        <v>54831527.114399999</v>
      </c>
      <c r="M1140" s="7">
        <v>57454722.25</v>
      </c>
      <c r="N1140" s="34" t="s">
        <v>43</v>
      </c>
      <c r="O1140" s="35">
        <v>4.5656736868134429E-2</v>
      </c>
      <c r="P1140" s="7">
        <v>57851920.310000002</v>
      </c>
      <c r="Q1140" s="7">
        <v>2641329.9029099522</v>
      </c>
      <c r="R1140" s="7">
        <v>0</v>
      </c>
      <c r="S1140" s="35">
        <v>1</v>
      </c>
      <c r="T1140" s="35">
        <v>4.5656736868134429E-2</v>
      </c>
      <c r="U1140" s="7">
        <v>2641329.9</v>
      </c>
      <c r="V1140" s="4" t="s">
        <v>44</v>
      </c>
      <c r="W1140" s="33" t="s">
        <v>45</v>
      </c>
      <c r="X1140" s="7" t="s">
        <v>45</v>
      </c>
      <c r="Y1140" s="7" t="s">
        <v>45</v>
      </c>
      <c r="Z1140" s="7" t="s">
        <v>45</v>
      </c>
      <c r="AA1140" s="7" t="s">
        <v>45</v>
      </c>
      <c r="AB1140" s="7" t="s">
        <v>45</v>
      </c>
      <c r="AC1140" s="4" t="s">
        <v>44</v>
      </c>
      <c r="AD1140" s="35" t="s">
        <v>45</v>
      </c>
      <c r="AE1140" s="7" t="s">
        <v>45</v>
      </c>
      <c r="AF1140" s="7" t="s">
        <v>45</v>
      </c>
      <c r="AG1140" s="7" t="s">
        <v>45</v>
      </c>
      <c r="AH1140" s="35" t="s">
        <v>45</v>
      </c>
      <c r="AI1140" s="35" t="s">
        <v>45</v>
      </c>
      <c r="AJ1140" s="7" t="s">
        <v>45</v>
      </c>
      <c r="AK1140" s="36">
        <v>2641329.9</v>
      </c>
    </row>
    <row r="1141" spans="1:37">
      <c r="A1141" s="4">
        <v>2024</v>
      </c>
      <c r="B1141" s="4">
        <v>83</v>
      </c>
      <c r="C1141" s="4" t="s">
        <v>764</v>
      </c>
      <c r="D1141" s="4">
        <v>23010</v>
      </c>
      <c r="E1141" s="4" t="s">
        <v>196</v>
      </c>
      <c r="F1141" s="32">
        <v>0.161</v>
      </c>
      <c r="G1141" s="4" t="s">
        <v>44</v>
      </c>
      <c r="H1141" s="33" t="s">
        <v>45</v>
      </c>
      <c r="I1141" s="7" t="s">
        <v>45</v>
      </c>
      <c r="J1141" s="7" t="s">
        <v>45</v>
      </c>
      <c r="K1141" s="7" t="s">
        <v>45</v>
      </c>
      <c r="L1141" s="7" t="s">
        <v>45</v>
      </c>
      <c r="M1141" s="7" t="s">
        <v>45</v>
      </c>
      <c r="N1141" s="34" t="s">
        <v>44</v>
      </c>
      <c r="O1141" s="35" t="s">
        <v>45</v>
      </c>
      <c r="P1141" s="7" t="s">
        <v>45</v>
      </c>
      <c r="Q1141" s="7" t="s">
        <v>45</v>
      </c>
      <c r="R1141" s="7" t="s">
        <v>45</v>
      </c>
      <c r="S1141" s="35" t="s">
        <v>45</v>
      </c>
      <c r="T1141" s="35" t="s">
        <v>45</v>
      </c>
      <c r="U1141" s="7" t="s">
        <v>45</v>
      </c>
      <c r="V1141" s="4" t="s">
        <v>44</v>
      </c>
      <c r="W1141" s="33" t="s">
        <v>45</v>
      </c>
      <c r="X1141" s="7" t="s">
        <v>45</v>
      </c>
      <c r="Y1141" s="7" t="s">
        <v>45</v>
      </c>
      <c r="Z1141" s="7" t="s">
        <v>45</v>
      </c>
      <c r="AA1141" s="7" t="s">
        <v>45</v>
      </c>
      <c r="AB1141" s="7" t="s">
        <v>45</v>
      </c>
      <c r="AC1141" s="4" t="s">
        <v>44</v>
      </c>
      <c r="AD1141" s="35" t="s">
        <v>45</v>
      </c>
      <c r="AE1141" s="7" t="s">
        <v>45</v>
      </c>
      <c r="AF1141" s="7" t="s">
        <v>45</v>
      </c>
      <c r="AG1141" s="7" t="s">
        <v>45</v>
      </c>
      <c r="AH1141" s="35" t="s">
        <v>45</v>
      </c>
      <c r="AI1141" s="35" t="s">
        <v>45</v>
      </c>
      <c r="AJ1141" s="7" t="s">
        <v>45</v>
      </c>
      <c r="AK1141" s="36" t="s">
        <v>45</v>
      </c>
    </row>
    <row r="1142" spans="1:37">
      <c r="A1142" s="4">
        <v>2024</v>
      </c>
      <c r="B1142" s="4">
        <v>83</v>
      </c>
      <c r="C1142" s="4" t="s">
        <v>764</v>
      </c>
      <c r="D1142" s="4">
        <v>23270</v>
      </c>
      <c r="E1142" s="4" t="s">
        <v>146</v>
      </c>
      <c r="F1142" s="32">
        <v>0.161</v>
      </c>
      <c r="G1142" s="4" t="s">
        <v>44</v>
      </c>
      <c r="H1142" s="33" t="s">
        <v>45</v>
      </c>
      <c r="I1142" s="7" t="s">
        <v>45</v>
      </c>
      <c r="J1142" s="7" t="s">
        <v>45</v>
      </c>
      <c r="K1142" s="7" t="s">
        <v>45</v>
      </c>
      <c r="L1142" s="7" t="s">
        <v>45</v>
      </c>
      <c r="M1142" s="7" t="s">
        <v>45</v>
      </c>
      <c r="N1142" s="34" t="s">
        <v>44</v>
      </c>
      <c r="O1142" s="35" t="s">
        <v>45</v>
      </c>
      <c r="P1142" s="7" t="s">
        <v>45</v>
      </c>
      <c r="Q1142" s="7" t="s">
        <v>45</v>
      </c>
      <c r="R1142" s="7" t="s">
        <v>45</v>
      </c>
      <c r="S1142" s="35" t="s">
        <v>45</v>
      </c>
      <c r="T1142" s="35" t="s">
        <v>45</v>
      </c>
      <c r="U1142" s="7" t="s">
        <v>45</v>
      </c>
      <c r="V1142" s="4" t="s">
        <v>44</v>
      </c>
      <c r="W1142" s="33" t="s">
        <v>45</v>
      </c>
      <c r="X1142" s="7" t="s">
        <v>45</v>
      </c>
      <c r="Y1142" s="7" t="s">
        <v>45</v>
      </c>
      <c r="Z1142" s="7" t="s">
        <v>45</v>
      </c>
      <c r="AA1142" s="7" t="s">
        <v>45</v>
      </c>
      <c r="AB1142" s="7" t="s">
        <v>45</v>
      </c>
      <c r="AC1142" s="4" t="s">
        <v>44</v>
      </c>
      <c r="AD1142" s="35" t="s">
        <v>45</v>
      </c>
      <c r="AE1142" s="7" t="s">
        <v>45</v>
      </c>
      <c r="AF1142" s="7" t="s">
        <v>45</v>
      </c>
      <c r="AG1142" s="7" t="s">
        <v>45</v>
      </c>
      <c r="AH1142" s="35" t="s">
        <v>45</v>
      </c>
      <c r="AI1142" s="35" t="s">
        <v>45</v>
      </c>
      <c r="AJ1142" s="7" t="s">
        <v>45</v>
      </c>
      <c r="AK1142" s="36" t="s">
        <v>45</v>
      </c>
    </row>
    <row r="1143" spans="1:37">
      <c r="A1143" s="4">
        <v>2024</v>
      </c>
      <c r="B1143" s="4">
        <v>83</v>
      </c>
      <c r="C1143" s="4" t="s">
        <v>764</v>
      </c>
      <c r="D1143" s="4">
        <v>23410</v>
      </c>
      <c r="E1143" s="4" t="s">
        <v>147</v>
      </c>
      <c r="F1143" s="32">
        <v>0.161</v>
      </c>
      <c r="G1143" s="4" t="s">
        <v>43</v>
      </c>
      <c r="H1143" s="33">
        <v>35464280</v>
      </c>
      <c r="I1143" s="7">
        <v>920900.6</v>
      </c>
      <c r="J1143" s="7">
        <v>472700.71</v>
      </c>
      <c r="K1143" s="7">
        <v>76104.814310000002</v>
      </c>
      <c r="L1143" s="7">
        <v>1469706.1243100001</v>
      </c>
      <c r="M1143" s="7">
        <v>1523084.43</v>
      </c>
      <c r="N1143" s="34" t="s">
        <v>43</v>
      </c>
      <c r="O1143" s="35">
        <v>3.5046189586482653E-2</v>
      </c>
      <c r="P1143" s="7">
        <v>1544095.48</v>
      </c>
      <c r="Q1143" s="7">
        <v>54114.662931710918</v>
      </c>
      <c r="R1143" s="7">
        <v>0</v>
      </c>
      <c r="S1143" s="35">
        <v>1</v>
      </c>
      <c r="T1143" s="35">
        <v>3.5046189586482653E-2</v>
      </c>
      <c r="U1143" s="7">
        <v>54114.66</v>
      </c>
      <c r="V1143" s="4" t="s">
        <v>43</v>
      </c>
      <c r="W1143" s="33">
        <v>44828460</v>
      </c>
      <c r="X1143" s="7">
        <v>1167444.45</v>
      </c>
      <c r="Y1143" s="7">
        <v>670535.32999999996</v>
      </c>
      <c r="Z1143" s="7">
        <v>107956.18812999999</v>
      </c>
      <c r="AA1143" s="7">
        <v>1945935.9681299999</v>
      </c>
      <c r="AB1143" s="7">
        <v>1928632.15</v>
      </c>
      <c r="AC1143" s="4" t="s">
        <v>44</v>
      </c>
      <c r="AD1143" s="35" t="s">
        <v>45</v>
      </c>
      <c r="AE1143" s="7" t="s">
        <v>45</v>
      </c>
      <c r="AF1143" s="7" t="s">
        <v>45</v>
      </c>
      <c r="AG1143" s="7" t="s">
        <v>45</v>
      </c>
      <c r="AH1143" s="35" t="s">
        <v>45</v>
      </c>
      <c r="AI1143" s="35" t="s">
        <v>45</v>
      </c>
      <c r="AJ1143" s="7" t="s">
        <v>45</v>
      </c>
      <c r="AK1143" s="36">
        <v>54114.66</v>
      </c>
    </row>
    <row r="1144" spans="1:37">
      <c r="A1144" s="4">
        <v>2024</v>
      </c>
      <c r="B1144" s="4">
        <v>83</v>
      </c>
      <c r="C1144" s="4" t="s">
        <v>764</v>
      </c>
      <c r="D1144" s="4">
        <v>23525</v>
      </c>
      <c r="E1144" s="4" t="s">
        <v>148</v>
      </c>
      <c r="F1144" s="32">
        <v>0.161</v>
      </c>
      <c r="G1144" s="4" t="s">
        <v>43</v>
      </c>
      <c r="H1144" s="33">
        <v>8443180</v>
      </c>
      <c r="I1144" s="7">
        <v>177222.35</v>
      </c>
      <c r="J1144" s="7">
        <v>74089.19</v>
      </c>
      <c r="K1144" s="7">
        <v>11928.35959</v>
      </c>
      <c r="L1144" s="7">
        <v>263239.89958999999</v>
      </c>
      <c r="M1144" s="7">
        <v>319658.84999999998</v>
      </c>
      <c r="N1144" s="34" t="s">
        <v>43</v>
      </c>
      <c r="O1144" s="35">
        <v>0.17649738278793159</v>
      </c>
      <c r="P1144" s="7">
        <v>320790.23</v>
      </c>
      <c r="Q1144" s="7">
        <v>56618.636018938611</v>
      </c>
      <c r="R1144" s="7">
        <v>0</v>
      </c>
      <c r="S1144" s="35">
        <v>1</v>
      </c>
      <c r="T1144" s="35">
        <v>0.17649738278793159</v>
      </c>
      <c r="U1144" s="7">
        <v>56618.64</v>
      </c>
      <c r="V1144" s="4" t="s">
        <v>43</v>
      </c>
      <c r="W1144" s="33">
        <v>29309480</v>
      </c>
      <c r="X1144" s="7">
        <v>615205.99</v>
      </c>
      <c r="Y1144" s="7">
        <v>431060.88</v>
      </c>
      <c r="Z1144" s="7">
        <v>69400.801680000004</v>
      </c>
      <c r="AA1144" s="7">
        <v>1115667.6716799999</v>
      </c>
      <c r="AB1144" s="7">
        <v>1109657.0900000001</v>
      </c>
      <c r="AC1144" s="4" t="s">
        <v>44</v>
      </c>
      <c r="AD1144" s="35" t="s">
        <v>45</v>
      </c>
      <c r="AE1144" s="7" t="s">
        <v>45</v>
      </c>
      <c r="AF1144" s="7" t="s">
        <v>45</v>
      </c>
      <c r="AG1144" s="7" t="s">
        <v>45</v>
      </c>
      <c r="AH1144" s="35" t="s">
        <v>45</v>
      </c>
      <c r="AI1144" s="35" t="s">
        <v>45</v>
      </c>
      <c r="AJ1144" s="7" t="s">
        <v>45</v>
      </c>
      <c r="AK1144" s="36">
        <v>56618.64</v>
      </c>
    </row>
    <row r="1145" spans="1:37">
      <c r="A1145" s="4">
        <v>2024</v>
      </c>
      <c r="B1145" s="4">
        <v>83</v>
      </c>
      <c r="C1145" s="4" t="s">
        <v>764</v>
      </c>
      <c r="D1145" s="4">
        <v>24500</v>
      </c>
      <c r="E1145" s="4" t="s">
        <v>152</v>
      </c>
      <c r="F1145" s="32">
        <v>0.161</v>
      </c>
      <c r="G1145" s="4" t="s">
        <v>44</v>
      </c>
      <c r="H1145" s="33" t="s">
        <v>45</v>
      </c>
      <c r="I1145" s="7" t="s">
        <v>45</v>
      </c>
      <c r="J1145" s="7" t="s">
        <v>45</v>
      </c>
      <c r="K1145" s="7" t="s">
        <v>45</v>
      </c>
      <c r="L1145" s="7" t="s">
        <v>45</v>
      </c>
      <c r="M1145" s="7" t="s">
        <v>45</v>
      </c>
      <c r="N1145" s="34" t="s">
        <v>44</v>
      </c>
      <c r="O1145" s="35" t="s">
        <v>45</v>
      </c>
      <c r="P1145" s="7" t="s">
        <v>45</v>
      </c>
      <c r="Q1145" s="7" t="s">
        <v>45</v>
      </c>
      <c r="R1145" s="7" t="s">
        <v>45</v>
      </c>
      <c r="S1145" s="35" t="s">
        <v>45</v>
      </c>
      <c r="T1145" s="35" t="s">
        <v>45</v>
      </c>
      <c r="U1145" s="7" t="s">
        <v>45</v>
      </c>
      <c r="V1145" s="4" t="s">
        <v>44</v>
      </c>
      <c r="W1145" s="33" t="s">
        <v>45</v>
      </c>
      <c r="X1145" s="7" t="s">
        <v>45</v>
      </c>
      <c r="Y1145" s="7" t="s">
        <v>45</v>
      </c>
      <c r="Z1145" s="7" t="s">
        <v>45</v>
      </c>
      <c r="AA1145" s="7" t="s">
        <v>45</v>
      </c>
      <c r="AB1145" s="7" t="s">
        <v>45</v>
      </c>
      <c r="AC1145" s="4" t="s">
        <v>44</v>
      </c>
      <c r="AD1145" s="35" t="s">
        <v>45</v>
      </c>
      <c r="AE1145" s="7" t="s">
        <v>45</v>
      </c>
      <c r="AF1145" s="7" t="s">
        <v>45</v>
      </c>
      <c r="AG1145" s="7" t="s">
        <v>45</v>
      </c>
      <c r="AH1145" s="35" t="s">
        <v>45</v>
      </c>
      <c r="AI1145" s="35" t="s">
        <v>45</v>
      </c>
      <c r="AJ1145" s="7" t="s">
        <v>45</v>
      </c>
      <c r="AK1145" s="36" t="s">
        <v>45</v>
      </c>
    </row>
    <row r="1146" spans="1:37">
      <c r="A1146" s="4">
        <v>2024</v>
      </c>
      <c r="B1146" s="4">
        <v>83</v>
      </c>
      <c r="C1146" s="4" t="s">
        <v>764</v>
      </c>
      <c r="D1146" s="4">
        <v>25220</v>
      </c>
      <c r="E1146" s="4" t="s">
        <v>403</v>
      </c>
      <c r="F1146" s="32">
        <v>0.161</v>
      </c>
      <c r="G1146" s="4" t="s">
        <v>44</v>
      </c>
      <c r="H1146" s="33" t="s">
        <v>45</v>
      </c>
      <c r="I1146" s="7" t="s">
        <v>45</v>
      </c>
      <c r="J1146" s="7" t="s">
        <v>45</v>
      </c>
      <c r="K1146" s="7" t="s">
        <v>45</v>
      </c>
      <c r="L1146" s="7" t="s">
        <v>45</v>
      </c>
      <c r="M1146" s="7" t="s">
        <v>45</v>
      </c>
      <c r="N1146" s="34" t="s">
        <v>44</v>
      </c>
      <c r="O1146" s="35" t="s">
        <v>45</v>
      </c>
      <c r="P1146" s="7" t="s">
        <v>45</v>
      </c>
      <c r="Q1146" s="7" t="s">
        <v>45</v>
      </c>
      <c r="R1146" s="7" t="s">
        <v>45</v>
      </c>
      <c r="S1146" s="35" t="s">
        <v>45</v>
      </c>
      <c r="T1146" s="35" t="s">
        <v>45</v>
      </c>
      <c r="U1146" s="7" t="s">
        <v>45</v>
      </c>
      <c r="V1146" s="4" t="s">
        <v>44</v>
      </c>
      <c r="W1146" s="33" t="s">
        <v>45</v>
      </c>
      <c r="X1146" s="7" t="s">
        <v>45</v>
      </c>
      <c r="Y1146" s="7" t="s">
        <v>45</v>
      </c>
      <c r="Z1146" s="7" t="s">
        <v>45</v>
      </c>
      <c r="AA1146" s="7" t="s">
        <v>45</v>
      </c>
      <c r="AB1146" s="7" t="s">
        <v>45</v>
      </c>
      <c r="AC1146" s="4" t="s">
        <v>44</v>
      </c>
      <c r="AD1146" s="35" t="s">
        <v>45</v>
      </c>
      <c r="AE1146" s="7" t="s">
        <v>45</v>
      </c>
      <c r="AF1146" s="7" t="s">
        <v>45</v>
      </c>
      <c r="AG1146" s="7" t="s">
        <v>45</v>
      </c>
      <c r="AH1146" s="35" t="s">
        <v>45</v>
      </c>
      <c r="AI1146" s="35" t="s">
        <v>45</v>
      </c>
      <c r="AJ1146" s="7" t="s">
        <v>45</v>
      </c>
      <c r="AK1146" s="36" t="s">
        <v>45</v>
      </c>
    </row>
    <row r="1147" spans="1:37">
      <c r="A1147" s="4">
        <v>2024</v>
      </c>
      <c r="B1147" s="4">
        <v>83</v>
      </c>
      <c r="C1147" s="4" t="s">
        <v>764</v>
      </c>
      <c r="D1147" s="4">
        <v>25750</v>
      </c>
      <c r="E1147" s="4" t="s">
        <v>404</v>
      </c>
      <c r="F1147" s="32">
        <v>0.161</v>
      </c>
      <c r="G1147" s="4" t="s">
        <v>43</v>
      </c>
      <c r="H1147" s="33">
        <v>437728820</v>
      </c>
      <c r="I1147" s="7">
        <v>6355822.4699999997</v>
      </c>
      <c r="J1147" s="7">
        <v>5939867.1399999997</v>
      </c>
      <c r="K1147" s="7">
        <v>956318.60953999998</v>
      </c>
      <c r="L1147" s="7">
        <v>13252008.21954</v>
      </c>
      <c r="M1147" s="7">
        <v>13972314.880000001</v>
      </c>
      <c r="N1147" s="34" t="s">
        <v>43</v>
      </c>
      <c r="O1147" s="35">
        <v>5.1552421101749513E-2</v>
      </c>
      <c r="P1147" s="7">
        <v>14116817.810000001</v>
      </c>
      <c r="Q1147" s="7">
        <v>727756.13635779743</v>
      </c>
      <c r="R1147" s="7">
        <v>0</v>
      </c>
      <c r="S1147" s="35">
        <v>1</v>
      </c>
      <c r="T1147" s="35">
        <v>5.1552421101749513E-2</v>
      </c>
      <c r="U1147" s="7">
        <v>727756.14</v>
      </c>
      <c r="V1147" s="4" t="s">
        <v>43</v>
      </c>
      <c r="W1147" s="33">
        <v>17474790</v>
      </c>
      <c r="X1147" s="7">
        <v>253733.95</v>
      </c>
      <c r="Y1147" s="7">
        <v>257412.05</v>
      </c>
      <c r="Z1147" s="7">
        <v>41443.340049999999</v>
      </c>
      <c r="AA1147" s="7">
        <v>552589.34005</v>
      </c>
      <c r="AB1147" s="7">
        <v>557795.51</v>
      </c>
      <c r="AC1147" s="4" t="s">
        <v>43</v>
      </c>
      <c r="AD1147" s="35">
        <v>9.3334741077424344E-3</v>
      </c>
      <c r="AE1147" s="7">
        <v>556572.51</v>
      </c>
      <c r="AF1147" s="7">
        <v>5194.7551111662169</v>
      </c>
      <c r="AG1147" s="7">
        <v>0</v>
      </c>
      <c r="AH1147" s="35">
        <v>1</v>
      </c>
      <c r="AI1147" s="35">
        <v>9.3334741077424344E-3</v>
      </c>
      <c r="AJ1147" s="7">
        <v>5194.76</v>
      </c>
      <c r="AK1147" s="36">
        <v>732950.9</v>
      </c>
    </row>
    <row r="1148" spans="1:37">
      <c r="A1148" s="4">
        <v>2024</v>
      </c>
      <c r="B1148" s="4">
        <v>83</v>
      </c>
      <c r="C1148" s="4" t="s">
        <v>764</v>
      </c>
      <c r="D1148" s="4">
        <v>26110</v>
      </c>
      <c r="E1148" s="4" t="s">
        <v>405</v>
      </c>
      <c r="F1148" s="32">
        <v>0.161</v>
      </c>
      <c r="G1148" s="4" t="s">
        <v>43</v>
      </c>
      <c r="H1148" s="33">
        <v>1228670</v>
      </c>
      <c r="I1148" s="7">
        <v>19209.919999999998</v>
      </c>
      <c r="J1148" s="7">
        <v>13876.62</v>
      </c>
      <c r="K1148" s="7">
        <v>2234.13582</v>
      </c>
      <c r="L1148" s="7">
        <v>35320.675819999997</v>
      </c>
      <c r="M1148" s="7">
        <v>38500.07</v>
      </c>
      <c r="N1148" s="34" t="s">
        <v>43</v>
      </c>
      <c r="O1148" s="35">
        <v>8.258151686477444E-2</v>
      </c>
      <c r="P1148" s="7">
        <v>38350.339999999997</v>
      </c>
      <c r="Q1148" s="7">
        <v>3167.0292494798341</v>
      </c>
      <c r="R1148" s="7">
        <v>0</v>
      </c>
      <c r="S1148" s="35">
        <v>1</v>
      </c>
      <c r="T1148" s="35">
        <v>8.258151686477444E-2</v>
      </c>
      <c r="U1148" s="7">
        <v>3167.03</v>
      </c>
      <c r="V1148" s="4" t="s">
        <v>44</v>
      </c>
      <c r="W1148" s="33" t="s">
        <v>45</v>
      </c>
      <c r="X1148" s="7" t="s">
        <v>45</v>
      </c>
      <c r="Y1148" s="7" t="s">
        <v>45</v>
      </c>
      <c r="Z1148" s="7" t="s">
        <v>45</v>
      </c>
      <c r="AA1148" s="7" t="s">
        <v>45</v>
      </c>
      <c r="AB1148" s="7" t="s">
        <v>45</v>
      </c>
      <c r="AC1148" s="4" t="s">
        <v>44</v>
      </c>
      <c r="AD1148" s="35" t="s">
        <v>45</v>
      </c>
      <c r="AE1148" s="7" t="s">
        <v>45</v>
      </c>
      <c r="AF1148" s="7" t="s">
        <v>45</v>
      </c>
      <c r="AG1148" s="7" t="s">
        <v>45</v>
      </c>
      <c r="AH1148" s="35" t="s">
        <v>45</v>
      </c>
      <c r="AI1148" s="35" t="s">
        <v>45</v>
      </c>
      <c r="AJ1148" s="7" t="s">
        <v>45</v>
      </c>
      <c r="AK1148" s="36">
        <v>3167.03</v>
      </c>
    </row>
    <row r="1149" spans="1:37">
      <c r="A1149" s="4">
        <v>2024</v>
      </c>
      <c r="B1149" s="4">
        <v>83</v>
      </c>
      <c r="C1149" s="4" t="s">
        <v>764</v>
      </c>
      <c r="D1149" s="4">
        <v>30060</v>
      </c>
      <c r="E1149" s="4" t="s">
        <v>156</v>
      </c>
      <c r="F1149" s="32">
        <v>0.161</v>
      </c>
      <c r="G1149" s="4" t="s">
        <v>43</v>
      </c>
      <c r="H1149" s="33">
        <v>43907460</v>
      </c>
      <c r="I1149" s="7">
        <v>0</v>
      </c>
      <c r="J1149" s="7">
        <v>62205.19</v>
      </c>
      <c r="K1149" s="7">
        <v>10015.03559</v>
      </c>
      <c r="L1149" s="7">
        <v>72220.225590000002</v>
      </c>
      <c r="M1149" s="7">
        <v>84741.4</v>
      </c>
      <c r="N1149" s="34" t="s">
        <v>43</v>
      </c>
      <c r="O1149" s="35">
        <v>0.14775746459227709</v>
      </c>
      <c r="P1149" s="7">
        <v>85685.79</v>
      </c>
      <c r="Q1149" s="7">
        <v>12660.715081986291</v>
      </c>
      <c r="R1149" s="7">
        <v>0</v>
      </c>
      <c r="S1149" s="35">
        <v>1</v>
      </c>
      <c r="T1149" s="35">
        <v>0.14775746459227709</v>
      </c>
      <c r="U1149" s="7">
        <v>12660.72</v>
      </c>
      <c r="V1149" s="4" t="s">
        <v>43</v>
      </c>
      <c r="W1149" s="33">
        <v>74137940</v>
      </c>
      <c r="X1149" s="7">
        <v>0</v>
      </c>
      <c r="Y1149" s="7">
        <v>125992.39</v>
      </c>
      <c r="Z1149" s="7">
        <v>20284.774789999999</v>
      </c>
      <c r="AA1149" s="7">
        <v>146277.16479000001</v>
      </c>
      <c r="AB1149" s="7">
        <v>143086.22</v>
      </c>
      <c r="AC1149" s="4" t="s">
        <v>44</v>
      </c>
      <c r="AD1149" s="35" t="s">
        <v>45</v>
      </c>
      <c r="AE1149" s="7" t="s">
        <v>45</v>
      </c>
      <c r="AF1149" s="7" t="s">
        <v>45</v>
      </c>
      <c r="AG1149" s="7" t="s">
        <v>45</v>
      </c>
      <c r="AH1149" s="35" t="s">
        <v>45</v>
      </c>
      <c r="AI1149" s="35" t="s">
        <v>45</v>
      </c>
      <c r="AJ1149" s="7" t="s">
        <v>45</v>
      </c>
      <c r="AK1149" s="36">
        <v>12660.72</v>
      </c>
    </row>
    <row r="1150" spans="1:37">
      <c r="A1150" s="4">
        <v>2024</v>
      </c>
      <c r="B1150" s="4">
        <v>83</v>
      </c>
      <c r="C1150" s="4" t="s">
        <v>764</v>
      </c>
      <c r="D1150" s="4">
        <v>30160</v>
      </c>
      <c r="E1150" s="4" t="s">
        <v>137</v>
      </c>
      <c r="F1150" s="32">
        <v>0.161</v>
      </c>
      <c r="G1150" s="4" t="s">
        <v>43</v>
      </c>
      <c r="H1150" s="33">
        <v>2919270990</v>
      </c>
      <c r="I1150" s="7">
        <v>0</v>
      </c>
      <c r="J1150" s="7">
        <v>4545654.74</v>
      </c>
      <c r="K1150" s="7">
        <v>731850.41314000008</v>
      </c>
      <c r="L1150" s="7">
        <v>5277505.1531400001</v>
      </c>
      <c r="M1150" s="7">
        <v>5838541.9800000004</v>
      </c>
      <c r="N1150" s="34" t="s">
        <v>43</v>
      </c>
      <c r="O1150" s="35">
        <v>9.6091940210730531E-2</v>
      </c>
      <c r="P1150" s="7">
        <v>5930927.6399999997</v>
      </c>
      <c r="Q1150" s="7">
        <v>569914.34417704912</v>
      </c>
      <c r="R1150" s="7">
        <v>0</v>
      </c>
      <c r="S1150" s="35">
        <v>1</v>
      </c>
      <c r="T1150" s="35">
        <v>9.6091940210730531E-2</v>
      </c>
      <c r="U1150" s="7">
        <v>569914.34</v>
      </c>
      <c r="V1150" s="4" t="s">
        <v>44</v>
      </c>
      <c r="W1150" s="33" t="s">
        <v>45</v>
      </c>
      <c r="X1150" s="7" t="s">
        <v>45</v>
      </c>
      <c r="Y1150" s="7" t="s">
        <v>45</v>
      </c>
      <c r="Z1150" s="7" t="s">
        <v>45</v>
      </c>
      <c r="AA1150" s="7" t="s">
        <v>45</v>
      </c>
      <c r="AB1150" s="7" t="s">
        <v>45</v>
      </c>
      <c r="AC1150" s="4" t="s">
        <v>44</v>
      </c>
      <c r="AD1150" s="35" t="s">
        <v>45</v>
      </c>
      <c r="AE1150" s="7" t="s">
        <v>45</v>
      </c>
      <c r="AF1150" s="7" t="s">
        <v>45</v>
      </c>
      <c r="AG1150" s="7" t="s">
        <v>45</v>
      </c>
      <c r="AH1150" s="35" t="s">
        <v>45</v>
      </c>
      <c r="AI1150" s="35" t="s">
        <v>45</v>
      </c>
      <c r="AJ1150" s="7" t="s">
        <v>45</v>
      </c>
      <c r="AK1150" s="36">
        <v>569914.34</v>
      </c>
    </row>
    <row r="1151" spans="1:37">
      <c r="A1151" s="4">
        <v>2024</v>
      </c>
      <c r="B1151" s="4">
        <v>83</v>
      </c>
      <c r="C1151" s="4" t="s">
        <v>764</v>
      </c>
      <c r="D1151" s="4">
        <v>30170</v>
      </c>
      <c r="E1151" s="4" t="s">
        <v>189</v>
      </c>
      <c r="F1151" s="32">
        <v>0.161</v>
      </c>
      <c r="G1151" s="4" t="s">
        <v>43</v>
      </c>
      <c r="H1151" s="33">
        <v>1816400</v>
      </c>
      <c r="I1151" s="7">
        <v>1873.04</v>
      </c>
      <c r="J1151" s="7">
        <v>2674.84</v>
      </c>
      <c r="K1151" s="7">
        <v>430.64924000000002</v>
      </c>
      <c r="L1151" s="7">
        <v>4978.5292399999998</v>
      </c>
      <c r="M1151" s="7">
        <v>5505.85</v>
      </c>
      <c r="N1151" s="34" t="s">
        <v>43</v>
      </c>
      <c r="O1151" s="35">
        <v>9.5774632436408602E-2</v>
      </c>
      <c r="P1151" s="7">
        <v>5467.98</v>
      </c>
      <c r="Q1151" s="7">
        <v>523.69377466963351</v>
      </c>
      <c r="R1151" s="7">
        <v>0</v>
      </c>
      <c r="S1151" s="35">
        <v>1</v>
      </c>
      <c r="T1151" s="35">
        <v>9.5774632436408602E-2</v>
      </c>
      <c r="U1151" s="7">
        <v>523.69000000000005</v>
      </c>
      <c r="V1151" s="4" t="s">
        <v>44</v>
      </c>
      <c r="W1151" s="33" t="s">
        <v>45</v>
      </c>
      <c r="X1151" s="7" t="s">
        <v>45</v>
      </c>
      <c r="Y1151" s="7" t="s">
        <v>45</v>
      </c>
      <c r="Z1151" s="7" t="s">
        <v>45</v>
      </c>
      <c r="AA1151" s="7" t="s">
        <v>45</v>
      </c>
      <c r="AB1151" s="7" t="s">
        <v>45</v>
      </c>
      <c r="AC1151" s="4" t="s">
        <v>44</v>
      </c>
      <c r="AD1151" s="35" t="s">
        <v>45</v>
      </c>
      <c r="AE1151" s="7" t="s">
        <v>45</v>
      </c>
      <c r="AF1151" s="7" t="s">
        <v>45</v>
      </c>
      <c r="AG1151" s="7" t="s">
        <v>45</v>
      </c>
      <c r="AH1151" s="35" t="s">
        <v>45</v>
      </c>
      <c r="AI1151" s="35" t="s">
        <v>45</v>
      </c>
      <c r="AJ1151" s="7" t="s">
        <v>45</v>
      </c>
      <c r="AK1151" s="36">
        <v>523.69000000000005</v>
      </c>
    </row>
    <row r="1152" spans="1:37">
      <c r="A1152" s="4">
        <v>2024</v>
      </c>
      <c r="B1152" s="4">
        <v>83</v>
      </c>
      <c r="C1152" s="4" t="s">
        <v>764</v>
      </c>
      <c r="D1152" s="4">
        <v>30270</v>
      </c>
      <c r="E1152" s="4" t="s">
        <v>157</v>
      </c>
      <c r="F1152" s="32">
        <v>0.161</v>
      </c>
      <c r="G1152" s="4" t="s">
        <v>43</v>
      </c>
      <c r="H1152" s="33">
        <v>216739400</v>
      </c>
      <c r="I1152" s="7">
        <v>209081.56</v>
      </c>
      <c r="J1152" s="7">
        <v>328426.88</v>
      </c>
      <c r="K1152" s="7">
        <v>52876.727680000004</v>
      </c>
      <c r="L1152" s="7">
        <v>590385.16767999995</v>
      </c>
      <c r="M1152" s="7">
        <v>642560.36</v>
      </c>
      <c r="N1152" s="34" t="s">
        <v>43</v>
      </c>
      <c r="O1152" s="35">
        <v>8.1198896738665982E-2</v>
      </c>
      <c r="P1152" s="7">
        <v>629935.89</v>
      </c>
      <c r="Q1152" s="7">
        <v>51150.099284089651</v>
      </c>
      <c r="R1152" s="7">
        <v>0</v>
      </c>
      <c r="S1152" s="35">
        <v>1</v>
      </c>
      <c r="T1152" s="35">
        <v>8.1198896738665982E-2</v>
      </c>
      <c r="U1152" s="7">
        <v>51150.1</v>
      </c>
      <c r="V1152" s="4" t="s">
        <v>44</v>
      </c>
      <c r="W1152" s="33" t="s">
        <v>45</v>
      </c>
      <c r="X1152" s="7" t="s">
        <v>45</v>
      </c>
      <c r="Y1152" s="7" t="s">
        <v>45</v>
      </c>
      <c r="Z1152" s="7" t="s">
        <v>45</v>
      </c>
      <c r="AA1152" s="7" t="s">
        <v>45</v>
      </c>
      <c r="AB1152" s="7" t="s">
        <v>45</v>
      </c>
      <c r="AC1152" s="4" t="s">
        <v>44</v>
      </c>
      <c r="AD1152" s="35" t="s">
        <v>45</v>
      </c>
      <c r="AE1152" s="7" t="s">
        <v>45</v>
      </c>
      <c r="AF1152" s="7" t="s">
        <v>45</v>
      </c>
      <c r="AG1152" s="7" t="s">
        <v>45</v>
      </c>
      <c r="AH1152" s="35" t="s">
        <v>45</v>
      </c>
      <c r="AI1152" s="35" t="s">
        <v>45</v>
      </c>
      <c r="AJ1152" s="7" t="s">
        <v>45</v>
      </c>
      <c r="AK1152" s="36">
        <v>51150.1</v>
      </c>
    </row>
    <row r="1153" spans="1:37">
      <c r="A1153" s="4">
        <v>2024</v>
      </c>
      <c r="B1153" s="4">
        <v>83</v>
      </c>
      <c r="C1153" s="4" t="s">
        <v>764</v>
      </c>
      <c r="D1153" s="4">
        <v>30470</v>
      </c>
      <c r="E1153" s="4" t="s">
        <v>200</v>
      </c>
      <c r="F1153" s="32">
        <v>0.161</v>
      </c>
      <c r="G1153" s="4" t="s">
        <v>43</v>
      </c>
      <c r="H1153" s="33">
        <v>7036780270</v>
      </c>
      <c r="I1153" s="7">
        <v>0</v>
      </c>
      <c r="J1153" s="7">
        <v>11101920.65</v>
      </c>
      <c r="K1153" s="7">
        <v>1787409.22465</v>
      </c>
      <c r="L1153" s="7">
        <v>12889329.87465</v>
      </c>
      <c r="M1153" s="7">
        <v>14073574.609999999</v>
      </c>
      <c r="N1153" s="34" t="s">
        <v>43</v>
      </c>
      <c r="O1153" s="35">
        <v>8.4146691097834569E-2</v>
      </c>
      <c r="P1153" s="7">
        <v>14151395.390000001</v>
      </c>
      <c r="Q1153" s="7">
        <v>1190793.0964856499</v>
      </c>
      <c r="R1153" s="7">
        <v>0</v>
      </c>
      <c r="S1153" s="35">
        <v>1</v>
      </c>
      <c r="T1153" s="35">
        <v>8.4146691097834569E-2</v>
      </c>
      <c r="U1153" s="7">
        <v>1190793.1000000001</v>
      </c>
      <c r="V1153" s="4" t="s">
        <v>43</v>
      </c>
      <c r="W1153" s="33">
        <v>795028330</v>
      </c>
      <c r="X1153" s="7">
        <v>0</v>
      </c>
      <c r="Y1153" s="7">
        <v>1457907.73</v>
      </c>
      <c r="Z1153" s="7">
        <v>234723.14452999999</v>
      </c>
      <c r="AA1153" s="7">
        <v>1692630.8745299999</v>
      </c>
      <c r="AB1153" s="7">
        <v>1590059.84</v>
      </c>
      <c r="AC1153" s="4" t="s">
        <v>44</v>
      </c>
      <c r="AD1153" s="35" t="s">
        <v>45</v>
      </c>
      <c r="AE1153" s="7" t="s">
        <v>45</v>
      </c>
      <c r="AF1153" s="7" t="s">
        <v>45</v>
      </c>
      <c r="AG1153" s="7" t="s">
        <v>45</v>
      </c>
      <c r="AH1153" s="35" t="s">
        <v>45</v>
      </c>
      <c r="AI1153" s="35" t="s">
        <v>45</v>
      </c>
      <c r="AJ1153" s="7" t="s">
        <v>45</v>
      </c>
      <c r="AK1153" s="36">
        <v>1190793.1000000001</v>
      </c>
    </row>
    <row r="1154" spans="1:37" hidden="1">
      <c r="A1154" s="4">
        <v>2025</v>
      </c>
      <c r="B1154" s="4">
        <v>84</v>
      </c>
      <c r="C1154" s="4" t="s">
        <v>768</v>
      </c>
      <c r="D1154" s="4">
        <v>20370</v>
      </c>
      <c r="E1154" s="4" t="s">
        <v>769</v>
      </c>
      <c r="F1154" s="32">
        <v>0.13800000000000001</v>
      </c>
      <c r="G1154" s="4" t="s">
        <v>43</v>
      </c>
      <c r="H1154" s="33">
        <v>219910440</v>
      </c>
      <c r="I1154" s="7">
        <v>4841280.84</v>
      </c>
      <c r="J1154" s="7">
        <v>2928632.92</v>
      </c>
      <c r="K1154" s="7">
        <v>404151.34295999998</v>
      </c>
      <c r="L1154" s="7">
        <v>8174065.1029599998</v>
      </c>
      <c r="M1154" s="7">
        <v>8447816.6699999999</v>
      </c>
      <c r="N1154" s="34" t="s">
        <v>43</v>
      </c>
      <c r="O1154" s="35">
        <v>3.2405008031501259E-2</v>
      </c>
      <c r="P1154" s="7">
        <v>8447816.6699999999</v>
      </c>
      <c r="Q1154" s="7">
        <v>273751.56704000023</v>
      </c>
      <c r="R1154" s="7">
        <v>0</v>
      </c>
      <c r="S1154" s="35">
        <v>1</v>
      </c>
      <c r="T1154" s="35">
        <v>3.2405008031501259E-2</v>
      </c>
      <c r="U1154" s="7">
        <v>273751.57</v>
      </c>
      <c r="V1154" s="4" t="s">
        <v>44</v>
      </c>
      <c r="W1154" s="33" t="s">
        <v>45</v>
      </c>
      <c r="X1154" s="7" t="s">
        <v>45</v>
      </c>
      <c r="Y1154" s="7" t="s">
        <v>45</v>
      </c>
      <c r="Z1154" s="7" t="s">
        <v>45</v>
      </c>
      <c r="AA1154" s="7" t="s">
        <v>45</v>
      </c>
      <c r="AB1154" s="7" t="s">
        <v>45</v>
      </c>
      <c r="AC1154" s="4" t="s">
        <v>44</v>
      </c>
      <c r="AD1154" s="35" t="s">
        <v>45</v>
      </c>
      <c r="AE1154" s="7" t="s">
        <v>45</v>
      </c>
      <c r="AF1154" s="7" t="s">
        <v>45</v>
      </c>
      <c r="AG1154" s="7" t="s">
        <v>45</v>
      </c>
      <c r="AH1154" s="35" t="s">
        <v>45</v>
      </c>
      <c r="AI1154" s="35" t="s">
        <v>45</v>
      </c>
      <c r="AJ1154" s="7" t="s">
        <v>45</v>
      </c>
      <c r="AK1154" s="36">
        <v>273751.57</v>
      </c>
    </row>
    <row r="1155" spans="1:37" hidden="1">
      <c r="A1155" s="4">
        <v>2025</v>
      </c>
      <c r="B1155" s="4">
        <v>84</v>
      </c>
      <c r="C1155" s="4" t="s">
        <v>768</v>
      </c>
      <c r="D1155" s="4">
        <v>20760</v>
      </c>
      <c r="E1155" s="4" t="s">
        <v>610</v>
      </c>
      <c r="F1155" s="32">
        <v>0.13800000000000001</v>
      </c>
      <c r="G1155" s="4" t="s">
        <v>44</v>
      </c>
      <c r="H1155" s="33" t="s">
        <v>45</v>
      </c>
      <c r="I1155" s="7" t="s">
        <v>45</v>
      </c>
      <c r="J1155" s="7" t="s">
        <v>45</v>
      </c>
      <c r="K1155" s="7" t="s">
        <v>45</v>
      </c>
      <c r="L1155" s="7" t="s">
        <v>45</v>
      </c>
      <c r="M1155" s="7" t="s">
        <v>45</v>
      </c>
      <c r="N1155" s="34" t="s">
        <v>44</v>
      </c>
      <c r="O1155" s="35" t="s">
        <v>45</v>
      </c>
      <c r="P1155" s="7" t="s">
        <v>45</v>
      </c>
      <c r="Q1155" s="7" t="s">
        <v>45</v>
      </c>
      <c r="R1155" s="7" t="s">
        <v>45</v>
      </c>
      <c r="S1155" s="35" t="s">
        <v>45</v>
      </c>
      <c r="T1155" s="35" t="s">
        <v>45</v>
      </c>
      <c r="U1155" s="7" t="s">
        <v>45</v>
      </c>
      <c r="V1155" s="4" t="s">
        <v>44</v>
      </c>
      <c r="W1155" s="33" t="s">
        <v>45</v>
      </c>
      <c r="X1155" s="7" t="s">
        <v>45</v>
      </c>
      <c r="Y1155" s="7" t="s">
        <v>45</v>
      </c>
      <c r="Z1155" s="7" t="s">
        <v>45</v>
      </c>
      <c r="AA1155" s="7" t="s">
        <v>45</v>
      </c>
      <c r="AB1155" s="7" t="s">
        <v>45</v>
      </c>
      <c r="AC1155" s="4" t="s">
        <v>44</v>
      </c>
      <c r="AD1155" s="35" t="s">
        <v>45</v>
      </c>
      <c r="AE1155" s="7" t="s">
        <v>45</v>
      </c>
      <c r="AF1155" s="7" t="s">
        <v>45</v>
      </c>
      <c r="AG1155" s="7" t="s">
        <v>45</v>
      </c>
      <c r="AH1155" s="35" t="s">
        <v>45</v>
      </c>
      <c r="AI1155" s="35" t="s">
        <v>45</v>
      </c>
      <c r="AJ1155" s="7" t="s">
        <v>45</v>
      </c>
      <c r="AK1155" s="36" t="s">
        <v>45</v>
      </c>
    </row>
    <row r="1156" spans="1:37" hidden="1">
      <c r="A1156" s="4">
        <v>2025</v>
      </c>
      <c r="B1156" s="4">
        <v>84</v>
      </c>
      <c r="C1156" s="4" t="s">
        <v>768</v>
      </c>
      <c r="D1156" s="4">
        <v>21890</v>
      </c>
      <c r="E1156" s="4" t="s">
        <v>600</v>
      </c>
      <c r="F1156" s="32">
        <v>0.13800000000000001</v>
      </c>
      <c r="G1156" s="4" t="s">
        <v>43</v>
      </c>
      <c r="H1156" s="33">
        <v>127305270</v>
      </c>
      <c r="I1156" s="7">
        <v>458298.97</v>
      </c>
      <c r="J1156" s="7">
        <v>1671881.22</v>
      </c>
      <c r="K1156" s="7">
        <v>230719.60836000001</v>
      </c>
      <c r="L1156" s="7">
        <v>2360899.7983599999</v>
      </c>
      <c r="M1156" s="7">
        <v>2546107.31</v>
      </c>
      <c r="N1156" s="34" t="s">
        <v>43</v>
      </c>
      <c r="O1156" s="35">
        <v>7.274143980993486E-2</v>
      </c>
      <c r="P1156" s="7">
        <v>2546107.31</v>
      </c>
      <c r="Q1156" s="7">
        <v>185207.51164000019</v>
      </c>
      <c r="R1156" s="7">
        <v>0</v>
      </c>
      <c r="S1156" s="35">
        <v>1</v>
      </c>
      <c r="T1156" s="35">
        <v>7.274143980993486E-2</v>
      </c>
      <c r="U1156" s="7">
        <v>185207.51</v>
      </c>
      <c r="V1156" s="4" t="s">
        <v>44</v>
      </c>
      <c r="W1156" s="33" t="s">
        <v>45</v>
      </c>
      <c r="X1156" s="7" t="s">
        <v>45</v>
      </c>
      <c r="Y1156" s="7" t="s">
        <v>45</v>
      </c>
      <c r="Z1156" s="7" t="s">
        <v>45</v>
      </c>
      <c r="AA1156" s="7" t="s">
        <v>45</v>
      </c>
      <c r="AB1156" s="7" t="s">
        <v>45</v>
      </c>
      <c r="AC1156" s="4" t="s">
        <v>44</v>
      </c>
      <c r="AD1156" s="35" t="s">
        <v>45</v>
      </c>
      <c r="AE1156" s="7" t="s">
        <v>45</v>
      </c>
      <c r="AF1156" s="7" t="s">
        <v>45</v>
      </c>
      <c r="AG1156" s="7" t="s">
        <v>45</v>
      </c>
      <c r="AH1156" s="35" t="s">
        <v>45</v>
      </c>
      <c r="AI1156" s="35" t="s">
        <v>45</v>
      </c>
      <c r="AJ1156" s="7" t="s">
        <v>45</v>
      </c>
      <c r="AK1156" s="36">
        <v>185207.51</v>
      </c>
    </row>
    <row r="1157" spans="1:37" hidden="1">
      <c r="A1157" s="4">
        <v>2025</v>
      </c>
      <c r="B1157" s="4">
        <v>84</v>
      </c>
      <c r="C1157" s="4" t="s">
        <v>768</v>
      </c>
      <c r="D1157" s="4">
        <v>21980</v>
      </c>
      <c r="E1157" s="4" t="s">
        <v>770</v>
      </c>
      <c r="F1157" s="32">
        <v>0.13800000000000001</v>
      </c>
      <c r="G1157" s="4" t="s">
        <v>43</v>
      </c>
      <c r="H1157" s="33">
        <v>115413230</v>
      </c>
      <c r="I1157" s="7">
        <v>549713.21</v>
      </c>
      <c r="J1157" s="7">
        <v>1526857.89</v>
      </c>
      <c r="K1157" s="7">
        <v>210706.38881999999</v>
      </c>
      <c r="L1157" s="7">
        <v>2287277.4888200001</v>
      </c>
      <c r="M1157" s="7">
        <v>2442490.42</v>
      </c>
      <c r="N1157" s="34" t="s">
        <v>43</v>
      </c>
      <c r="O1157" s="35">
        <v>6.3546996913093401E-2</v>
      </c>
      <c r="P1157" s="7">
        <v>2442490.42</v>
      </c>
      <c r="Q1157" s="7">
        <v>155212.93118000019</v>
      </c>
      <c r="R1157" s="7">
        <v>0</v>
      </c>
      <c r="S1157" s="35">
        <v>1</v>
      </c>
      <c r="T1157" s="35">
        <v>6.3546996913093401E-2</v>
      </c>
      <c r="U1157" s="7">
        <v>155212.93</v>
      </c>
      <c r="V1157" s="4" t="s">
        <v>44</v>
      </c>
      <c r="W1157" s="33" t="s">
        <v>45</v>
      </c>
      <c r="X1157" s="7" t="s">
        <v>45</v>
      </c>
      <c r="Y1157" s="7" t="s">
        <v>45</v>
      </c>
      <c r="Z1157" s="7" t="s">
        <v>45</v>
      </c>
      <c r="AA1157" s="7" t="s">
        <v>45</v>
      </c>
      <c r="AB1157" s="7" t="s">
        <v>45</v>
      </c>
      <c r="AC1157" s="4" t="s">
        <v>44</v>
      </c>
      <c r="AD1157" s="35" t="s">
        <v>45</v>
      </c>
      <c r="AE1157" s="7" t="s">
        <v>45</v>
      </c>
      <c r="AF1157" s="7" t="s">
        <v>45</v>
      </c>
      <c r="AG1157" s="7" t="s">
        <v>45</v>
      </c>
      <c r="AH1157" s="35" t="s">
        <v>45</v>
      </c>
      <c r="AI1157" s="35" t="s">
        <v>45</v>
      </c>
      <c r="AJ1157" s="7" t="s">
        <v>45</v>
      </c>
      <c r="AK1157" s="36">
        <v>155212.93</v>
      </c>
    </row>
    <row r="1158" spans="1:37" hidden="1">
      <c r="A1158" s="4">
        <v>2025</v>
      </c>
      <c r="B1158" s="4">
        <v>84</v>
      </c>
      <c r="C1158" s="4" t="s">
        <v>768</v>
      </c>
      <c r="D1158" s="4">
        <v>23210</v>
      </c>
      <c r="E1158" s="4" t="s">
        <v>771</v>
      </c>
      <c r="F1158" s="32">
        <v>0.13800000000000001</v>
      </c>
      <c r="G1158" s="4" t="s">
        <v>43</v>
      </c>
      <c r="H1158" s="33">
        <v>569997260</v>
      </c>
      <c r="I1158" s="7">
        <v>5995438.6600000001</v>
      </c>
      <c r="J1158" s="7">
        <v>7046413.6799999997</v>
      </c>
      <c r="K1158" s="7">
        <v>972405.08784000005</v>
      </c>
      <c r="L1158" s="7">
        <v>14014257.42784</v>
      </c>
      <c r="M1158" s="7">
        <v>14545407.82</v>
      </c>
      <c r="N1158" s="34" t="s">
        <v>43</v>
      </c>
      <c r="O1158" s="35">
        <v>3.6516706766355878E-2</v>
      </c>
      <c r="P1158" s="7">
        <v>14545407.82</v>
      </c>
      <c r="Q1158" s="7">
        <v>531150.3921599997</v>
      </c>
      <c r="R1158" s="7">
        <v>0</v>
      </c>
      <c r="S1158" s="35">
        <v>1</v>
      </c>
      <c r="T1158" s="35">
        <v>3.6516706766355878E-2</v>
      </c>
      <c r="U1158" s="7">
        <v>531150.39</v>
      </c>
      <c r="V1158" s="4" t="s">
        <v>44</v>
      </c>
      <c r="W1158" s="33" t="s">
        <v>45</v>
      </c>
      <c r="X1158" s="7" t="s">
        <v>45</v>
      </c>
      <c r="Y1158" s="7" t="s">
        <v>45</v>
      </c>
      <c r="Z1158" s="7" t="s">
        <v>45</v>
      </c>
      <c r="AA1158" s="7" t="s">
        <v>45</v>
      </c>
      <c r="AB1158" s="7" t="s">
        <v>45</v>
      </c>
      <c r="AC1158" s="4" t="s">
        <v>44</v>
      </c>
      <c r="AD1158" s="35" t="s">
        <v>45</v>
      </c>
      <c r="AE1158" s="7" t="s">
        <v>45</v>
      </c>
      <c r="AF1158" s="7" t="s">
        <v>45</v>
      </c>
      <c r="AG1158" s="7" t="s">
        <v>45</v>
      </c>
      <c r="AH1158" s="35" t="s">
        <v>45</v>
      </c>
      <c r="AI1158" s="35" t="s">
        <v>45</v>
      </c>
      <c r="AJ1158" s="7" t="s">
        <v>45</v>
      </c>
      <c r="AK1158" s="36">
        <v>531150.39</v>
      </c>
    </row>
    <row r="1159" spans="1:37" hidden="1">
      <c r="A1159" s="4">
        <v>2025</v>
      </c>
      <c r="B1159" s="4">
        <v>84</v>
      </c>
      <c r="C1159" s="4" t="s">
        <v>768</v>
      </c>
      <c r="D1159" s="4">
        <v>23550</v>
      </c>
      <c r="E1159" s="4" t="s">
        <v>601</v>
      </c>
      <c r="F1159" s="32">
        <v>0.13800000000000001</v>
      </c>
      <c r="G1159" s="4" t="s">
        <v>44</v>
      </c>
      <c r="H1159" s="33" t="s">
        <v>45</v>
      </c>
      <c r="I1159" s="7" t="s">
        <v>45</v>
      </c>
      <c r="J1159" s="7" t="s">
        <v>45</v>
      </c>
      <c r="K1159" s="7" t="s">
        <v>45</v>
      </c>
      <c r="L1159" s="7" t="s">
        <v>45</v>
      </c>
      <c r="M1159" s="7" t="s">
        <v>45</v>
      </c>
      <c r="N1159" s="34" t="s">
        <v>44</v>
      </c>
      <c r="O1159" s="35" t="s">
        <v>45</v>
      </c>
      <c r="P1159" s="7" t="s">
        <v>45</v>
      </c>
      <c r="Q1159" s="7" t="s">
        <v>45</v>
      </c>
      <c r="R1159" s="7" t="s">
        <v>45</v>
      </c>
      <c r="S1159" s="35" t="s">
        <v>45</v>
      </c>
      <c r="T1159" s="35" t="s">
        <v>45</v>
      </c>
      <c r="U1159" s="7" t="s">
        <v>45</v>
      </c>
      <c r="V1159" s="4" t="s">
        <v>44</v>
      </c>
      <c r="W1159" s="33" t="s">
        <v>45</v>
      </c>
      <c r="X1159" s="7" t="s">
        <v>45</v>
      </c>
      <c r="Y1159" s="7" t="s">
        <v>45</v>
      </c>
      <c r="Z1159" s="7" t="s">
        <v>45</v>
      </c>
      <c r="AA1159" s="7" t="s">
        <v>45</v>
      </c>
      <c r="AB1159" s="7" t="s">
        <v>45</v>
      </c>
      <c r="AC1159" s="4" t="s">
        <v>44</v>
      </c>
      <c r="AD1159" s="35" t="s">
        <v>45</v>
      </c>
      <c r="AE1159" s="7" t="s">
        <v>45</v>
      </c>
      <c r="AF1159" s="7" t="s">
        <v>45</v>
      </c>
      <c r="AG1159" s="7" t="s">
        <v>45</v>
      </c>
      <c r="AH1159" s="35" t="s">
        <v>45</v>
      </c>
      <c r="AI1159" s="35" t="s">
        <v>45</v>
      </c>
      <c r="AJ1159" s="7" t="s">
        <v>45</v>
      </c>
      <c r="AK1159" s="36" t="s">
        <v>45</v>
      </c>
    </row>
    <row r="1160" spans="1:37" hidden="1">
      <c r="A1160" s="4">
        <v>2025</v>
      </c>
      <c r="B1160" s="4">
        <v>84</v>
      </c>
      <c r="C1160" s="4" t="s">
        <v>768</v>
      </c>
      <c r="D1160" s="4">
        <v>25670</v>
      </c>
      <c r="E1160" s="4" t="s">
        <v>97</v>
      </c>
      <c r="F1160" s="32">
        <v>0.13800000000000001</v>
      </c>
      <c r="G1160" s="4" t="s">
        <v>43</v>
      </c>
      <c r="H1160" s="33">
        <v>449310830</v>
      </c>
      <c r="I1160" s="7">
        <v>4932910.3600000003</v>
      </c>
      <c r="J1160" s="7">
        <v>6248660.21</v>
      </c>
      <c r="K1160" s="7">
        <v>862315.10898000002</v>
      </c>
      <c r="L1160" s="7">
        <v>12043885.67898</v>
      </c>
      <c r="M1160" s="7">
        <v>12863250.560000001</v>
      </c>
      <c r="N1160" s="34" t="s">
        <v>43</v>
      </c>
      <c r="O1160" s="35">
        <v>6.3698120253361523E-2</v>
      </c>
      <c r="P1160" s="7">
        <v>12863250.560000001</v>
      </c>
      <c r="Q1160" s="7">
        <v>819364.88101999997</v>
      </c>
      <c r="R1160" s="7">
        <v>0</v>
      </c>
      <c r="S1160" s="35">
        <v>1</v>
      </c>
      <c r="T1160" s="35">
        <v>6.3698120253361523E-2</v>
      </c>
      <c r="U1160" s="7">
        <v>819364.88</v>
      </c>
      <c r="V1160" s="4" t="s">
        <v>44</v>
      </c>
      <c r="W1160" s="33" t="s">
        <v>45</v>
      </c>
      <c r="X1160" s="7" t="s">
        <v>45</v>
      </c>
      <c r="Y1160" s="7" t="s">
        <v>45</v>
      </c>
      <c r="Z1160" s="7" t="s">
        <v>45</v>
      </c>
      <c r="AA1160" s="7" t="s">
        <v>45</v>
      </c>
      <c r="AB1160" s="7" t="s">
        <v>45</v>
      </c>
      <c r="AC1160" s="4" t="s">
        <v>44</v>
      </c>
      <c r="AD1160" s="35" t="s">
        <v>45</v>
      </c>
      <c r="AE1160" s="7" t="s">
        <v>45</v>
      </c>
      <c r="AF1160" s="7" t="s">
        <v>45</v>
      </c>
      <c r="AG1160" s="7" t="s">
        <v>45</v>
      </c>
      <c r="AH1160" s="35" t="s">
        <v>45</v>
      </c>
      <c r="AI1160" s="35" t="s">
        <v>45</v>
      </c>
      <c r="AJ1160" s="7" t="s">
        <v>45</v>
      </c>
      <c r="AK1160" s="36">
        <v>819364.88</v>
      </c>
    </row>
    <row r="1161" spans="1:37" hidden="1">
      <c r="A1161" s="4">
        <v>2025</v>
      </c>
      <c r="B1161" s="4">
        <v>84</v>
      </c>
      <c r="C1161" s="4" t="s">
        <v>768</v>
      </c>
      <c r="D1161" s="4">
        <v>26040</v>
      </c>
      <c r="E1161" s="4" t="s">
        <v>772</v>
      </c>
      <c r="F1161" s="32">
        <v>0.13800000000000001</v>
      </c>
      <c r="G1161" s="4" t="s">
        <v>43</v>
      </c>
      <c r="H1161" s="33">
        <v>103295340</v>
      </c>
      <c r="I1161" s="7">
        <v>1000621.96</v>
      </c>
      <c r="J1161" s="7">
        <v>1333323.8</v>
      </c>
      <c r="K1161" s="7">
        <v>183998.6844</v>
      </c>
      <c r="L1161" s="7">
        <v>2517944.4443999999</v>
      </c>
      <c r="M1161" s="7">
        <v>2632689.0499999998</v>
      </c>
      <c r="N1161" s="34" t="s">
        <v>43</v>
      </c>
      <c r="O1161" s="35">
        <v>4.3584564458913233E-2</v>
      </c>
      <c r="P1161" s="7">
        <v>2632689.0499999998</v>
      </c>
      <c r="Q1161" s="7">
        <v>114744.6056</v>
      </c>
      <c r="R1161" s="7">
        <v>0</v>
      </c>
      <c r="S1161" s="35">
        <v>1</v>
      </c>
      <c r="T1161" s="35">
        <v>4.3584564458913233E-2</v>
      </c>
      <c r="U1161" s="7">
        <v>114744.61</v>
      </c>
      <c r="V1161" s="4" t="s">
        <v>44</v>
      </c>
      <c r="W1161" s="33" t="s">
        <v>45</v>
      </c>
      <c r="X1161" s="7" t="s">
        <v>45</v>
      </c>
      <c r="Y1161" s="7" t="s">
        <v>45</v>
      </c>
      <c r="Z1161" s="7" t="s">
        <v>45</v>
      </c>
      <c r="AA1161" s="7" t="s">
        <v>45</v>
      </c>
      <c r="AB1161" s="7" t="s">
        <v>45</v>
      </c>
      <c r="AC1161" s="4" t="s">
        <v>44</v>
      </c>
      <c r="AD1161" s="35" t="s">
        <v>45</v>
      </c>
      <c r="AE1161" s="7" t="s">
        <v>45</v>
      </c>
      <c r="AF1161" s="7" t="s">
        <v>45</v>
      </c>
      <c r="AG1161" s="7" t="s">
        <v>45</v>
      </c>
      <c r="AH1161" s="35" t="s">
        <v>45</v>
      </c>
      <c r="AI1161" s="35" t="s">
        <v>45</v>
      </c>
      <c r="AJ1161" s="7" t="s">
        <v>45</v>
      </c>
      <c r="AK1161" s="36">
        <v>114744.61</v>
      </c>
    </row>
    <row r="1162" spans="1:37" hidden="1">
      <c r="A1162" s="4">
        <v>2025</v>
      </c>
      <c r="B1162" s="4">
        <v>84</v>
      </c>
      <c r="C1162" s="4" t="s">
        <v>768</v>
      </c>
      <c r="D1162" s="4">
        <v>30280</v>
      </c>
      <c r="E1162" s="4" t="s">
        <v>232</v>
      </c>
      <c r="F1162" s="32">
        <v>0.13800000000000001</v>
      </c>
      <c r="G1162" s="4" t="s">
        <v>43</v>
      </c>
      <c r="H1162" s="33">
        <v>5815810</v>
      </c>
      <c r="I1162" s="7">
        <v>1186.19</v>
      </c>
      <c r="J1162" s="7">
        <v>9370.0300000000007</v>
      </c>
      <c r="K1162" s="7">
        <v>1293.06414</v>
      </c>
      <c r="L1162" s="7">
        <v>11849.28414</v>
      </c>
      <c r="M1162" s="7">
        <v>12817.81</v>
      </c>
      <c r="N1162" s="34" t="s">
        <v>43</v>
      </c>
      <c r="O1162" s="35">
        <v>7.5560946838812426E-2</v>
      </c>
      <c r="P1162" s="7">
        <v>12817.81</v>
      </c>
      <c r="Q1162" s="7">
        <v>968.52585999999826</v>
      </c>
      <c r="R1162" s="7">
        <v>0</v>
      </c>
      <c r="S1162" s="35">
        <v>1</v>
      </c>
      <c r="T1162" s="35">
        <v>7.5560946838812426E-2</v>
      </c>
      <c r="U1162" s="7">
        <v>968.53</v>
      </c>
      <c r="V1162" s="4" t="s">
        <v>44</v>
      </c>
      <c r="W1162" s="33" t="s">
        <v>45</v>
      </c>
      <c r="X1162" s="7" t="s">
        <v>45</v>
      </c>
      <c r="Y1162" s="7" t="s">
        <v>45</v>
      </c>
      <c r="Z1162" s="7" t="s">
        <v>45</v>
      </c>
      <c r="AA1162" s="7" t="s">
        <v>45</v>
      </c>
      <c r="AB1162" s="7" t="s">
        <v>45</v>
      </c>
      <c r="AC1162" s="4" t="s">
        <v>44</v>
      </c>
      <c r="AD1162" s="35" t="s">
        <v>45</v>
      </c>
      <c r="AE1162" s="7" t="s">
        <v>45</v>
      </c>
      <c r="AF1162" s="7" t="s">
        <v>45</v>
      </c>
      <c r="AG1162" s="7" t="s">
        <v>45</v>
      </c>
      <c r="AH1162" s="35" t="s">
        <v>45</v>
      </c>
      <c r="AI1162" s="35" t="s">
        <v>45</v>
      </c>
      <c r="AJ1162" s="7" t="s">
        <v>45</v>
      </c>
      <c r="AK1162" s="36">
        <v>968.53</v>
      </c>
    </row>
    <row r="1163" spans="1:37" hidden="1">
      <c r="A1163" s="4">
        <v>2025</v>
      </c>
      <c r="B1163" s="4">
        <v>84</v>
      </c>
      <c r="C1163" s="4" t="s">
        <v>768</v>
      </c>
      <c r="D1163" s="4">
        <v>30480</v>
      </c>
      <c r="E1163" s="4" t="s">
        <v>99</v>
      </c>
      <c r="F1163" s="32">
        <v>0.13800000000000001</v>
      </c>
      <c r="G1163" s="4" t="s">
        <v>43</v>
      </c>
      <c r="H1163" s="33">
        <v>1585232370</v>
      </c>
      <c r="I1163" s="7">
        <v>0</v>
      </c>
      <c r="J1163" s="7">
        <v>2292062.9</v>
      </c>
      <c r="K1163" s="7">
        <v>316304.6802</v>
      </c>
      <c r="L1163" s="7">
        <v>2608367.5802000002</v>
      </c>
      <c r="M1163" s="7">
        <v>2853418.27</v>
      </c>
      <c r="N1163" s="34" t="s">
        <v>43</v>
      </c>
      <c r="O1163" s="35">
        <v>8.5879694672313267E-2</v>
      </c>
      <c r="P1163" s="7">
        <v>2853418.27</v>
      </c>
      <c r="Q1163" s="7">
        <v>245050.68980000031</v>
      </c>
      <c r="R1163" s="7">
        <v>0</v>
      </c>
      <c r="S1163" s="35">
        <v>1</v>
      </c>
      <c r="T1163" s="35">
        <v>8.5879694672313267E-2</v>
      </c>
      <c r="U1163" s="7">
        <v>245050.69</v>
      </c>
      <c r="V1163" s="4" t="s">
        <v>43</v>
      </c>
      <c r="W1163" s="33">
        <v>258573380</v>
      </c>
      <c r="X1163" s="7">
        <v>0</v>
      </c>
      <c r="Y1163" s="7">
        <v>460450.17</v>
      </c>
      <c r="Z1163" s="7">
        <v>63542.123460000003</v>
      </c>
      <c r="AA1163" s="7">
        <v>523992.29346000002</v>
      </c>
      <c r="AB1163" s="7">
        <v>465432.08</v>
      </c>
      <c r="AC1163" s="4" t="s">
        <v>44</v>
      </c>
      <c r="AD1163" s="35" t="s">
        <v>45</v>
      </c>
      <c r="AE1163" s="7" t="s">
        <v>45</v>
      </c>
      <c r="AF1163" s="7" t="s">
        <v>45</v>
      </c>
      <c r="AG1163" s="7" t="s">
        <v>45</v>
      </c>
      <c r="AH1163" s="35" t="s">
        <v>45</v>
      </c>
      <c r="AI1163" s="35" t="s">
        <v>45</v>
      </c>
      <c r="AJ1163" s="7" t="s">
        <v>45</v>
      </c>
      <c r="AK1163" s="36">
        <v>245050.69</v>
      </c>
    </row>
    <row r="1164" spans="1:37">
      <c r="A1164" s="4">
        <v>2023</v>
      </c>
      <c r="B1164" s="4">
        <v>85</v>
      </c>
      <c r="C1164" s="4" t="s">
        <v>773</v>
      </c>
      <c r="D1164" s="4">
        <v>20980</v>
      </c>
      <c r="E1164" s="4" t="s">
        <v>774</v>
      </c>
      <c r="F1164" s="32">
        <v>0.13500000000000001</v>
      </c>
      <c r="G1164" s="4" t="s">
        <v>43</v>
      </c>
      <c r="H1164" s="33">
        <v>286819440</v>
      </c>
      <c r="I1164" s="7">
        <v>2010586</v>
      </c>
      <c r="J1164" s="7">
        <v>3306087</v>
      </c>
      <c r="K1164" s="7">
        <v>446321.74500000011</v>
      </c>
      <c r="L1164" s="7">
        <v>5762994.7450000001</v>
      </c>
      <c r="M1164" s="7">
        <v>6542336</v>
      </c>
      <c r="N1164" s="34" t="s">
        <v>43</v>
      </c>
      <c r="O1164" s="35">
        <v>0.11912278045639969</v>
      </c>
      <c r="P1164" s="7">
        <v>6533049</v>
      </c>
      <c r="Q1164" s="7">
        <v>778234.96173790144</v>
      </c>
      <c r="R1164" s="7">
        <v>0</v>
      </c>
      <c r="S1164" s="35">
        <v>1</v>
      </c>
      <c r="T1164" s="35">
        <v>0.11912278045639969</v>
      </c>
      <c r="U1164" s="7">
        <v>778234.96</v>
      </c>
      <c r="V1164" s="4" t="s">
        <v>44</v>
      </c>
      <c r="W1164" s="33" t="s">
        <v>45</v>
      </c>
      <c r="X1164" s="7" t="s">
        <v>45</v>
      </c>
      <c r="Y1164" s="7" t="s">
        <v>45</v>
      </c>
      <c r="Z1164" s="7" t="s">
        <v>45</v>
      </c>
      <c r="AA1164" s="7" t="s">
        <v>45</v>
      </c>
      <c r="AB1164" s="7" t="s">
        <v>45</v>
      </c>
      <c r="AC1164" s="4" t="s">
        <v>44</v>
      </c>
      <c r="AD1164" s="35" t="s">
        <v>45</v>
      </c>
      <c r="AE1164" s="7" t="s">
        <v>45</v>
      </c>
      <c r="AF1164" s="7" t="s">
        <v>45</v>
      </c>
      <c r="AG1164" s="7" t="s">
        <v>45</v>
      </c>
      <c r="AH1164" s="35" t="s">
        <v>45</v>
      </c>
      <c r="AI1164" s="35" t="s">
        <v>45</v>
      </c>
      <c r="AJ1164" s="7" t="s">
        <v>45</v>
      </c>
      <c r="AK1164" s="36">
        <v>778234.96</v>
      </c>
    </row>
    <row r="1165" spans="1:37">
      <c r="A1165" s="4">
        <v>2023</v>
      </c>
      <c r="B1165" s="4">
        <v>85</v>
      </c>
      <c r="C1165" s="4" t="s">
        <v>773</v>
      </c>
      <c r="D1165" s="4">
        <v>21350</v>
      </c>
      <c r="E1165" s="4" t="s">
        <v>775</v>
      </c>
      <c r="F1165" s="32">
        <v>0.13500000000000001</v>
      </c>
      <c r="G1165" s="4" t="s">
        <v>43</v>
      </c>
      <c r="H1165" s="33">
        <v>222207390</v>
      </c>
      <c r="I1165" s="7">
        <v>1796220</v>
      </c>
      <c r="J1165" s="7">
        <v>2701468</v>
      </c>
      <c r="K1165" s="7">
        <v>364698.18000000011</v>
      </c>
      <c r="L1165" s="7">
        <v>4862386.18</v>
      </c>
      <c r="M1165" s="7">
        <v>5407095</v>
      </c>
      <c r="N1165" s="34" t="s">
        <v>43</v>
      </c>
      <c r="O1165" s="35">
        <v>0.1007396430060874</v>
      </c>
      <c r="P1165" s="7">
        <v>5485967</v>
      </c>
      <c r="Q1165" s="7">
        <v>552654.35712317622</v>
      </c>
      <c r="R1165" s="7">
        <v>0</v>
      </c>
      <c r="S1165" s="35">
        <v>1</v>
      </c>
      <c r="T1165" s="35">
        <v>0.1007396430060874</v>
      </c>
      <c r="U1165" s="7">
        <v>552654.36</v>
      </c>
      <c r="V1165" s="4" t="s">
        <v>44</v>
      </c>
      <c r="W1165" s="33" t="s">
        <v>45</v>
      </c>
      <c r="X1165" s="7" t="s">
        <v>45</v>
      </c>
      <c r="Y1165" s="7" t="s">
        <v>45</v>
      </c>
      <c r="Z1165" s="7" t="s">
        <v>45</v>
      </c>
      <c r="AA1165" s="7" t="s">
        <v>45</v>
      </c>
      <c r="AB1165" s="7" t="s">
        <v>45</v>
      </c>
      <c r="AC1165" s="4" t="s">
        <v>44</v>
      </c>
      <c r="AD1165" s="35" t="s">
        <v>45</v>
      </c>
      <c r="AE1165" s="7" t="s">
        <v>45</v>
      </c>
      <c r="AF1165" s="7" t="s">
        <v>45</v>
      </c>
      <c r="AG1165" s="7" t="s">
        <v>45</v>
      </c>
      <c r="AH1165" s="35" t="s">
        <v>45</v>
      </c>
      <c r="AI1165" s="35" t="s">
        <v>45</v>
      </c>
      <c r="AJ1165" s="7" t="s">
        <v>45</v>
      </c>
      <c r="AK1165" s="36">
        <v>552654.36</v>
      </c>
    </row>
    <row r="1166" spans="1:37">
      <c r="A1166" s="4">
        <v>2023</v>
      </c>
      <c r="B1166" s="4">
        <v>85</v>
      </c>
      <c r="C1166" s="4" t="s">
        <v>773</v>
      </c>
      <c r="D1166" s="4">
        <v>21500</v>
      </c>
      <c r="E1166" s="4" t="s">
        <v>465</v>
      </c>
      <c r="F1166" s="32">
        <v>0.13500000000000001</v>
      </c>
      <c r="G1166" s="4" t="s">
        <v>43</v>
      </c>
      <c r="H1166" s="33">
        <v>2728260</v>
      </c>
      <c r="I1166" s="7">
        <v>15840</v>
      </c>
      <c r="J1166" s="7">
        <v>32404</v>
      </c>
      <c r="K1166" s="7">
        <v>4374.54</v>
      </c>
      <c r="L1166" s="7">
        <v>52618.54</v>
      </c>
      <c r="M1166" s="7">
        <v>58128</v>
      </c>
      <c r="N1166" s="34" t="s">
        <v>43</v>
      </c>
      <c r="O1166" s="35">
        <v>9.4781516652903908E-2</v>
      </c>
      <c r="P1166" s="7">
        <v>55318</v>
      </c>
      <c r="Q1166" s="7">
        <v>5243.1239382053382</v>
      </c>
      <c r="R1166" s="7">
        <v>0</v>
      </c>
      <c r="S1166" s="35">
        <v>1</v>
      </c>
      <c r="T1166" s="35">
        <v>9.4781516652903908E-2</v>
      </c>
      <c r="U1166" s="7">
        <v>5243.12</v>
      </c>
      <c r="V1166" s="4" t="s">
        <v>43</v>
      </c>
      <c r="W1166" s="33">
        <v>740610</v>
      </c>
      <c r="X1166" s="7">
        <v>4433</v>
      </c>
      <c r="Y1166" s="7">
        <v>11071</v>
      </c>
      <c r="Z1166" s="7">
        <v>1494.585</v>
      </c>
      <c r="AA1166" s="7">
        <v>16998.584999999999</v>
      </c>
      <c r="AB1166" s="7">
        <v>15913</v>
      </c>
      <c r="AC1166" s="4" t="s">
        <v>44</v>
      </c>
      <c r="AD1166" s="35" t="s">
        <v>45</v>
      </c>
      <c r="AE1166" s="7" t="s">
        <v>45</v>
      </c>
      <c r="AF1166" s="7" t="s">
        <v>45</v>
      </c>
      <c r="AG1166" s="7" t="s">
        <v>45</v>
      </c>
      <c r="AH1166" s="35" t="s">
        <v>45</v>
      </c>
      <c r="AI1166" s="35" t="s">
        <v>45</v>
      </c>
      <c r="AJ1166" s="7" t="s">
        <v>45</v>
      </c>
      <c r="AK1166" s="36">
        <v>5243.12</v>
      </c>
    </row>
    <row r="1167" spans="1:37">
      <c r="A1167" s="4">
        <v>2023</v>
      </c>
      <c r="B1167" s="4">
        <v>85</v>
      </c>
      <c r="C1167" s="4" t="s">
        <v>773</v>
      </c>
      <c r="D1167" s="4">
        <v>22170</v>
      </c>
      <c r="E1167" s="4" t="s">
        <v>776</v>
      </c>
      <c r="F1167" s="32">
        <v>0.13500000000000001</v>
      </c>
      <c r="G1167" s="4" t="s">
        <v>43</v>
      </c>
      <c r="H1167" s="33">
        <v>212246300</v>
      </c>
      <c r="I1167" s="7">
        <v>3327956</v>
      </c>
      <c r="J1167" s="7">
        <v>2381416</v>
      </c>
      <c r="K1167" s="7">
        <v>321491.15999999997</v>
      </c>
      <c r="L1167" s="7">
        <v>6030863.1600000001</v>
      </c>
      <c r="M1167" s="7">
        <v>6532880</v>
      </c>
      <c r="N1167" s="34" t="s">
        <v>43</v>
      </c>
      <c r="O1167" s="35">
        <v>7.6844644322259126E-2</v>
      </c>
      <c r="P1167" s="7">
        <v>6312416</v>
      </c>
      <c r="Q1167" s="7">
        <v>485075.36233413772</v>
      </c>
      <c r="R1167" s="7">
        <v>0</v>
      </c>
      <c r="S1167" s="35">
        <v>1</v>
      </c>
      <c r="T1167" s="35">
        <v>7.6844644322259126E-2</v>
      </c>
      <c r="U1167" s="7">
        <v>485075.36</v>
      </c>
      <c r="V1167" s="4" t="s">
        <v>44</v>
      </c>
      <c r="W1167" s="33" t="s">
        <v>45</v>
      </c>
      <c r="X1167" s="7" t="s">
        <v>45</v>
      </c>
      <c r="Y1167" s="7" t="s">
        <v>45</v>
      </c>
      <c r="Z1167" s="7" t="s">
        <v>45</v>
      </c>
      <c r="AA1167" s="7" t="s">
        <v>45</v>
      </c>
      <c r="AB1167" s="7" t="s">
        <v>45</v>
      </c>
      <c r="AC1167" s="4" t="s">
        <v>44</v>
      </c>
      <c r="AD1167" s="35" t="s">
        <v>45</v>
      </c>
      <c r="AE1167" s="7" t="s">
        <v>45</v>
      </c>
      <c r="AF1167" s="7" t="s">
        <v>45</v>
      </c>
      <c r="AG1167" s="7" t="s">
        <v>45</v>
      </c>
      <c r="AH1167" s="35" t="s">
        <v>45</v>
      </c>
      <c r="AI1167" s="35" t="s">
        <v>45</v>
      </c>
      <c r="AJ1167" s="7" t="s">
        <v>45</v>
      </c>
      <c r="AK1167" s="36">
        <v>485075.36</v>
      </c>
    </row>
    <row r="1168" spans="1:37">
      <c r="A1168" s="4">
        <v>2023</v>
      </c>
      <c r="B1168" s="4">
        <v>85</v>
      </c>
      <c r="C1168" s="4" t="s">
        <v>773</v>
      </c>
      <c r="D1168" s="4">
        <v>22330</v>
      </c>
      <c r="E1168" s="4" t="s">
        <v>70</v>
      </c>
      <c r="F1168" s="32">
        <v>0.13500000000000001</v>
      </c>
      <c r="G1168" s="4" t="s">
        <v>43</v>
      </c>
      <c r="H1168" s="33">
        <v>12092250</v>
      </c>
      <c r="I1168" s="7">
        <v>67518</v>
      </c>
      <c r="J1168" s="7">
        <v>195754</v>
      </c>
      <c r="K1168" s="7">
        <v>26426.79</v>
      </c>
      <c r="L1168" s="7">
        <v>289698.78999999998</v>
      </c>
      <c r="M1168" s="7">
        <v>258576</v>
      </c>
      <c r="N1168" s="34" t="s">
        <v>44</v>
      </c>
      <c r="O1168" s="35" t="s">
        <v>45</v>
      </c>
      <c r="P1168" s="7" t="s">
        <v>45</v>
      </c>
      <c r="Q1168" s="7" t="s">
        <v>45</v>
      </c>
      <c r="R1168" s="7" t="s">
        <v>45</v>
      </c>
      <c r="S1168" s="35" t="s">
        <v>45</v>
      </c>
      <c r="T1168" s="35" t="s">
        <v>45</v>
      </c>
      <c r="U1168" s="7" t="s">
        <v>45</v>
      </c>
      <c r="V1168" s="4" t="s">
        <v>44</v>
      </c>
      <c r="W1168" s="33" t="s">
        <v>45</v>
      </c>
      <c r="X1168" s="7" t="s">
        <v>45</v>
      </c>
      <c r="Y1168" s="7" t="s">
        <v>45</v>
      </c>
      <c r="Z1168" s="7" t="s">
        <v>45</v>
      </c>
      <c r="AA1168" s="7" t="s">
        <v>45</v>
      </c>
      <c r="AB1168" s="7" t="s">
        <v>45</v>
      </c>
      <c r="AC1168" s="4" t="s">
        <v>44</v>
      </c>
      <c r="AD1168" s="35" t="s">
        <v>45</v>
      </c>
      <c r="AE1168" s="7" t="s">
        <v>45</v>
      </c>
      <c r="AF1168" s="7" t="s">
        <v>45</v>
      </c>
      <c r="AG1168" s="7" t="s">
        <v>45</v>
      </c>
      <c r="AH1168" s="35" t="s">
        <v>45</v>
      </c>
      <c r="AI1168" s="35" t="s">
        <v>45</v>
      </c>
      <c r="AJ1168" s="7" t="s">
        <v>45</v>
      </c>
      <c r="AK1168" s="36" t="s">
        <v>45</v>
      </c>
    </row>
    <row r="1169" spans="1:37">
      <c r="A1169" s="4">
        <v>2023</v>
      </c>
      <c r="B1169" s="4">
        <v>85</v>
      </c>
      <c r="C1169" s="4" t="s">
        <v>773</v>
      </c>
      <c r="D1169" s="4">
        <v>23840</v>
      </c>
      <c r="E1169" s="4" t="s">
        <v>565</v>
      </c>
      <c r="F1169" s="32">
        <v>0.13500000000000001</v>
      </c>
      <c r="G1169" s="4" t="s">
        <v>43</v>
      </c>
      <c r="H1169" s="33">
        <v>232977710</v>
      </c>
      <c r="I1169" s="7">
        <v>1965512</v>
      </c>
      <c r="J1169" s="7">
        <v>2771339</v>
      </c>
      <c r="K1169" s="7">
        <v>374130.76500000001</v>
      </c>
      <c r="L1169" s="7">
        <v>5110981.7649999997</v>
      </c>
      <c r="M1169" s="7">
        <v>5623266</v>
      </c>
      <c r="N1169" s="34" t="s">
        <v>43</v>
      </c>
      <c r="O1169" s="35">
        <v>9.1100836240007199E-2</v>
      </c>
      <c r="P1169" s="7">
        <v>5597186</v>
      </c>
      <c r="Q1169" s="7">
        <v>509908.32519086101</v>
      </c>
      <c r="R1169" s="7">
        <v>0</v>
      </c>
      <c r="S1169" s="35">
        <v>1</v>
      </c>
      <c r="T1169" s="35">
        <v>9.1100836240007199E-2</v>
      </c>
      <c r="U1169" s="7">
        <v>509908.33</v>
      </c>
      <c r="V1169" s="4" t="s">
        <v>44</v>
      </c>
      <c r="W1169" s="33" t="s">
        <v>45</v>
      </c>
      <c r="X1169" s="7" t="s">
        <v>45</v>
      </c>
      <c r="Y1169" s="7" t="s">
        <v>45</v>
      </c>
      <c r="Z1169" s="7" t="s">
        <v>45</v>
      </c>
      <c r="AA1169" s="7" t="s">
        <v>45</v>
      </c>
      <c r="AB1169" s="7" t="s">
        <v>45</v>
      </c>
      <c r="AC1169" s="4" t="s">
        <v>44</v>
      </c>
      <c r="AD1169" s="35" t="s">
        <v>45</v>
      </c>
      <c r="AE1169" s="7" t="s">
        <v>45</v>
      </c>
      <c r="AF1169" s="7" t="s">
        <v>45</v>
      </c>
      <c r="AG1169" s="7" t="s">
        <v>45</v>
      </c>
      <c r="AH1169" s="35" t="s">
        <v>45</v>
      </c>
      <c r="AI1169" s="35" t="s">
        <v>45</v>
      </c>
      <c r="AJ1169" s="7" t="s">
        <v>45</v>
      </c>
      <c r="AK1169" s="36">
        <v>509908.33</v>
      </c>
    </row>
    <row r="1170" spans="1:37">
      <c r="A1170" s="4">
        <v>2023</v>
      </c>
      <c r="B1170" s="4">
        <v>85</v>
      </c>
      <c r="C1170" s="4" t="s">
        <v>773</v>
      </c>
      <c r="D1170" s="4">
        <v>24000</v>
      </c>
      <c r="E1170" s="4" t="s">
        <v>713</v>
      </c>
      <c r="F1170" s="32">
        <v>0.13500000000000001</v>
      </c>
      <c r="G1170" s="4" t="s">
        <v>43</v>
      </c>
      <c r="H1170" s="33">
        <v>2708580</v>
      </c>
      <c r="I1170" s="7">
        <v>31149</v>
      </c>
      <c r="J1170" s="7">
        <v>37016</v>
      </c>
      <c r="K1170" s="7">
        <v>4997.1600000000008</v>
      </c>
      <c r="L1170" s="7">
        <v>73162.16</v>
      </c>
      <c r="M1170" s="7">
        <v>76653</v>
      </c>
      <c r="N1170" s="34" t="s">
        <v>43</v>
      </c>
      <c r="O1170" s="35">
        <v>4.5540813797242063E-2</v>
      </c>
      <c r="P1170" s="7">
        <v>72259</v>
      </c>
      <c r="Q1170" s="7">
        <v>3290.7336641749139</v>
      </c>
      <c r="R1170" s="7">
        <v>0</v>
      </c>
      <c r="S1170" s="35">
        <v>1</v>
      </c>
      <c r="T1170" s="35">
        <v>4.5540813797242063E-2</v>
      </c>
      <c r="U1170" s="7">
        <v>3290.73</v>
      </c>
      <c r="V1170" s="4" t="s">
        <v>44</v>
      </c>
      <c r="W1170" s="33" t="s">
        <v>45</v>
      </c>
      <c r="X1170" s="7" t="s">
        <v>45</v>
      </c>
      <c r="Y1170" s="7" t="s">
        <v>45</v>
      </c>
      <c r="Z1170" s="7" t="s">
        <v>45</v>
      </c>
      <c r="AA1170" s="7" t="s">
        <v>45</v>
      </c>
      <c r="AB1170" s="7" t="s">
        <v>45</v>
      </c>
      <c r="AC1170" s="4" t="s">
        <v>44</v>
      </c>
      <c r="AD1170" s="35" t="s">
        <v>45</v>
      </c>
      <c r="AE1170" s="7" t="s">
        <v>45</v>
      </c>
      <c r="AF1170" s="7" t="s">
        <v>45</v>
      </c>
      <c r="AG1170" s="7" t="s">
        <v>45</v>
      </c>
      <c r="AH1170" s="35" t="s">
        <v>45</v>
      </c>
      <c r="AI1170" s="35" t="s">
        <v>45</v>
      </c>
      <c r="AJ1170" s="7" t="s">
        <v>45</v>
      </c>
      <c r="AK1170" s="36">
        <v>3290.73</v>
      </c>
    </row>
    <row r="1171" spans="1:37">
      <c r="A1171" s="4">
        <v>2023</v>
      </c>
      <c r="B1171" s="4">
        <v>85</v>
      </c>
      <c r="C1171" s="4" t="s">
        <v>773</v>
      </c>
      <c r="D1171" s="4">
        <v>24020</v>
      </c>
      <c r="E1171" s="4" t="s">
        <v>75</v>
      </c>
      <c r="F1171" s="32">
        <v>0.13500000000000001</v>
      </c>
      <c r="G1171" s="4" t="s">
        <v>43</v>
      </c>
      <c r="H1171" s="33">
        <v>204031910</v>
      </c>
      <c r="I1171" s="7">
        <v>1752250</v>
      </c>
      <c r="J1171" s="7">
        <v>2417915</v>
      </c>
      <c r="K1171" s="7">
        <v>326418.52500000002</v>
      </c>
      <c r="L1171" s="7">
        <v>4496583.5250000004</v>
      </c>
      <c r="M1171" s="7">
        <v>4873939</v>
      </c>
      <c r="N1171" s="34" t="s">
        <v>43</v>
      </c>
      <c r="O1171" s="35">
        <v>7.7423101725318966E-2</v>
      </c>
      <c r="P1171" s="7">
        <v>4792199</v>
      </c>
      <c r="Q1171" s="7">
        <v>371026.9106649718</v>
      </c>
      <c r="R1171" s="7">
        <v>0</v>
      </c>
      <c r="S1171" s="35">
        <v>1</v>
      </c>
      <c r="T1171" s="35">
        <v>7.7423101725318966E-2</v>
      </c>
      <c r="U1171" s="7">
        <v>371026.91</v>
      </c>
      <c r="V1171" s="4" t="s">
        <v>44</v>
      </c>
      <c r="W1171" s="33" t="s">
        <v>45</v>
      </c>
      <c r="X1171" s="7" t="s">
        <v>45</v>
      </c>
      <c r="Y1171" s="7" t="s">
        <v>45</v>
      </c>
      <c r="Z1171" s="7" t="s">
        <v>45</v>
      </c>
      <c r="AA1171" s="7" t="s">
        <v>45</v>
      </c>
      <c r="AB1171" s="7" t="s">
        <v>45</v>
      </c>
      <c r="AC1171" s="4" t="s">
        <v>44</v>
      </c>
      <c r="AD1171" s="35" t="s">
        <v>45</v>
      </c>
      <c r="AE1171" s="7" t="s">
        <v>45</v>
      </c>
      <c r="AF1171" s="7" t="s">
        <v>45</v>
      </c>
      <c r="AG1171" s="7" t="s">
        <v>45</v>
      </c>
      <c r="AH1171" s="35" t="s">
        <v>45</v>
      </c>
      <c r="AI1171" s="35" t="s">
        <v>45</v>
      </c>
      <c r="AJ1171" s="7" t="s">
        <v>45</v>
      </c>
      <c r="AK1171" s="36">
        <v>371026.91</v>
      </c>
    </row>
    <row r="1172" spans="1:37">
      <c r="A1172" s="4">
        <v>2023</v>
      </c>
      <c r="B1172" s="4">
        <v>85</v>
      </c>
      <c r="C1172" s="4" t="s">
        <v>773</v>
      </c>
      <c r="D1172" s="4">
        <v>24190</v>
      </c>
      <c r="E1172" s="4" t="s">
        <v>777</v>
      </c>
      <c r="F1172" s="32">
        <v>0.13500000000000001</v>
      </c>
      <c r="G1172" s="4" t="s">
        <v>43</v>
      </c>
      <c r="H1172" s="33">
        <v>258253300</v>
      </c>
      <c r="I1172" s="7">
        <v>4550588</v>
      </c>
      <c r="J1172" s="7">
        <v>2917982</v>
      </c>
      <c r="K1172" s="7">
        <v>393927.57</v>
      </c>
      <c r="L1172" s="7">
        <v>7862497.5700000003</v>
      </c>
      <c r="M1172" s="7">
        <v>8476042</v>
      </c>
      <c r="N1172" s="34" t="s">
        <v>43</v>
      </c>
      <c r="O1172" s="35">
        <v>7.2385723194859031E-2</v>
      </c>
      <c r="P1172" s="7">
        <v>8400666</v>
      </c>
      <c r="Q1172" s="7">
        <v>608088.28372846369</v>
      </c>
      <c r="R1172" s="7">
        <v>0</v>
      </c>
      <c r="S1172" s="35">
        <v>1</v>
      </c>
      <c r="T1172" s="35">
        <v>7.2385723194859031E-2</v>
      </c>
      <c r="U1172" s="7">
        <v>608088.28</v>
      </c>
      <c r="V1172" s="4" t="s">
        <v>44</v>
      </c>
      <c r="W1172" s="33" t="s">
        <v>45</v>
      </c>
      <c r="X1172" s="7" t="s">
        <v>45</v>
      </c>
      <c r="Y1172" s="7" t="s">
        <v>45</v>
      </c>
      <c r="Z1172" s="7" t="s">
        <v>45</v>
      </c>
      <c r="AA1172" s="7" t="s">
        <v>45</v>
      </c>
      <c r="AB1172" s="7" t="s">
        <v>45</v>
      </c>
      <c r="AC1172" s="4" t="s">
        <v>44</v>
      </c>
      <c r="AD1172" s="35" t="s">
        <v>45</v>
      </c>
      <c r="AE1172" s="7" t="s">
        <v>45</v>
      </c>
      <c r="AF1172" s="7" t="s">
        <v>45</v>
      </c>
      <c r="AG1172" s="7" t="s">
        <v>45</v>
      </c>
      <c r="AH1172" s="35" t="s">
        <v>45</v>
      </c>
      <c r="AI1172" s="35" t="s">
        <v>45</v>
      </c>
      <c r="AJ1172" s="7" t="s">
        <v>45</v>
      </c>
      <c r="AK1172" s="36">
        <v>608088.28</v>
      </c>
    </row>
    <row r="1173" spans="1:37">
      <c r="A1173" s="4">
        <v>2023</v>
      </c>
      <c r="B1173" s="4">
        <v>85</v>
      </c>
      <c r="C1173" s="4" t="s">
        <v>773</v>
      </c>
      <c r="D1173" s="4">
        <v>24620</v>
      </c>
      <c r="E1173" s="4" t="s">
        <v>566</v>
      </c>
      <c r="F1173" s="32">
        <v>0.13500000000000001</v>
      </c>
      <c r="G1173" s="4" t="s">
        <v>43</v>
      </c>
      <c r="H1173" s="33">
        <v>142679060</v>
      </c>
      <c r="I1173" s="7">
        <v>1989116</v>
      </c>
      <c r="J1173" s="7">
        <v>1759571</v>
      </c>
      <c r="K1173" s="7">
        <v>237542.08499999999</v>
      </c>
      <c r="L1173" s="7">
        <v>3986229.085</v>
      </c>
      <c r="M1173" s="7">
        <v>4314786</v>
      </c>
      <c r="N1173" s="34" t="s">
        <v>43</v>
      </c>
      <c r="O1173" s="35">
        <v>7.6146746327627857E-2</v>
      </c>
      <c r="P1173" s="7">
        <v>4321171</v>
      </c>
      <c r="Q1173" s="7">
        <v>329043.11197530199</v>
      </c>
      <c r="R1173" s="7">
        <v>0</v>
      </c>
      <c r="S1173" s="35">
        <v>1</v>
      </c>
      <c r="T1173" s="35">
        <v>7.6146746327627857E-2</v>
      </c>
      <c r="U1173" s="7">
        <v>329043.11</v>
      </c>
      <c r="V1173" s="4" t="s">
        <v>44</v>
      </c>
      <c r="W1173" s="33" t="s">
        <v>45</v>
      </c>
      <c r="X1173" s="7" t="s">
        <v>45</v>
      </c>
      <c r="Y1173" s="7" t="s">
        <v>45</v>
      </c>
      <c r="Z1173" s="7" t="s">
        <v>45</v>
      </c>
      <c r="AA1173" s="7" t="s">
        <v>45</v>
      </c>
      <c r="AB1173" s="7" t="s">
        <v>45</v>
      </c>
      <c r="AC1173" s="4" t="s">
        <v>44</v>
      </c>
      <c r="AD1173" s="35" t="s">
        <v>45</v>
      </c>
      <c r="AE1173" s="7" t="s">
        <v>45</v>
      </c>
      <c r="AF1173" s="7" t="s">
        <v>45</v>
      </c>
      <c r="AG1173" s="7" t="s">
        <v>45</v>
      </c>
      <c r="AH1173" s="35" t="s">
        <v>45</v>
      </c>
      <c r="AI1173" s="35" t="s">
        <v>45</v>
      </c>
      <c r="AJ1173" s="7" t="s">
        <v>45</v>
      </c>
      <c r="AK1173" s="36">
        <v>329043.11</v>
      </c>
    </row>
    <row r="1174" spans="1:37">
      <c r="A1174" s="4">
        <v>2023</v>
      </c>
      <c r="B1174" s="4">
        <v>85</v>
      </c>
      <c r="C1174" s="4" t="s">
        <v>773</v>
      </c>
      <c r="D1174" s="4">
        <v>25000</v>
      </c>
      <c r="E1174" s="4" t="s">
        <v>466</v>
      </c>
      <c r="F1174" s="32">
        <v>0.13500000000000001</v>
      </c>
      <c r="G1174" s="4" t="s">
        <v>43</v>
      </c>
      <c r="H1174" s="33">
        <v>392292390</v>
      </c>
      <c r="I1174" s="7">
        <v>3839545</v>
      </c>
      <c r="J1174" s="7">
        <v>4475918</v>
      </c>
      <c r="K1174" s="7">
        <v>604248.93000000005</v>
      </c>
      <c r="L1174" s="7">
        <v>8919711.9299999997</v>
      </c>
      <c r="M1174" s="7">
        <v>9841628</v>
      </c>
      <c r="N1174" s="34" t="s">
        <v>43</v>
      </c>
      <c r="O1174" s="35">
        <v>9.367515923178571E-2</v>
      </c>
      <c r="P1174" s="7">
        <v>9520581</v>
      </c>
      <c r="Q1174" s="7">
        <v>891841.94115411362</v>
      </c>
      <c r="R1174" s="7">
        <v>0</v>
      </c>
      <c r="S1174" s="35">
        <v>1</v>
      </c>
      <c r="T1174" s="35">
        <v>9.367515923178571E-2</v>
      </c>
      <c r="U1174" s="7">
        <v>891841.94</v>
      </c>
      <c r="V1174" s="4" t="s">
        <v>44</v>
      </c>
      <c r="W1174" s="33" t="s">
        <v>45</v>
      </c>
      <c r="X1174" s="7" t="s">
        <v>45</v>
      </c>
      <c r="Y1174" s="7" t="s">
        <v>45</v>
      </c>
      <c r="Z1174" s="7" t="s">
        <v>45</v>
      </c>
      <c r="AA1174" s="7" t="s">
        <v>45</v>
      </c>
      <c r="AB1174" s="7" t="s">
        <v>45</v>
      </c>
      <c r="AC1174" s="4" t="s">
        <v>44</v>
      </c>
      <c r="AD1174" s="35" t="s">
        <v>45</v>
      </c>
      <c r="AE1174" s="7" t="s">
        <v>45</v>
      </c>
      <c r="AF1174" s="7" t="s">
        <v>45</v>
      </c>
      <c r="AG1174" s="7" t="s">
        <v>45</v>
      </c>
      <c r="AH1174" s="35" t="s">
        <v>45</v>
      </c>
      <c r="AI1174" s="35" t="s">
        <v>45</v>
      </c>
      <c r="AJ1174" s="7" t="s">
        <v>45</v>
      </c>
      <c r="AK1174" s="36">
        <v>891841.94</v>
      </c>
    </row>
    <row r="1175" spans="1:37">
      <c r="A1175" s="4">
        <v>2023</v>
      </c>
      <c r="B1175" s="4">
        <v>85</v>
      </c>
      <c r="C1175" s="4" t="s">
        <v>773</v>
      </c>
      <c r="D1175" s="4">
        <v>25400</v>
      </c>
      <c r="E1175" s="4" t="s">
        <v>467</v>
      </c>
      <c r="F1175" s="32">
        <v>0.13500000000000001</v>
      </c>
      <c r="G1175" s="4" t="s">
        <v>43</v>
      </c>
      <c r="H1175" s="33">
        <v>365722000</v>
      </c>
      <c r="I1175" s="7">
        <v>2932343</v>
      </c>
      <c r="J1175" s="7">
        <v>4284214</v>
      </c>
      <c r="K1175" s="7">
        <v>578368.89</v>
      </c>
      <c r="L1175" s="7">
        <v>7794925.8899999997</v>
      </c>
      <c r="M1175" s="7">
        <v>8637616</v>
      </c>
      <c r="N1175" s="34" t="s">
        <v>43</v>
      </c>
      <c r="O1175" s="35">
        <v>9.7560497016769498E-2</v>
      </c>
      <c r="P1175" s="7">
        <v>8564344</v>
      </c>
      <c r="Q1175" s="7">
        <v>835541.6572625878</v>
      </c>
      <c r="R1175" s="7">
        <v>0</v>
      </c>
      <c r="S1175" s="35">
        <v>1</v>
      </c>
      <c r="T1175" s="35">
        <v>9.7560497016769498E-2</v>
      </c>
      <c r="U1175" s="7">
        <v>835541.66</v>
      </c>
      <c r="V1175" s="4" t="s">
        <v>44</v>
      </c>
      <c r="W1175" s="33" t="s">
        <v>45</v>
      </c>
      <c r="X1175" s="7" t="s">
        <v>45</v>
      </c>
      <c r="Y1175" s="7" t="s">
        <v>45</v>
      </c>
      <c r="Z1175" s="7" t="s">
        <v>45</v>
      </c>
      <c r="AA1175" s="7" t="s">
        <v>45</v>
      </c>
      <c r="AB1175" s="7" t="s">
        <v>45</v>
      </c>
      <c r="AC1175" s="4" t="s">
        <v>44</v>
      </c>
      <c r="AD1175" s="35" t="s">
        <v>45</v>
      </c>
      <c r="AE1175" s="7" t="s">
        <v>45</v>
      </c>
      <c r="AF1175" s="7" t="s">
        <v>45</v>
      </c>
      <c r="AG1175" s="7" t="s">
        <v>45</v>
      </c>
      <c r="AH1175" s="35" t="s">
        <v>45</v>
      </c>
      <c r="AI1175" s="35" t="s">
        <v>45</v>
      </c>
      <c r="AJ1175" s="7" t="s">
        <v>45</v>
      </c>
      <c r="AK1175" s="36">
        <v>835541.66</v>
      </c>
    </row>
    <row r="1176" spans="1:37">
      <c r="A1176" s="4">
        <v>2023</v>
      </c>
      <c r="B1176" s="4">
        <v>85</v>
      </c>
      <c r="C1176" s="4" t="s">
        <v>773</v>
      </c>
      <c r="D1176" s="4">
        <v>25440</v>
      </c>
      <c r="E1176" s="4" t="s">
        <v>717</v>
      </c>
      <c r="F1176" s="32">
        <v>0.13500000000000001</v>
      </c>
      <c r="G1176" s="4" t="s">
        <v>43</v>
      </c>
      <c r="H1176" s="33">
        <v>2923080</v>
      </c>
      <c r="I1176" s="7">
        <v>35954</v>
      </c>
      <c r="J1176" s="7">
        <v>34180</v>
      </c>
      <c r="K1176" s="7">
        <v>4614.3</v>
      </c>
      <c r="L1176" s="7">
        <v>74748.3</v>
      </c>
      <c r="M1176" s="7">
        <v>79157</v>
      </c>
      <c r="N1176" s="34" t="s">
        <v>43</v>
      </c>
      <c r="O1176" s="35">
        <v>5.5695642836388393E-2</v>
      </c>
      <c r="P1176" s="7">
        <v>72770</v>
      </c>
      <c r="Q1176" s="7">
        <v>4052.9719292039831</v>
      </c>
      <c r="R1176" s="7">
        <v>0</v>
      </c>
      <c r="S1176" s="35">
        <v>1</v>
      </c>
      <c r="T1176" s="35">
        <v>5.5695642836388393E-2</v>
      </c>
      <c r="U1176" s="7">
        <v>4052.97</v>
      </c>
      <c r="V1176" s="4" t="s">
        <v>44</v>
      </c>
      <c r="W1176" s="33" t="s">
        <v>45</v>
      </c>
      <c r="X1176" s="7" t="s">
        <v>45</v>
      </c>
      <c r="Y1176" s="7" t="s">
        <v>45</v>
      </c>
      <c r="Z1176" s="7" t="s">
        <v>45</v>
      </c>
      <c r="AA1176" s="7" t="s">
        <v>45</v>
      </c>
      <c r="AB1176" s="7" t="s">
        <v>45</v>
      </c>
      <c r="AC1176" s="4" t="s">
        <v>44</v>
      </c>
      <c r="AD1176" s="35" t="s">
        <v>45</v>
      </c>
      <c r="AE1176" s="7" t="s">
        <v>45</v>
      </c>
      <c r="AF1176" s="7" t="s">
        <v>45</v>
      </c>
      <c r="AG1176" s="7" t="s">
        <v>45</v>
      </c>
      <c r="AH1176" s="35" t="s">
        <v>45</v>
      </c>
      <c r="AI1176" s="35" t="s">
        <v>45</v>
      </c>
      <c r="AJ1176" s="7" t="s">
        <v>45</v>
      </c>
      <c r="AK1176" s="36">
        <v>4052.97</v>
      </c>
    </row>
    <row r="1177" spans="1:37">
      <c r="A1177" s="4">
        <v>2023</v>
      </c>
      <c r="B1177" s="4">
        <v>85</v>
      </c>
      <c r="C1177" s="4" t="s">
        <v>773</v>
      </c>
      <c r="D1177" s="4">
        <v>25860</v>
      </c>
      <c r="E1177" s="4" t="s">
        <v>76</v>
      </c>
      <c r="F1177" s="32">
        <v>0.13500000000000001</v>
      </c>
      <c r="G1177" s="4" t="s">
        <v>43</v>
      </c>
      <c r="H1177" s="33">
        <v>11287840</v>
      </c>
      <c r="I1177" s="7">
        <v>71215</v>
      </c>
      <c r="J1177" s="7">
        <v>128634</v>
      </c>
      <c r="K1177" s="7">
        <v>17365.59</v>
      </c>
      <c r="L1177" s="7">
        <v>217214.59</v>
      </c>
      <c r="M1177" s="7">
        <v>278911</v>
      </c>
      <c r="N1177" s="34" t="s">
        <v>43</v>
      </c>
      <c r="O1177" s="35">
        <v>0.22120464951185151</v>
      </c>
      <c r="P1177" s="7">
        <v>280802</v>
      </c>
      <c r="Q1177" s="7">
        <v>62114.707992226919</v>
      </c>
      <c r="R1177" s="7">
        <v>0</v>
      </c>
      <c r="S1177" s="35">
        <v>1</v>
      </c>
      <c r="T1177" s="35">
        <v>0.22120464951185151</v>
      </c>
      <c r="U1177" s="7">
        <v>62114.71</v>
      </c>
      <c r="V1177" s="4" t="s">
        <v>43</v>
      </c>
      <c r="W1177" s="33">
        <v>581990</v>
      </c>
      <c r="X1177" s="7">
        <v>4021</v>
      </c>
      <c r="Y1177" s="7">
        <v>9031</v>
      </c>
      <c r="Z1177" s="7">
        <v>1219.1849999999999</v>
      </c>
      <c r="AA1177" s="7">
        <v>14271.184999999999</v>
      </c>
      <c r="AB1177" s="7">
        <v>14729</v>
      </c>
      <c r="AC1177" s="4" t="s">
        <v>43</v>
      </c>
      <c r="AD1177" s="35">
        <v>3.1082558218480601E-2</v>
      </c>
      <c r="AE1177" s="7">
        <v>14976</v>
      </c>
      <c r="AF1177" s="7">
        <v>465.49239187996562</v>
      </c>
      <c r="AG1177" s="7">
        <v>0</v>
      </c>
      <c r="AH1177" s="35">
        <v>1</v>
      </c>
      <c r="AI1177" s="35">
        <v>3.1082558218480601E-2</v>
      </c>
      <c r="AJ1177" s="7">
        <v>465.49</v>
      </c>
      <c r="AK1177" s="36">
        <v>62580.2</v>
      </c>
    </row>
    <row r="1178" spans="1:37">
      <c r="A1178" s="4">
        <v>2023</v>
      </c>
      <c r="B1178" s="4">
        <v>85</v>
      </c>
      <c r="C1178" s="4" t="s">
        <v>773</v>
      </c>
      <c r="D1178" s="4">
        <v>26070</v>
      </c>
      <c r="E1178" s="4" t="s">
        <v>778</v>
      </c>
      <c r="F1178" s="32">
        <v>0.13500000000000001</v>
      </c>
      <c r="G1178" s="4" t="s">
        <v>44</v>
      </c>
      <c r="H1178" s="33" t="s">
        <v>45</v>
      </c>
      <c r="I1178" s="7" t="s">
        <v>45</v>
      </c>
      <c r="J1178" s="7" t="s">
        <v>45</v>
      </c>
      <c r="K1178" s="7" t="s">
        <v>45</v>
      </c>
      <c r="L1178" s="7" t="s">
        <v>45</v>
      </c>
      <c r="M1178" s="7" t="s">
        <v>45</v>
      </c>
      <c r="N1178" s="34" t="s">
        <v>44</v>
      </c>
      <c r="O1178" s="35" t="s">
        <v>45</v>
      </c>
      <c r="P1178" s="7" t="s">
        <v>45</v>
      </c>
      <c r="Q1178" s="7" t="s">
        <v>45</v>
      </c>
      <c r="R1178" s="7" t="s">
        <v>45</v>
      </c>
      <c r="S1178" s="35" t="s">
        <v>45</v>
      </c>
      <c r="T1178" s="35" t="s">
        <v>45</v>
      </c>
      <c r="U1178" s="7" t="s">
        <v>45</v>
      </c>
      <c r="V1178" s="4" t="s">
        <v>44</v>
      </c>
      <c r="W1178" s="33" t="s">
        <v>45</v>
      </c>
      <c r="X1178" s="7" t="s">
        <v>45</v>
      </c>
      <c r="Y1178" s="7" t="s">
        <v>45</v>
      </c>
      <c r="Z1178" s="7" t="s">
        <v>45</v>
      </c>
      <c r="AA1178" s="7" t="s">
        <v>45</v>
      </c>
      <c r="AB1178" s="7" t="s">
        <v>45</v>
      </c>
      <c r="AC1178" s="4" t="s">
        <v>44</v>
      </c>
      <c r="AD1178" s="35" t="s">
        <v>45</v>
      </c>
      <c r="AE1178" s="7" t="s">
        <v>45</v>
      </c>
      <c r="AF1178" s="7" t="s">
        <v>45</v>
      </c>
      <c r="AG1178" s="7" t="s">
        <v>45</v>
      </c>
      <c r="AH1178" s="35" t="s">
        <v>45</v>
      </c>
      <c r="AI1178" s="35" t="s">
        <v>45</v>
      </c>
      <c r="AJ1178" s="7" t="s">
        <v>45</v>
      </c>
      <c r="AK1178" s="36" t="s">
        <v>45</v>
      </c>
    </row>
    <row r="1179" spans="1:37">
      <c r="A1179" s="4">
        <v>2023</v>
      </c>
      <c r="B1179" s="4">
        <v>85</v>
      </c>
      <c r="C1179" s="4" t="s">
        <v>773</v>
      </c>
      <c r="D1179" s="4">
        <v>30020</v>
      </c>
      <c r="E1179" s="4" t="s">
        <v>77</v>
      </c>
      <c r="F1179" s="32">
        <v>0.13500000000000001</v>
      </c>
      <c r="G1179" s="4" t="s">
        <v>43</v>
      </c>
      <c r="H1179" s="33">
        <v>23380090</v>
      </c>
      <c r="I1179" s="7">
        <v>24029</v>
      </c>
      <c r="J1179" s="7">
        <v>34789</v>
      </c>
      <c r="K1179" s="7">
        <v>4696.5150000000003</v>
      </c>
      <c r="L1179" s="7">
        <v>63514.514999999999</v>
      </c>
      <c r="M1179" s="7">
        <v>70789</v>
      </c>
      <c r="N1179" s="34" t="s">
        <v>43</v>
      </c>
      <c r="O1179" s="35">
        <v>0.1027629292686717</v>
      </c>
      <c r="P1179" s="7">
        <v>68822</v>
      </c>
      <c r="Q1179" s="7">
        <v>7072.3503181285232</v>
      </c>
      <c r="R1179" s="7">
        <v>0</v>
      </c>
      <c r="S1179" s="35">
        <v>1</v>
      </c>
      <c r="T1179" s="35">
        <v>0.1027629292686717</v>
      </c>
      <c r="U1179" s="7">
        <v>7072.35</v>
      </c>
      <c r="V1179" s="4" t="s">
        <v>44</v>
      </c>
      <c r="W1179" s="33" t="s">
        <v>45</v>
      </c>
      <c r="X1179" s="7" t="s">
        <v>45</v>
      </c>
      <c r="Y1179" s="7" t="s">
        <v>45</v>
      </c>
      <c r="Z1179" s="7" t="s">
        <v>45</v>
      </c>
      <c r="AA1179" s="7" t="s">
        <v>45</v>
      </c>
      <c r="AB1179" s="7" t="s">
        <v>45</v>
      </c>
      <c r="AC1179" s="4" t="s">
        <v>44</v>
      </c>
      <c r="AD1179" s="35" t="s">
        <v>45</v>
      </c>
      <c r="AE1179" s="7" t="s">
        <v>45</v>
      </c>
      <c r="AF1179" s="7" t="s">
        <v>45</v>
      </c>
      <c r="AG1179" s="7" t="s">
        <v>45</v>
      </c>
      <c r="AH1179" s="35" t="s">
        <v>45</v>
      </c>
      <c r="AI1179" s="35" t="s">
        <v>45</v>
      </c>
      <c r="AJ1179" s="7" t="s">
        <v>45</v>
      </c>
      <c r="AK1179" s="36">
        <v>7072.35</v>
      </c>
    </row>
    <row r="1180" spans="1:37">
      <c r="A1180" s="4">
        <v>2023</v>
      </c>
      <c r="B1180" s="4">
        <v>85</v>
      </c>
      <c r="C1180" s="4" t="s">
        <v>773</v>
      </c>
      <c r="D1180" s="4">
        <v>30050</v>
      </c>
      <c r="E1180" s="4" t="s">
        <v>167</v>
      </c>
      <c r="F1180" s="32">
        <v>0.13500000000000001</v>
      </c>
      <c r="G1180" s="4" t="s">
        <v>43</v>
      </c>
      <c r="H1180" s="33">
        <v>2728260</v>
      </c>
      <c r="I1180" s="7">
        <v>0</v>
      </c>
      <c r="J1180" s="7">
        <v>4181</v>
      </c>
      <c r="K1180" s="7">
        <v>564.43500000000006</v>
      </c>
      <c r="L1180" s="7">
        <v>4745.4350000000004</v>
      </c>
      <c r="M1180" s="7">
        <v>5457</v>
      </c>
      <c r="N1180" s="34" t="s">
        <v>43</v>
      </c>
      <c r="O1180" s="35">
        <v>0.13039490562580169</v>
      </c>
      <c r="P1180" s="7">
        <v>5252</v>
      </c>
      <c r="Q1180" s="7">
        <v>684.83404434671047</v>
      </c>
      <c r="R1180" s="7">
        <v>0</v>
      </c>
      <c r="S1180" s="35">
        <v>1</v>
      </c>
      <c r="T1180" s="35">
        <v>0.13039490562580169</v>
      </c>
      <c r="U1180" s="7">
        <v>684.83</v>
      </c>
      <c r="V1180" s="4" t="s">
        <v>44</v>
      </c>
      <c r="W1180" s="33" t="s">
        <v>45</v>
      </c>
      <c r="X1180" s="7" t="s">
        <v>45</v>
      </c>
      <c r="Y1180" s="7" t="s">
        <v>45</v>
      </c>
      <c r="Z1180" s="7" t="s">
        <v>45</v>
      </c>
      <c r="AA1180" s="7" t="s">
        <v>45</v>
      </c>
      <c r="AB1180" s="7" t="s">
        <v>45</v>
      </c>
      <c r="AC1180" s="4" t="s">
        <v>44</v>
      </c>
      <c r="AD1180" s="35" t="s">
        <v>45</v>
      </c>
      <c r="AE1180" s="7" t="s">
        <v>45</v>
      </c>
      <c r="AF1180" s="7" t="s">
        <v>45</v>
      </c>
      <c r="AG1180" s="7" t="s">
        <v>45</v>
      </c>
      <c r="AH1180" s="35" t="s">
        <v>45</v>
      </c>
      <c r="AI1180" s="35" t="s">
        <v>45</v>
      </c>
      <c r="AJ1180" s="7" t="s">
        <v>45</v>
      </c>
      <c r="AK1180" s="36">
        <v>684.83</v>
      </c>
    </row>
    <row r="1181" spans="1:37">
      <c r="A1181" s="4">
        <v>2023</v>
      </c>
      <c r="B1181" s="4">
        <v>85</v>
      </c>
      <c r="C1181" s="4" t="s">
        <v>773</v>
      </c>
      <c r="D1181" s="4">
        <v>30390</v>
      </c>
      <c r="E1181" s="4" t="s">
        <v>169</v>
      </c>
      <c r="F1181" s="32">
        <v>0.13500000000000001</v>
      </c>
      <c r="G1181" s="4" t="s">
        <v>43</v>
      </c>
      <c r="H1181" s="33">
        <v>5631660</v>
      </c>
      <c r="I1181" s="7">
        <v>0</v>
      </c>
      <c r="J1181" s="7">
        <v>9032</v>
      </c>
      <c r="K1181" s="7">
        <v>1219.32</v>
      </c>
      <c r="L1181" s="7">
        <v>10251.32</v>
      </c>
      <c r="M1181" s="7">
        <v>11263</v>
      </c>
      <c r="N1181" s="34" t="s">
        <v>43</v>
      </c>
      <c r="O1181" s="35">
        <v>8.9823315280120775E-2</v>
      </c>
      <c r="P1181" s="7">
        <v>11107</v>
      </c>
      <c r="Q1181" s="7">
        <v>997.66756281630148</v>
      </c>
      <c r="R1181" s="7">
        <v>0</v>
      </c>
      <c r="S1181" s="35">
        <v>1</v>
      </c>
      <c r="T1181" s="35">
        <v>8.9823315280120775E-2</v>
      </c>
      <c r="U1181" s="7">
        <v>997.67</v>
      </c>
      <c r="V1181" s="4" t="s">
        <v>43</v>
      </c>
      <c r="W1181" s="33">
        <v>292990</v>
      </c>
      <c r="X1181" s="7">
        <v>0</v>
      </c>
      <c r="Y1181" s="7">
        <v>547</v>
      </c>
      <c r="Z1181" s="7">
        <v>73.844999999999999</v>
      </c>
      <c r="AA1181" s="7">
        <v>620.84500000000003</v>
      </c>
      <c r="AB1181" s="7">
        <v>586</v>
      </c>
      <c r="AC1181" s="4" t="s">
        <v>44</v>
      </c>
      <c r="AD1181" s="35" t="s">
        <v>45</v>
      </c>
      <c r="AE1181" s="7" t="s">
        <v>45</v>
      </c>
      <c r="AF1181" s="7" t="s">
        <v>45</v>
      </c>
      <c r="AG1181" s="7" t="s">
        <v>45</v>
      </c>
      <c r="AH1181" s="35" t="s">
        <v>45</v>
      </c>
      <c r="AI1181" s="35" t="s">
        <v>45</v>
      </c>
      <c r="AJ1181" s="7" t="s">
        <v>45</v>
      </c>
      <c r="AK1181" s="36">
        <v>997.67</v>
      </c>
    </row>
    <row r="1182" spans="1:37">
      <c r="A1182" s="4">
        <v>2023</v>
      </c>
      <c r="B1182" s="4">
        <v>85</v>
      </c>
      <c r="C1182" s="4" t="s">
        <v>773</v>
      </c>
      <c r="D1182" s="4">
        <v>30490</v>
      </c>
      <c r="E1182" s="4" t="s">
        <v>81</v>
      </c>
      <c r="F1182" s="32">
        <v>0.13500000000000001</v>
      </c>
      <c r="G1182" s="4" t="s">
        <v>43</v>
      </c>
      <c r="H1182" s="33">
        <v>3030140660</v>
      </c>
      <c r="I1182" s="7">
        <v>979781</v>
      </c>
      <c r="J1182" s="7">
        <v>4529654</v>
      </c>
      <c r="K1182" s="7">
        <v>611503.29</v>
      </c>
      <c r="L1182" s="7">
        <v>6120938.29</v>
      </c>
      <c r="M1182" s="7">
        <v>7040065</v>
      </c>
      <c r="N1182" s="34" t="s">
        <v>43</v>
      </c>
      <c r="O1182" s="35">
        <v>0.13055656588397979</v>
      </c>
      <c r="P1182" s="7">
        <v>7001018</v>
      </c>
      <c r="Q1182" s="7">
        <v>914028.86777192843</v>
      </c>
      <c r="R1182" s="7">
        <v>0</v>
      </c>
      <c r="S1182" s="35">
        <v>1</v>
      </c>
      <c r="T1182" s="35">
        <v>0.13055656588397979</v>
      </c>
      <c r="U1182" s="7">
        <v>914028.87</v>
      </c>
      <c r="V1182" s="4" t="s">
        <v>44</v>
      </c>
      <c r="W1182" s="33" t="s">
        <v>45</v>
      </c>
      <c r="X1182" s="7" t="s">
        <v>45</v>
      </c>
      <c r="Y1182" s="7" t="s">
        <v>45</v>
      </c>
      <c r="Z1182" s="7" t="s">
        <v>45</v>
      </c>
      <c r="AA1182" s="7" t="s">
        <v>45</v>
      </c>
      <c r="AB1182" s="7" t="s">
        <v>45</v>
      </c>
      <c r="AC1182" s="4" t="s">
        <v>44</v>
      </c>
      <c r="AD1182" s="35" t="s">
        <v>45</v>
      </c>
      <c r="AE1182" s="7" t="s">
        <v>45</v>
      </c>
      <c r="AF1182" s="7" t="s">
        <v>45</v>
      </c>
      <c r="AG1182" s="7" t="s">
        <v>45</v>
      </c>
      <c r="AH1182" s="35" t="s">
        <v>45</v>
      </c>
      <c r="AI1182" s="35" t="s">
        <v>45</v>
      </c>
      <c r="AJ1182" s="7" t="s">
        <v>45</v>
      </c>
      <c r="AK1182" s="36">
        <v>914028.87</v>
      </c>
    </row>
    <row r="1183" spans="1:37">
      <c r="A1183" s="4">
        <v>2024</v>
      </c>
      <c r="B1183" s="4">
        <v>86</v>
      </c>
      <c r="C1183" s="4" t="s">
        <v>779</v>
      </c>
      <c r="D1183" s="4">
        <v>20680</v>
      </c>
      <c r="E1183" s="4" t="s">
        <v>780</v>
      </c>
      <c r="F1183" s="32">
        <v>0.161</v>
      </c>
      <c r="G1183" s="4" t="s">
        <v>43</v>
      </c>
      <c r="H1183" s="33">
        <v>309091060</v>
      </c>
      <c r="I1183" s="7">
        <v>4760002</v>
      </c>
      <c r="J1183" s="7">
        <v>4773493</v>
      </c>
      <c r="K1183" s="7">
        <v>768532.37300000002</v>
      </c>
      <c r="L1183" s="7">
        <v>10302027.373</v>
      </c>
      <c r="M1183" s="7">
        <v>10941832</v>
      </c>
      <c r="N1183" s="34" t="s">
        <v>43</v>
      </c>
      <c r="O1183" s="35">
        <v>5.8473263618012077E-2</v>
      </c>
      <c r="P1183" s="7">
        <v>10932504</v>
      </c>
      <c r="Q1183" s="7">
        <v>639259.18839697156</v>
      </c>
      <c r="R1183" s="7">
        <v>0</v>
      </c>
      <c r="S1183" s="35">
        <v>1</v>
      </c>
      <c r="T1183" s="35">
        <v>5.8473263618012077E-2</v>
      </c>
      <c r="U1183" s="7">
        <v>639259.18999999994</v>
      </c>
      <c r="V1183" s="4" t="s">
        <v>44</v>
      </c>
      <c r="W1183" s="33" t="s">
        <v>45</v>
      </c>
      <c r="X1183" s="7" t="s">
        <v>45</v>
      </c>
      <c r="Y1183" s="7" t="s">
        <v>45</v>
      </c>
      <c r="Z1183" s="7" t="s">
        <v>45</v>
      </c>
      <c r="AA1183" s="7" t="s">
        <v>45</v>
      </c>
      <c r="AB1183" s="7" t="s">
        <v>45</v>
      </c>
      <c r="AC1183" s="4" t="s">
        <v>44</v>
      </c>
      <c r="AD1183" s="35" t="s">
        <v>45</v>
      </c>
      <c r="AE1183" s="7" t="s">
        <v>45</v>
      </c>
      <c r="AF1183" s="7" t="s">
        <v>45</v>
      </c>
      <c r="AG1183" s="7" t="s">
        <v>45</v>
      </c>
      <c r="AH1183" s="35" t="s">
        <v>45</v>
      </c>
      <c r="AI1183" s="35" t="s">
        <v>45</v>
      </c>
      <c r="AJ1183" s="7" t="s">
        <v>45</v>
      </c>
      <c r="AK1183" s="36">
        <v>639259.18999999994</v>
      </c>
    </row>
    <row r="1184" spans="1:37">
      <c r="A1184" s="4">
        <v>2024</v>
      </c>
      <c r="B1184" s="4">
        <v>86</v>
      </c>
      <c r="C1184" s="4" t="s">
        <v>779</v>
      </c>
      <c r="D1184" s="4">
        <v>20920</v>
      </c>
      <c r="E1184" s="4" t="s">
        <v>300</v>
      </c>
      <c r="F1184" s="32">
        <v>0.161</v>
      </c>
      <c r="G1184" s="4" t="s">
        <v>43</v>
      </c>
      <c r="H1184" s="33">
        <v>10957040</v>
      </c>
      <c r="I1184" s="7">
        <v>81082</v>
      </c>
      <c r="J1184" s="7">
        <v>123646</v>
      </c>
      <c r="K1184" s="7">
        <v>19907.006000000001</v>
      </c>
      <c r="L1184" s="7">
        <v>224635.00599999999</v>
      </c>
      <c r="M1184" s="7">
        <v>247629</v>
      </c>
      <c r="N1184" s="34" t="s">
        <v>43</v>
      </c>
      <c r="O1184" s="35">
        <v>9.285662826244101E-2</v>
      </c>
      <c r="P1184" s="7">
        <v>246888</v>
      </c>
      <c r="Q1184" s="7">
        <v>22925.18723845754</v>
      </c>
      <c r="R1184" s="7">
        <v>0</v>
      </c>
      <c r="S1184" s="35">
        <v>1</v>
      </c>
      <c r="T1184" s="35">
        <v>9.285662826244101E-2</v>
      </c>
      <c r="U1184" s="7">
        <v>22925.19</v>
      </c>
      <c r="V1184" s="4" t="s">
        <v>43</v>
      </c>
      <c r="W1184" s="33">
        <v>247240</v>
      </c>
      <c r="X1184" s="7">
        <v>1830</v>
      </c>
      <c r="Y1184" s="7">
        <v>3395</v>
      </c>
      <c r="Z1184" s="7">
        <v>546.59500000000003</v>
      </c>
      <c r="AA1184" s="7">
        <v>5771.5950000000003</v>
      </c>
      <c r="AB1184" s="7">
        <v>5588</v>
      </c>
      <c r="AC1184" s="4" t="s">
        <v>44</v>
      </c>
      <c r="AD1184" s="35" t="s">
        <v>45</v>
      </c>
      <c r="AE1184" s="7" t="s">
        <v>45</v>
      </c>
      <c r="AF1184" s="7" t="s">
        <v>45</v>
      </c>
      <c r="AG1184" s="7" t="s">
        <v>45</v>
      </c>
      <c r="AH1184" s="35" t="s">
        <v>45</v>
      </c>
      <c r="AI1184" s="35" t="s">
        <v>45</v>
      </c>
      <c r="AJ1184" s="7" t="s">
        <v>45</v>
      </c>
      <c r="AK1184" s="36">
        <v>22925.19</v>
      </c>
    </row>
    <row r="1185" spans="1:37">
      <c r="A1185" s="4">
        <v>2024</v>
      </c>
      <c r="B1185" s="4">
        <v>86</v>
      </c>
      <c r="C1185" s="4" t="s">
        <v>779</v>
      </c>
      <c r="D1185" s="4">
        <v>21600</v>
      </c>
      <c r="E1185" s="4" t="s">
        <v>302</v>
      </c>
      <c r="F1185" s="32">
        <v>0.161</v>
      </c>
      <c r="G1185" s="4" t="s">
        <v>43</v>
      </c>
      <c r="H1185" s="33">
        <v>98209740</v>
      </c>
      <c r="I1185" s="7">
        <v>834783</v>
      </c>
      <c r="J1185" s="7">
        <v>1333742</v>
      </c>
      <c r="K1185" s="7">
        <v>214732.462</v>
      </c>
      <c r="L1185" s="7">
        <v>2383257.4619999998</v>
      </c>
      <c r="M1185" s="7">
        <v>2651665</v>
      </c>
      <c r="N1185" s="34" t="s">
        <v>43</v>
      </c>
      <c r="O1185" s="35">
        <v>0.1012222652559808</v>
      </c>
      <c r="P1185" s="7">
        <v>2503134</v>
      </c>
      <c r="Q1185" s="7">
        <v>253372.89371926419</v>
      </c>
      <c r="R1185" s="7">
        <v>0</v>
      </c>
      <c r="S1185" s="35">
        <v>1</v>
      </c>
      <c r="T1185" s="35">
        <v>0.1012222652559808</v>
      </c>
      <c r="U1185" s="7">
        <v>253372.89</v>
      </c>
      <c r="V1185" s="4" t="s">
        <v>44</v>
      </c>
      <c r="W1185" s="33" t="s">
        <v>45</v>
      </c>
      <c r="X1185" s="7" t="s">
        <v>45</v>
      </c>
      <c r="Y1185" s="7" t="s">
        <v>45</v>
      </c>
      <c r="Z1185" s="7" t="s">
        <v>45</v>
      </c>
      <c r="AA1185" s="7" t="s">
        <v>45</v>
      </c>
      <c r="AB1185" s="7" t="s">
        <v>45</v>
      </c>
      <c r="AC1185" s="4" t="s">
        <v>44</v>
      </c>
      <c r="AD1185" s="35" t="s">
        <v>45</v>
      </c>
      <c r="AE1185" s="7" t="s">
        <v>45</v>
      </c>
      <c r="AF1185" s="7" t="s">
        <v>45</v>
      </c>
      <c r="AG1185" s="7" t="s">
        <v>45</v>
      </c>
      <c r="AH1185" s="35" t="s">
        <v>45</v>
      </c>
      <c r="AI1185" s="35" t="s">
        <v>45</v>
      </c>
      <c r="AJ1185" s="7" t="s">
        <v>45</v>
      </c>
      <c r="AK1185" s="36">
        <v>253372.89</v>
      </c>
    </row>
    <row r="1186" spans="1:37">
      <c r="A1186" s="4">
        <v>2024</v>
      </c>
      <c r="B1186" s="4">
        <v>86</v>
      </c>
      <c r="C1186" s="4" t="s">
        <v>779</v>
      </c>
      <c r="D1186" s="4">
        <v>21630</v>
      </c>
      <c r="E1186" s="4" t="s">
        <v>781</v>
      </c>
      <c r="F1186" s="32">
        <v>0.161</v>
      </c>
      <c r="G1186" s="4" t="s">
        <v>43</v>
      </c>
      <c r="H1186" s="33">
        <v>113578990</v>
      </c>
      <c r="I1186" s="7">
        <v>488390</v>
      </c>
      <c r="J1186" s="7">
        <v>1515646</v>
      </c>
      <c r="K1186" s="7">
        <v>244019.00599999999</v>
      </c>
      <c r="L1186" s="7">
        <v>2248055.0060000001</v>
      </c>
      <c r="M1186" s="7">
        <v>2612317</v>
      </c>
      <c r="N1186" s="34" t="s">
        <v>43</v>
      </c>
      <c r="O1186" s="35">
        <v>0.1394401958108453</v>
      </c>
      <c r="P1186" s="7">
        <v>2612925</v>
      </c>
      <c r="Q1186" s="7">
        <v>364346.77363905299</v>
      </c>
      <c r="R1186" s="7">
        <v>0</v>
      </c>
      <c r="S1186" s="35">
        <v>1</v>
      </c>
      <c r="T1186" s="35">
        <v>0.1394401958108453</v>
      </c>
      <c r="U1186" s="7">
        <v>364346.77</v>
      </c>
      <c r="V1186" s="4" t="s">
        <v>43</v>
      </c>
      <c r="W1186" s="33">
        <v>6230460</v>
      </c>
      <c r="X1186" s="7">
        <v>26791</v>
      </c>
      <c r="Y1186" s="7">
        <v>114316</v>
      </c>
      <c r="Z1186" s="7">
        <v>18404.876</v>
      </c>
      <c r="AA1186" s="7">
        <v>159511.87599999999</v>
      </c>
      <c r="AB1186" s="7">
        <v>143301</v>
      </c>
      <c r="AC1186" s="4" t="s">
        <v>44</v>
      </c>
      <c r="AD1186" s="35" t="s">
        <v>45</v>
      </c>
      <c r="AE1186" s="7" t="s">
        <v>45</v>
      </c>
      <c r="AF1186" s="7" t="s">
        <v>45</v>
      </c>
      <c r="AG1186" s="7" t="s">
        <v>45</v>
      </c>
      <c r="AH1186" s="35" t="s">
        <v>45</v>
      </c>
      <c r="AI1186" s="35" t="s">
        <v>45</v>
      </c>
      <c r="AJ1186" s="7" t="s">
        <v>45</v>
      </c>
      <c r="AK1186" s="36">
        <v>364346.77</v>
      </c>
    </row>
    <row r="1187" spans="1:37">
      <c r="A1187" s="4">
        <v>2024</v>
      </c>
      <c r="B1187" s="4">
        <v>86</v>
      </c>
      <c r="C1187" s="4" t="s">
        <v>779</v>
      </c>
      <c r="D1187" s="4">
        <v>23440</v>
      </c>
      <c r="E1187" s="4" t="s">
        <v>782</v>
      </c>
      <c r="F1187" s="32">
        <v>0.161</v>
      </c>
      <c r="G1187" s="4" t="s">
        <v>43</v>
      </c>
      <c r="H1187" s="33">
        <v>95146260</v>
      </c>
      <c r="I1187" s="7">
        <v>976553</v>
      </c>
      <c r="J1187" s="7">
        <v>1099598</v>
      </c>
      <c r="K1187" s="7">
        <v>177035.27799999999</v>
      </c>
      <c r="L1187" s="7">
        <v>2253186.2779999999</v>
      </c>
      <c r="M1187" s="7">
        <v>2498895</v>
      </c>
      <c r="N1187" s="34" t="s">
        <v>43</v>
      </c>
      <c r="O1187" s="35">
        <v>9.8326949311595802E-2</v>
      </c>
      <c r="P1187" s="7">
        <v>2466097</v>
      </c>
      <c r="Q1187" s="7">
        <v>242483.7947164785</v>
      </c>
      <c r="R1187" s="7">
        <v>0</v>
      </c>
      <c r="S1187" s="35">
        <v>1</v>
      </c>
      <c r="T1187" s="35">
        <v>9.8326949311595802E-2</v>
      </c>
      <c r="U1187" s="7">
        <v>242483.79</v>
      </c>
      <c r="V1187" s="4" t="s">
        <v>44</v>
      </c>
      <c r="W1187" s="33" t="s">
        <v>45</v>
      </c>
      <c r="X1187" s="7" t="s">
        <v>45</v>
      </c>
      <c r="Y1187" s="7" t="s">
        <v>45</v>
      </c>
      <c r="Z1187" s="7" t="s">
        <v>45</v>
      </c>
      <c r="AA1187" s="7" t="s">
        <v>45</v>
      </c>
      <c r="AB1187" s="7" t="s">
        <v>45</v>
      </c>
      <c r="AC1187" s="4" t="s">
        <v>44</v>
      </c>
      <c r="AD1187" s="35" t="s">
        <v>45</v>
      </c>
      <c r="AE1187" s="7" t="s">
        <v>45</v>
      </c>
      <c r="AF1187" s="7" t="s">
        <v>45</v>
      </c>
      <c r="AG1187" s="7" t="s">
        <v>45</v>
      </c>
      <c r="AH1187" s="35" t="s">
        <v>45</v>
      </c>
      <c r="AI1187" s="35" t="s">
        <v>45</v>
      </c>
      <c r="AJ1187" s="7" t="s">
        <v>45</v>
      </c>
      <c r="AK1187" s="36">
        <v>242483.79</v>
      </c>
    </row>
    <row r="1188" spans="1:37">
      <c r="A1188" s="4">
        <v>2024</v>
      </c>
      <c r="B1188" s="4">
        <v>86</v>
      </c>
      <c r="C1188" s="4" t="s">
        <v>779</v>
      </c>
      <c r="D1188" s="4">
        <v>23540</v>
      </c>
      <c r="E1188" s="4" t="s">
        <v>783</v>
      </c>
      <c r="F1188" s="32">
        <v>0.161</v>
      </c>
      <c r="G1188" s="4" t="s">
        <v>43</v>
      </c>
      <c r="H1188" s="33">
        <v>118568220</v>
      </c>
      <c r="I1188" s="7">
        <v>612118</v>
      </c>
      <c r="J1188" s="7">
        <v>1727767</v>
      </c>
      <c r="K1188" s="7">
        <v>278170.48700000002</v>
      </c>
      <c r="L1188" s="7">
        <v>2618055.4870000002</v>
      </c>
      <c r="M1188" s="7">
        <v>2983486</v>
      </c>
      <c r="N1188" s="34" t="s">
        <v>43</v>
      </c>
      <c r="O1188" s="35">
        <v>0.12248440683147151</v>
      </c>
      <c r="P1188" s="7">
        <v>2841222</v>
      </c>
      <c r="Q1188" s="7">
        <v>348005.39134652732</v>
      </c>
      <c r="R1188" s="7">
        <v>0</v>
      </c>
      <c r="S1188" s="35">
        <v>1</v>
      </c>
      <c r="T1188" s="35">
        <v>0.12248440683147151</v>
      </c>
      <c r="U1188" s="7">
        <v>348005.39</v>
      </c>
      <c r="V1188" s="4" t="s">
        <v>44</v>
      </c>
      <c r="W1188" s="33" t="s">
        <v>45</v>
      </c>
      <c r="X1188" s="7" t="s">
        <v>45</v>
      </c>
      <c r="Y1188" s="7" t="s">
        <v>45</v>
      </c>
      <c r="Z1188" s="7" t="s">
        <v>45</v>
      </c>
      <c r="AA1188" s="7" t="s">
        <v>45</v>
      </c>
      <c r="AB1188" s="7" t="s">
        <v>45</v>
      </c>
      <c r="AC1188" s="4" t="s">
        <v>44</v>
      </c>
      <c r="AD1188" s="35" t="s">
        <v>45</v>
      </c>
      <c r="AE1188" s="7" t="s">
        <v>45</v>
      </c>
      <c r="AF1188" s="7" t="s">
        <v>45</v>
      </c>
      <c r="AG1188" s="7" t="s">
        <v>45</v>
      </c>
      <c r="AH1188" s="35" t="s">
        <v>45</v>
      </c>
      <c r="AI1188" s="35" t="s">
        <v>45</v>
      </c>
      <c r="AJ1188" s="7" t="s">
        <v>45</v>
      </c>
      <c r="AK1188" s="36">
        <v>348005.39</v>
      </c>
    </row>
    <row r="1189" spans="1:37">
      <c r="A1189" s="4">
        <v>2024</v>
      </c>
      <c r="B1189" s="4">
        <v>86</v>
      </c>
      <c r="C1189" s="4" t="s">
        <v>779</v>
      </c>
      <c r="D1189" s="4">
        <v>23830</v>
      </c>
      <c r="E1189" s="4" t="s">
        <v>784</v>
      </c>
      <c r="F1189" s="32">
        <v>0.161</v>
      </c>
      <c r="G1189" s="4" t="s">
        <v>43</v>
      </c>
      <c r="H1189" s="33">
        <v>132745940</v>
      </c>
      <c r="I1189" s="7">
        <v>1261086</v>
      </c>
      <c r="J1189" s="7">
        <v>1891865</v>
      </c>
      <c r="K1189" s="7">
        <v>304590.26500000001</v>
      </c>
      <c r="L1189" s="7">
        <v>3457541.2650000001</v>
      </c>
      <c r="M1189" s="7">
        <v>3916009</v>
      </c>
      <c r="N1189" s="34" t="s">
        <v>43</v>
      </c>
      <c r="O1189" s="35">
        <v>0.11707525059314219</v>
      </c>
      <c r="P1189" s="7">
        <v>3919753</v>
      </c>
      <c r="Q1189" s="7">
        <v>458906.06473822083</v>
      </c>
      <c r="R1189" s="7">
        <v>0</v>
      </c>
      <c r="S1189" s="35">
        <v>1</v>
      </c>
      <c r="T1189" s="35">
        <v>0.11707525059314219</v>
      </c>
      <c r="U1189" s="7">
        <v>458906.06</v>
      </c>
      <c r="V1189" s="4" t="s">
        <v>44</v>
      </c>
      <c r="W1189" s="33" t="s">
        <v>45</v>
      </c>
      <c r="X1189" s="7" t="s">
        <v>45</v>
      </c>
      <c r="Y1189" s="7" t="s">
        <v>45</v>
      </c>
      <c r="Z1189" s="7" t="s">
        <v>45</v>
      </c>
      <c r="AA1189" s="7" t="s">
        <v>45</v>
      </c>
      <c r="AB1189" s="7" t="s">
        <v>45</v>
      </c>
      <c r="AC1189" s="4" t="s">
        <v>44</v>
      </c>
      <c r="AD1189" s="35" t="s">
        <v>45</v>
      </c>
      <c r="AE1189" s="7" t="s">
        <v>45</v>
      </c>
      <c r="AF1189" s="7" t="s">
        <v>45</v>
      </c>
      <c r="AG1189" s="7" t="s">
        <v>45</v>
      </c>
      <c r="AH1189" s="35" t="s">
        <v>45</v>
      </c>
      <c r="AI1189" s="35" t="s">
        <v>45</v>
      </c>
      <c r="AJ1189" s="7" t="s">
        <v>45</v>
      </c>
      <c r="AK1189" s="36">
        <v>458906.06</v>
      </c>
    </row>
    <row r="1190" spans="1:37">
      <c r="A1190" s="4">
        <v>2024</v>
      </c>
      <c r="B1190" s="4">
        <v>86</v>
      </c>
      <c r="C1190" s="4" t="s">
        <v>779</v>
      </c>
      <c r="D1190" s="4">
        <v>25210</v>
      </c>
      <c r="E1190" s="4" t="s">
        <v>785</v>
      </c>
      <c r="F1190" s="32">
        <v>0.161</v>
      </c>
      <c r="G1190" s="4" t="s">
        <v>43</v>
      </c>
      <c r="H1190" s="33">
        <v>89503570</v>
      </c>
      <c r="I1190" s="7">
        <v>902645</v>
      </c>
      <c r="J1190" s="7">
        <v>1265380</v>
      </c>
      <c r="K1190" s="7">
        <v>203726.18</v>
      </c>
      <c r="L1190" s="7">
        <v>2371751.1800000002</v>
      </c>
      <c r="M1190" s="7">
        <v>2692719</v>
      </c>
      <c r="N1190" s="34" t="s">
        <v>43</v>
      </c>
      <c r="O1190" s="35">
        <v>0.11919840874595521</v>
      </c>
      <c r="P1190" s="7">
        <v>2684758</v>
      </c>
      <c r="Q1190" s="7">
        <v>320018.88146797317</v>
      </c>
      <c r="R1190" s="7">
        <v>0</v>
      </c>
      <c r="S1190" s="35">
        <v>1</v>
      </c>
      <c r="T1190" s="35">
        <v>0.11919840874595521</v>
      </c>
      <c r="U1190" s="7">
        <v>320018.88</v>
      </c>
      <c r="V1190" s="4" t="s">
        <v>44</v>
      </c>
      <c r="W1190" s="33" t="s">
        <v>45</v>
      </c>
      <c r="X1190" s="7" t="s">
        <v>45</v>
      </c>
      <c r="Y1190" s="7" t="s">
        <v>45</v>
      </c>
      <c r="Z1190" s="7" t="s">
        <v>45</v>
      </c>
      <c r="AA1190" s="7" t="s">
        <v>45</v>
      </c>
      <c r="AB1190" s="7" t="s">
        <v>45</v>
      </c>
      <c r="AC1190" s="4" t="s">
        <v>44</v>
      </c>
      <c r="AD1190" s="35" t="s">
        <v>45</v>
      </c>
      <c r="AE1190" s="7" t="s">
        <v>45</v>
      </c>
      <c r="AF1190" s="7" t="s">
        <v>45</v>
      </c>
      <c r="AG1190" s="7" t="s">
        <v>45</v>
      </c>
      <c r="AH1190" s="35" t="s">
        <v>45</v>
      </c>
      <c r="AI1190" s="35" t="s">
        <v>45</v>
      </c>
      <c r="AJ1190" s="7" t="s">
        <v>45</v>
      </c>
      <c r="AK1190" s="36">
        <v>320018.88</v>
      </c>
    </row>
    <row r="1191" spans="1:37">
      <c r="A1191" s="4">
        <v>2024</v>
      </c>
      <c r="B1191" s="4">
        <v>86</v>
      </c>
      <c r="C1191" s="4" t="s">
        <v>779</v>
      </c>
      <c r="D1191" s="4">
        <v>30140</v>
      </c>
      <c r="E1191" s="4" t="s">
        <v>305</v>
      </c>
      <c r="F1191" s="32">
        <v>0.161</v>
      </c>
      <c r="G1191" s="4" t="s">
        <v>44</v>
      </c>
      <c r="H1191" s="33" t="s">
        <v>45</v>
      </c>
      <c r="I1191" s="7" t="s">
        <v>45</v>
      </c>
      <c r="J1191" s="7" t="s">
        <v>45</v>
      </c>
      <c r="K1191" s="7" t="s">
        <v>45</v>
      </c>
      <c r="L1191" s="7" t="s">
        <v>45</v>
      </c>
      <c r="M1191" s="7" t="s">
        <v>45</v>
      </c>
      <c r="N1191" s="34" t="s">
        <v>44</v>
      </c>
      <c r="O1191" s="35" t="s">
        <v>45</v>
      </c>
      <c r="P1191" s="7" t="s">
        <v>45</v>
      </c>
      <c r="Q1191" s="7" t="s">
        <v>45</v>
      </c>
      <c r="R1191" s="7" t="s">
        <v>45</v>
      </c>
      <c r="S1191" s="35" t="s">
        <v>45</v>
      </c>
      <c r="T1191" s="35" t="s">
        <v>45</v>
      </c>
      <c r="U1191" s="7" t="s">
        <v>45</v>
      </c>
      <c r="V1191" s="4" t="s">
        <v>44</v>
      </c>
      <c r="W1191" s="33" t="s">
        <v>45</v>
      </c>
      <c r="X1191" s="7" t="s">
        <v>45</v>
      </c>
      <c r="Y1191" s="7" t="s">
        <v>45</v>
      </c>
      <c r="Z1191" s="7" t="s">
        <v>45</v>
      </c>
      <c r="AA1191" s="7" t="s">
        <v>45</v>
      </c>
      <c r="AB1191" s="7" t="s">
        <v>45</v>
      </c>
      <c r="AC1191" s="4" t="s">
        <v>44</v>
      </c>
      <c r="AD1191" s="35" t="s">
        <v>45</v>
      </c>
      <c r="AE1191" s="7" t="s">
        <v>45</v>
      </c>
      <c r="AF1191" s="7" t="s">
        <v>45</v>
      </c>
      <c r="AG1191" s="7" t="s">
        <v>45</v>
      </c>
      <c r="AH1191" s="35" t="s">
        <v>45</v>
      </c>
      <c r="AI1191" s="35" t="s">
        <v>45</v>
      </c>
      <c r="AJ1191" s="7" t="s">
        <v>45</v>
      </c>
      <c r="AK1191" s="36" t="s">
        <v>45</v>
      </c>
    </row>
    <row r="1192" spans="1:37">
      <c r="A1192" s="4">
        <v>2023</v>
      </c>
      <c r="B1192" s="4">
        <v>87</v>
      </c>
      <c r="C1192" s="4" t="s">
        <v>786</v>
      </c>
      <c r="D1192" s="4">
        <v>20110</v>
      </c>
      <c r="E1192" s="4" t="s">
        <v>370</v>
      </c>
      <c r="F1192" s="32">
        <v>0.13500000000000001</v>
      </c>
      <c r="G1192" s="4" t="s">
        <v>44</v>
      </c>
      <c r="H1192" s="33" t="s">
        <v>45</v>
      </c>
      <c r="I1192" s="7" t="s">
        <v>45</v>
      </c>
      <c r="J1192" s="7" t="s">
        <v>45</v>
      </c>
      <c r="K1192" s="7" t="s">
        <v>45</v>
      </c>
      <c r="L1192" s="7" t="s">
        <v>45</v>
      </c>
      <c r="M1192" s="7" t="s">
        <v>45</v>
      </c>
      <c r="N1192" s="34" t="s">
        <v>44</v>
      </c>
      <c r="O1192" s="35" t="s">
        <v>45</v>
      </c>
      <c r="P1192" s="7" t="s">
        <v>45</v>
      </c>
      <c r="Q1192" s="7" t="s">
        <v>45</v>
      </c>
      <c r="R1192" s="7" t="s">
        <v>45</v>
      </c>
      <c r="S1192" s="35" t="s">
        <v>45</v>
      </c>
      <c r="T1192" s="35" t="s">
        <v>45</v>
      </c>
      <c r="U1192" s="7" t="s">
        <v>45</v>
      </c>
      <c r="V1192" s="4" t="s">
        <v>44</v>
      </c>
      <c r="W1192" s="33" t="s">
        <v>45</v>
      </c>
      <c r="X1192" s="7" t="s">
        <v>45</v>
      </c>
      <c r="Y1192" s="7" t="s">
        <v>45</v>
      </c>
      <c r="Z1192" s="7" t="s">
        <v>45</v>
      </c>
      <c r="AA1192" s="7" t="s">
        <v>45</v>
      </c>
      <c r="AB1192" s="7" t="s">
        <v>45</v>
      </c>
      <c r="AC1192" s="4" t="s">
        <v>44</v>
      </c>
      <c r="AD1192" s="35" t="s">
        <v>45</v>
      </c>
      <c r="AE1192" s="7" t="s">
        <v>45</v>
      </c>
      <c r="AF1192" s="7" t="s">
        <v>45</v>
      </c>
      <c r="AG1192" s="7" t="s">
        <v>45</v>
      </c>
      <c r="AH1192" s="35" t="s">
        <v>45</v>
      </c>
      <c r="AI1192" s="35" t="s">
        <v>45</v>
      </c>
      <c r="AJ1192" s="7" t="s">
        <v>45</v>
      </c>
      <c r="AK1192" s="36" t="s">
        <v>45</v>
      </c>
    </row>
    <row r="1193" spans="1:37">
      <c r="A1193" s="4">
        <v>2023</v>
      </c>
      <c r="B1193" s="4">
        <v>87</v>
      </c>
      <c r="C1193" s="4" t="s">
        <v>786</v>
      </c>
      <c r="D1193" s="4">
        <v>20570</v>
      </c>
      <c r="E1193" s="4" t="s">
        <v>451</v>
      </c>
      <c r="F1193" s="32">
        <v>0.13500000000000001</v>
      </c>
      <c r="G1193" s="4" t="s">
        <v>43</v>
      </c>
      <c r="H1193" s="33">
        <v>646906370</v>
      </c>
      <c r="I1193" s="7">
        <v>7710140.6299999999</v>
      </c>
      <c r="J1193" s="7">
        <v>8873358.1199999992</v>
      </c>
      <c r="K1193" s="7">
        <v>1197903.3462</v>
      </c>
      <c r="L1193" s="7">
        <v>17781402.0962</v>
      </c>
      <c r="M1193" s="7">
        <v>18060659.370000001</v>
      </c>
      <c r="N1193" s="34" t="s">
        <v>43</v>
      </c>
      <c r="O1193" s="35">
        <v>1.54621859633689E-2</v>
      </c>
      <c r="P1193" s="7">
        <v>18047414.489999998</v>
      </c>
      <c r="Q1193" s="7">
        <v>279052.47900237847</v>
      </c>
      <c r="R1193" s="7">
        <v>0</v>
      </c>
      <c r="S1193" s="35">
        <v>1</v>
      </c>
      <c r="T1193" s="35">
        <v>1.54621859633689E-2</v>
      </c>
      <c r="U1193" s="7">
        <v>279052.48</v>
      </c>
      <c r="V1193" s="4" t="s">
        <v>44</v>
      </c>
      <c r="W1193" s="33" t="s">
        <v>45</v>
      </c>
      <c r="X1193" s="7" t="s">
        <v>45</v>
      </c>
      <c r="Y1193" s="7" t="s">
        <v>45</v>
      </c>
      <c r="Z1193" s="7" t="s">
        <v>45</v>
      </c>
      <c r="AA1193" s="7" t="s">
        <v>45</v>
      </c>
      <c r="AB1193" s="7" t="s">
        <v>45</v>
      </c>
      <c r="AC1193" s="4" t="s">
        <v>44</v>
      </c>
      <c r="AD1193" s="35" t="s">
        <v>45</v>
      </c>
      <c r="AE1193" s="7" t="s">
        <v>45</v>
      </c>
      <c r="AF1193" s="7" t="s">
        <v>45</v>
      </c>
      <c r="AG1193" s="7" t="s">
        <v>45</v>
      </c>
      <c r="AH1193" s="35" t="s">
        <v>45</v>
      </c>
      <c r="AI1193" s="35" t="s">
        <v>45</v>
      </c>
      <c r="AJ1193" s="7" t="s">
        <v>45</v>
      </c>
      <c r="AK1193" s="36">
        <v>279052.48</v>
      </c>
    </row>
    <row r="1194" spans="1:37">
      <c r="A1194" s="4">
        <v>2023</v>
      </c>
      <c r="B1194" s="4">
        <v>87</v>
      </c>
      <c r="C1194" s="4" t="s">
        <v>786</v>
      </c>
      <c r="D1194" s="4">
        <v>21580</v>
      </c>
      <c r="E1194" s="4" t="s">
        <v>787</v>
      </c>
      <c r="F1194" s="32">
        <v>0.13500000000000001</v>
      </c>
      <c r="G1194" s="4" t="s">
        <v>43</v>
      </c>
      <c r="H1194" s="33">
        <v>294956320</v>
      </c>
      <c r="I1194" s="7">
        <v>1917810.12</v>
      </c>
      <c r="J1194" s="7">
        <v>3467542.66</v>
      </c>
      <c r="K1194" s="7">
        <v>468118.25910000002</v>
      </c>
      <c r="L1194" s="7">
        <v>5853471.0391000006</v>
      </c>
      <c r="M1194" s="7">
        <v>6342158.46</v>
      </c>
      <c r="N1194" s="34" t="s">
        <v>43</v>
      </c>
      <c r="O1194" s="35">
        <v>7.7053801790376464E-2</v>
      </c>
      <c r="P1194" s="7">
        <v>6328323.29</v>
      </c>
      <c r="Q1194" s="7">
        <v>487621.36845308309</v>
      </c>
      <c r="R1194" s="7">
        <v>0</v>
      </c>
      <c r="S1194" s="35">
        <v>1</v>
      </c>
      <c r="T1194" s="35">
        <v>7.7053801790376464E-2</v>
      </c>
      <c r="U1194" s="7">
        <v>487621.37</v>
      </c>
      <c r="V1194" s="4" t="s">
        <v>43</v>
      </c>
      <c r="W1194" s="33">
        <v>27312800</v>
      </c>
      <c r="X1194" s="7">
        <v>178943.69</v>
      </c>
      <c r="Y1194" s="7">
        <v>372983.1</v>
      </c>
      <c r="Z1194" s="7">
        <v>50352.718500000003</v>
      </c>
      <c r="AA1194" s="7">
        <v>602279.5085</v>
      </c>
      <c r="AB1194" s="7">
        <v>588636.23</v>
      </c>
      <c r="AC1194" s="4" t="s">
        <v>44</v>
      </c>
      <c r="AD1194" s="35" t="s">
        <v>45</v>
      </c>
      <c r="AE1194" s="7" t="s">
        <v>45</v>
      </c>
      <c r="AF1194" s="7" t="s">
        <v>45</v>
      </c>
      <c r="AG1194" s="7" t="s">
        <v>45</v>
      </c>
      <c r="AH1194" s="35" t="s">
        <v>45</v>
      </c>
      <c r="AI1194" s="35" t="s">
        <v>45</v>
      </c>
      <c r="AJ1194" s="7" t="s">
        <v>45</v>
      </c>
      <c r="AK1194" s="36">
        <v>487621.37</v>
      </c>
    </row>
    <row r="1195" spans="1:37">
      <c r="A1195" s="4">
        <v>2023</v>
      </c>
      <c r="B1195" s="4">
        <v>87</v>
      </c>
      <c r="C1195" s="4" t="s">
        <v>786</v>
      </c>
      <c r="D1195" s="4">
        <v>21660</v>
      </c>
      <c r="E1195" s="4" t="s">
        <v>435</v>
      </c>
      <c r="F1195" s="32">
        <v>0.13500000000000001</v>
      </c>
      <c r="G1195" s="4" t="s">
        <v>43</v>
      </c>
      <c r="H1195" s="33">
        <v>192930200</v>
      </c>
      <c r="I1195" s="7">
        <v>810306.84</v>
      </c>
      <c r="J1195" s="7">
        <v>2494904.0499999998</v>
      </c>
      <c r="K1195" s="7">
        <v>336812.04674999998</v>
      </c>
      <c r="L1195" s="7">
        <v>3642022.9367499989</v>
      </c>
      <c r="M1195" s="7">
        <v>4244465.5599999996</v>
      </c>
      <c r="N1195" s="34" t="s">
        <v>43</v>
      </c>
      <c r="O1195" s="35">
        <v>0.1419360375844351</v>
      </c>
      <c r="P1195" s="7">
        <v>4232553.38</v>
      </c>
      <c r="Q1195" s="7">
        <v>600751.85562180763</v>
      </c>
      <c r="R1195" s="7">
        <v>0</v>
      </c>
      <c r="S1195" s="35">
        <v>1</v>
      </c>
      <c r="T1195" s="35">
        <v>0.1419360375844351</v>
      </c>
      <c r="U1195" s="7">
        <v>600751.86</v>
      </c>
      <c r="V1195" s="4" t="s">
        <v>43</v>
      </c>
      <c r="W1195" s="33">
        <v>6467190</v>
      </c>
      <c r="X1195" s="7">
        <v>27162.2</v>
      </c>
      <c r="Y1195" s="7">
        <v>113958.89</v>
      </c>
      <c r="Z1195" s="7">
        <v>15384.450150000001</v>
      </c>
      <c r="AA1195" s="7">
        <v>156505.54014999999</v>
      </c>
      <c r="AB1195" s="7">
        <v>142278.26</v>
      </c>
      <c r="AC1195" s="4" t="s">
        <v>44</v>
      </c>
      <c r="AD1195" s="35" t="s">
        <v>45</v>
      </c>
      <c r="AE1195" s="7" t="s">
        <v>45</v>
      </c>
      <c r="AF1195" s="7" t="s">
        <v>45</v>
      </c>
      <c r="AG1195" s="7" t="s">
        <v>45</v>
      </c>
      <c r="AH1195" s="35" t="s">
        <v>45</v>
      </c>
      <c r="AI1195" s="35" t="s">
        <v>45</v>
      </c>
      <c r="AJ1195" s="7" t="s">
        <v>45</v>
      </c>
      <c r="AK1195" s="36">
        <v>600751.86</v>
      </c>
    </row>
    <row r="1196" spans="1:37">
      <c r="A1196" s="4">
        <v>2023</v>
      </c>
      <c r="B1196" s="4">
        <v>87</v>
      </c>
      <c r="C1196" s="4" t="s">
        <v>786</v>
      </c>
      <c r="D1196" s="4">
        <v>21910</v>
      </c>
      <c r="E1196" s="4" t="s">
        <v>437</v>
      </c>
      <c r="F1196" s="32">
        <v>0.13500000000000001</v>
      </c>
      <c r="G1196" s="4" t="s">
        <v>43</v>
      </c>
      <c r="H1196" s="33">
        <v>45695470</v>
      </c>
      <c r="I1196" s="7">
        <v>945607.62</v>
      </c>
      <c r="J1196" s="7">
        <v>563454.46</v>
      </c>
      <c r="K1196" s="7">
        <v>76066.352100000004</v>
      </c>
      <c r="L1196" s="7">
        <v>1585128.4321000001</v>
      </c>
      <c r="M1196" s="7">
        <v>1708722.83</v>
      </c>
      <c r="N1196" s="34" t="s">
        <v>43</v>
      </c>
      <c r="O1196" s="35">
        <v>7.2331448804953347E-2</v>
      </c>
      <c r="P1196" s="7">
        <v>1636110.25</v>
      </c>
      <c r="Q1196" s="7">
        <v>118342.2247871344</v>
      </c>
      <c r="R1196" s="7">
        <v>0</v>
      </c>
      <c r="S1196" s="35">
        <v>1</v>
      </c>
      <c r="T1196" s="35">
        <v>7.2331448804953347E-2</v>
      </c>
      <c r="U1196" s="7">
        <v>118342.22</v>
      </c>
      <c r="V1196" s="4" t="s">
        <v>44</v>
      </c>
      <c r="W1196" s="33" t="s">
        <v>45</v>
      </c>
      <c r="X1196" s="7" t="s">
        <v>45</v>
      </c>
      <c r="Y1196" s="7" t="s">
        <v>45</v>
      </c>
      <c r="Z1196" s="7" t="s">
        <v>45</v>
      </c>
      <c r="AA1196" s="7" t="s">
        <v>45</v>
      </c>
      <c r="AB1196" s="7" t="s">
        <v>45</v>
      </c>
      <c r="AC1196" s="4" t="s">
        <v>44</v>
      </c>
      <c r="AD1196" s="35" t="s">
        <v>45</v>
      </c>
      <c r="AE1196" s="7" t="s">
        <v>45</v>
      </c>
      <c r="AF1196" s="7" t="s">
        <v>45</v>
      </c>
      <c r="AG1196" s="7" t="s">
        <v>45</v>
      </c>
      <c r="AH1196" s="35" t="s">
        <v>45</v>
      </c>
      <c r="AI1196" s="35" t="s">
        <v>45</v>
      </c>
      <c r="AJ1196" s="7" t="s">
        <v>45</v>
      </c>
      <c r="AK1196" s="36">
        <v>118342.22</v>
      </c>
    </row>
    <row r="1197" spans="1:37">
      <c r="A1197" s="4">
        <v>2023</v>
      </c>
      <c r="B1197" s="4">
        <v>87</v>
      </c>
      <c r="C1197" s="4" t="s">
        <v>786</v>
      </c>
      <c r="D1197" s="4">
        <v>22070</v>
      </c>
      <c r="E1197" s="4" t="s">
        <v>680</v>
      </c>
      <c r="F1197" s="32">
        <v>0.13500000000000001</v>
      </c>
      <c r="G1197" s="4" t="s">
        <v>43</v>
      </c>
      <c r="H1197" s="33">
        <v>2374890</v>
      </c>
      <c r="I1197" s="7">
        <v>9398.5</v>
      </c>
      <c r="J1197" s="7">
        <v>29327.69</v>
      </c>
      <c r="K1197" s="7">
        <v>3959.2381500000001</v>
      </c>
      <c r="L1197" s="7">
        <v>42685.42815</v>
      </c>
      <c r="M1197" s="7">
        <v>48346.73</v>
      </c>
      <c r="N1197" s="34" t="s">
        <v>43</v>
      </c>
      <c r="O1197" s="35">
        <v>0.1170979267884302</v>
      </c>
      <c r="P1197" s="7">
        <v>47497.83</v>
      </c>
      <c r="Q1197" s="7">
        <v>5561.897419949305</v>
      </c>
      <c r="R1197" s="7">
        <v>0</v>
      </c>
      <c r="S1197" s="35">
        <v>1</v>
      </c>
      <c r="T1197" s="35">
        <v>0.1170979267884302</v>
      </c>
      <c r="U1197" s="7">
        <v>5561.9</v>
      </c>
      <c r="V1197" s="4" t="s">
        <v>44</v>
      </c>
      <c r="W1197" s="33" t="s">
        <v>45</v>
      </c>
      <c r="X1197" s="7" t="s">
        <v>45</v>
      </c>
      <c r="Y1197" s="7" t="s">
        <v>45</v>
      </c>
      <c r="Z1197" s="7" t="s">
        <v>45</v>
      </c>
      <c r="AA1197" s="7" t="s">
        <v>45</v>
      </c>
      <c r="AB1197" s="7" t="s">
        <v>45</v>
      </c>
      <c r="AC1197" s="4" t="s">
        <v>44</v>
      </c>
      <c r="AD1197" s="35" t="s">
        <v>45</v>
      </c>
      <c r="AE1197" s="7" t="s">
        <v>45</v>
      </c>
      <c r="AF1197" s="7" t="s">
        <v>45</v>
      </c>
      <c r="AG1197" s="7" t="s">
        <v>45</v>
      </c>
      <c r="AH1197" s="35" t="s">
        <v>45</v>
      </c>
      <c r="AI1197" s="35" t="s">
        <v>45</v>
      </c>
      <c r="AJ1197" s="7" t="s">
        <v>45</v>
      </c>
      <c r="AK1197" s="36">
        <v>5561.9</v>
      </c>
    </row>
    <row r="1198" spans="1:37">
      <c r="A1198" s="4">
        <v>2023</v>
      </c>
      <c r="B1198" s="4">
        <v>87</v>
      </c>
      <c r="C1198" s="4" t="s">
        <v>786</v>
      </c>
      <c r="D1198" s="4">
        <v>22710</v>
      </c>
      <c r="E1198" s="4" t="s">
        <v>615</v>
      </c>
      <c r="F1198" s="32">
        <v>0.13500000000000001</v>
      </c>
      <c r="G1198" s="4" t="s">
        <v>44</v>
      </c>
      <c r="H1198" s="33" t="s">
        <v>45</v>
      </c>
      <c r="I1198" s="7" t="s">
        <v>45</v>
      </c>
      <c r="J1198" s="7" t="s">
        <v>45</v>
      </c>
      <c r="K1198" s="7" t="s">
        <v>45</v>
      </c>
      <c r="L1198" s="7" t="s">
        <v>45</v>
      </c>
      <c r="M1198" s="7" t="s">
        <v>45</v>
      </c>
      <c r="N1198" s="34" t="s">
        <v>44</v>
      </c>
      <c r="O1198" s="35" t="s">
        <v>45</v>
      </c>
      <c r="P1198" s="7" t="s">
        <v>45</v>
      </c>
      <c r="Q1198" s="7" t="s">
        <v>45</v>
      </c>
      <c r="R1198" s="7" t="s">
        <v>45</v>
      </c>
      <c r="S1198" s="35" t="s">
        <v>45</v>
      </c>
      <c r="T1198" s="35" t="s">
        <v>45</v>
      </c>
      <c r="U1198" s="7" t="s">
        <v>45</v>
      </c>
      <c r="V1198" s="4" t="s">
        <v>44</v>
      </c>
      <c r="W1198" s="33" t="s">
        <v>45</v>
      </c>
      <c r="X1198" s="7" t="s">
        <v>45</v>
      </c>
      <c r="Y1198" s="7" t="s">
        <v>45</v>
      </c>
      <c r="Z1198" s="7" t="s">
        <v>45</v>
      </c>
      <c r="AA1198" s="7" t="s">
        <v>45</v>
      </c>
      <c r="AB1198" s="7" t="s">
        <v>45</v>
      </c>
      <c r="AC1198" s="4" t="s">
        <v>44</v>
      </c>
      <c r="AD1198" s="35" t="s">
        <v>45</v>
      </c>
      <c r="AE1198" s="7" t="s">
        <v>45</v>
      </c>
      <c r="AF1198" s="7" t="s">
        <v>45</v>
      </c>
      <c r="AG1198" s="7" t="s">
        <v>45</v>
      </c>
      <c r="AH1198" s="35" t="s">
        <v>45</v>
      </c>
      <c r="AI1198" s="35" t="s">
        <v>45</v>
      </c>
      <c r="AJ1198" s="7" t="s">
        <v>45</v>
      </c>
      <c r="AK1198" s="36" t="s">
        <v>45</v>
      </c>
    </row>
    <row r="1199" spans="1:37">
      <c r="A1199" s="4">
        <v>2023</v>
      </c>
      <c r="B1199" s="4">
        <v>87</v>
      </c>
      <c r="C1199" s="4" t="s">
        <v>786</v>
      </c>
      <c r="D1199" s="4">
        <v>22760</v>
      </c>
      <c r="E1199" s="4" t="s">
        <v>681</v>
      </c>
      <c r="F1199" s="32">
        <v>0.13500000000000001</v>
      </c>
      <c r="G1199" s="4" t="s">
        <v>43</v>
      </c>
      <c r="H1199" s="33">
        <v>49249030</v>
      </c>
      <c r="I1199" s="7">
        <v>389067.34</v>
      </c>
      <c r="J1199" s="7">
        <v>626027.6</v>
      </c>
      <c r="K1199" s="7">
        <v>84513.72600000001</v>
      </c>
      <c r="L1199" s="7">
        <v>1099608.666</v>
      </c>
      <c r="M1199" s="7">
        <v>1147503.19</v>
      </c>
      <c r="N1199" s="34" t="s">
        <v>43</v>
      </c>
      <c r="O1199" s="35">
        <v>4.1738031246780223E-2</v>
      </c>
      <c r="P1199" s="7">
        <v>1096639.81</v>
      </c>
      <c r="Q1199" s="7">
        <v>45771.586656243118</v>
      </c>
      <c r="R1199" s="7">
        <v>0</v>
      </c>
      <c r="S1199" s="35">
        <v>1</v>
      </c>
      <c r="T1199" s="35">
        <v>4.1738031246780223E-2</v>
      </c>
      <c r="U1199" s="7">
        <v>45771.59</v>
      </c>
      <c r="V1199" s="4" t="s">
        <v>44</v>
      </c>
      <c r="W1199" s="33" t="s">
        <v>45</v>
      </c>
      <c r="X1199" s="7" t="s">
        <v>45</v>
      </c>
      <c r="Y1199" s="7" t="s">
        <v>45</v>
      </c>
      <c r="Z1199" s="7" t="s">
        <v>45</v>
      </c>
      <c r="AA1199" s="7" t="s">
        <v>45</v>
      </c>
      <c r="AB1199" s="7" t="s">
        <v>45</v>
      </c>
      <c r="AC1199" s="4" t="s">
        <v>44</v>
      </c>
      <c r="AD1199" s="35" t="s">
        <v>45</v>
      </c>
      <c r="AE1199" s="7" t="s">
        <v>45</v>
      </c>
      <c r="AF1199" s="7" t="s">
        <v>45</v>
      </c>
      <c r="AG1199" s="7" t="s">
        <v>45</v>
      </c>
      <c r="AH1199" s="35" t="s">
        <v>45</v>
      </c>
      <c r="AI1199" s="35" t="s">
        <v>45</v>
      </c>
      <c r="AJ1199" s="7" t="s">
        <v>45</v>
      </c>
      <c r="AK1199" s="36">
        <v>45771.59</v>
      </c>
    </row>
    <row r="1200" spans="1:37">
      <c r="A1200" s="4">
        <v>2023</v>
      </c>
      <c r="B1200" s="4">
        <v>87</v>
      </c>
      <c r="C1200" s="4" t="s">
        <v>786</v>
      </c>
      <c r="D1200" s="4">
        <v>23050</v>
      </c>
      <c r="E1200" s="4" t="s">
        <v>440</v>
      </c>
      <c r="F1200" s="32">
        <v>0.13500000000000001</v>
      </c>
      <c r="G1200" s="4" t="s">
        <v>43</v>
      </c>
      <c r="H1200" s="33">
        <v>36675650</v>
      </c>
      <c r="I1200" s="7">
        <v>196758.04</v>
      </c>
      <c r="J1200" s="7">
        <v>381707.25</v>
      </c>
      <c r="K1200" s="7">
        <v>51530.478750000002</v>
      </c>
      <c r="L1200" s="7">
        <v>629995.76875000005</v>
      </c>
      <c r="M1200" s="7">
        <v>761563.16</v>
      </c>
      <c r="N1200" s="34" t="s">
        <v>43</v>
      </c>
      <c r="O1200" s="35">
        <v>0.17275965824029621</v>
      </c>
      <c r="P1200" s="7">
        <v>753683.29</v>
      </c>
      <c r="Q1200" s="7">
        <v>130206.067601822</v>
      </c>
      <c r="R1200" s="7">
        <v>0</v>
      </c>
      <c r="S1200" s="35">
        <v>1</v>
      </c>
      <c r="T1200" s="35">
        <v>0.17275965824029621</v>
      </c>
      <c r="U1200" s="7">
        <v>130206.07</v>
      </c>
      <c r="V1200" s="4" t="s">
        <v>44</v>
      </c>
      <c r="W1200" s="33" t="s">
        <v>45</v>
      </c>
      <c r="X1200" s="7" t="s">
        <v>45</v>
      </c>
      <c r="Y1200" s="7" t="s">
        <v>45</v>
      </c>
      <c r="Z1200" s="7" t="s">
        <v>45</v>
      </c>
      <c r="AA1200" s="7" t="s">
        <v>45</v>
      </c>
      <c r="AB1200" s="7" t="s">
        <v>45</v>
      </c>
      <c r="AC1200" s="4" t="s">
        <v>44</v>
      </c>
      <c r="AD1200" s="35" t="s">
        <v>45</v>
      </c>
      <c r="AE1200" s="7" t="s">
        <v>45</v>
      </c>
      <c r="AF1200" s="7" t="s">
        <v>45</v>
      </c>
      <c r="AG1200" s="7" t="s">
        <v>45</v>
      </c>
      <c r="AH1200" s="35" t="s">
        <v>45</v>
      </c>
      <c r="AI1200" s="35" t="s">
        <v>45</v>
      </c>
      <c r="AJ1200" s="7" t="s">
        <v>45</v>
      </c>
      <c r="AK1200" s="36">
        <v>130206.07</v>
      </c>
    </row>
    <row r="1201" spans="1:37">
      <c r="A1201" s="4">
        <v>2023</v>
      </c>
      <c r="B1201" s="4">
        <v>87</v>
      </c>
      <c r="C1201" s="4" t="s">
        <v>786</v>
      </c>
      <c r="D1201" s="4">
        <v>23800</v>
      </c>
      <c r="E1201" s="4" t="s">
        <v>441</v>
      </c>
      <c r="F1201" s="32">
        <v>0.13500000000000001</v>
      </c>
      <c r="G1201" s="4" t="s">
        <v>43</v>
      </c>
      <c r="H1201" s="33">
        <v>84201670</v>
      </c>
      <c r="I1201" s="7">
        <v>988394.9</v>
      </c>
      <c r="J1201" s="7">
        <v>1304399.78</v>
      </c>
      <c r="K1201" s="7">
        <v>176093.97029999999</v>
      </c>
      <c r="L1201" s="7">
        <v>2468888.6502999999</v>
      </c>
      <c r="M1201" s="7">
        <v>2301942.2200000002</v>
      </c>
      <c r="N1201" s="34" t="s">
        <v>44</v>
      </c>
      <c r="O1201" s="35" t="s">
        <v>45</v>
      </c>
      <c r="P1201" s="7" t="s">
        <v>45</v>
      </c>
      <c r="Q1201" s="7" t="s">
        <v>45</v>
      </c>
      <c r="R1201" s="7" t="s">
        <v>45</v>
      </c>
      <c r="S1201" s="35" t="s">
        <v>45</v>
      </c>
      <c r="T1201" s="35" t="s">
        <v>45</v>
      </c>
      <c r="U1201" s="7" t="s">
        <v>45</v>
      </c>
      <c r="V1201" s="4" t="s">
        <v>44</v>
      </c>
      <c r="W1201" s="33" t="s">
        <v>45</v>
      </c>
      <c r="X1201" s="7" t="s">
        <v>45</v>
      </c>
      <c r="Y1201" s="7" t="s">
        <v>45</v>
      </c>
      <c r="Z1201" s="7" t="s">
        <v>45</v>
      </c>
      <c r="AA1201" s="7" t="s">
        <v>45</v>
      </c>
      <c r="AB1201" s="7" t="s">
        <v>45</v>
      </c>
      <c r="AC1201" s="4" t="s">
        <v>44</v>
      </c>
      <c r="AD1201" s="35" t="s">
        <v>45</v>
      </c>
      <c r="AE1201" s="7" t="s">
        <v>45</v>
      </c>
      <c r="AF1201" s="7" t="s">
        <v>45</v>
      </c>
      <c r="AG1201" s="7" t="s">
        <v>45</v>
      </c>
      <c r="AH1201" s="35" t="s">
        <v>45</v>
      </c>
      <c r="AI1201" s="35" t="s">
        <v>45</v>
      </c>
      <c r="AJ1201" s="7" t="s">
        <v>45</v>
      </c>
      <c r="AK1201" s="36" t="s">
        <v>45</v>
      </c>
    </row>
    <row r="1202" spans="1:37">
      <c r="A1202" s="4">
        <v>2023</v>
      </c>
      <c r="B1202" s="4">
        <v>87</v>
      </c>
      <c r="C1202" s="4" t="s">
        <v>786</v>
      </c>
      <c r="D1202" s="4">
        <v>24030</v>
      </c>
      <c r="E1202" s="4" t="s">
        <v>788</v>
      </c>
      <c r="F1202" s="32">
        <v>0.13500000000000001</v>
      </c>
      <c r="G1202" s="4" t="s">
        <v>44</v>
      </c>
      <c r="H1202" s="33" t="s">
        <v>45</v>
      </c>
      <c r="I1202" s="7" t="s">
        <v>45</v>
      </c>
      <c r="J1202" s="7" t="s">
        <v>45</v>
      </c>
      <c r="K1202" s="7" t="s">
        <v>45</v>
      </c>
      <c r="L1202" s="7" t="s">
        <v>45</v>
      </c>
      <c r="M1202" s="7" t="s">
        <v>45</v>
      </c>
      <c r="N1202" s="34" t="s">
        <v>44</v>
      </c>
      <c r="O1202" s="35" t="s">
        <v>45</v>
      </c>
      <c r="P1202" s="7" t="s">
        <v>45</v>
      </c>
      <c r="Q1202" s="7" t="s">
        <v>45</v>
      </c>
      <c r="R1202" s="7" t="s">
        <v>45</v>
      </c>
      <c r="S1202" s="35" t="s">
        <v>45</v>
      </c>
      <c r="T1202" s="35" t="s">
        <v>45</v>
      </c>
      <c r="U1202" s="7" t="s">
        <v>45</v>
      </c>
      <c r="V1202" s="4" t="s">
        <v>44</v>
      </c>
      <c r="W1202" s="33" t="s">
        <v>45</v>
      </c>
      <c r="X1202" s="7" t="s">
        <v>45</v>
      </c>
      <c r="Y1202" s="7" t="s">
        <v>45</v>
      </c>
      <c r="Z1202" s="7" t="s">
        <v>45</v>
      </c>
      <c r="AA1202" s="7" t="s">
        <v>45</v>
      </c>
      <c r="AB1202" s="7" t="s">
        <v>45</v>
      </c>
      <c r="AC1202" s="4" t="s">
        <v>44</v>
      </c>
      <c r="AD1202" s="35" t="s">
        <v>45</v>
      </c>
      <c r="AE1202" s="7" t="s">
        <v>45</v>
      </c>
      <c r="AF1202" s="7" t="s">
        <v>45</v>
      </c>
      <c r="AG1202" s="7" t="s">
        <v>45</v>
      </c>
      <c r="AH1202" s="35" t="s">
        <v>45</v>
      </c>
      <c r="AI1202" s="35" t="s">
        <v>45</v>
      </c>
      <c r="AJ1202" s="7" t="s">
        <v>45</v>
      </c>
      <c r="AK1202" s="36" t="s">
        <v>45</v>
      </c>
    </row>
    <row r="1203" spans="1:37">
      <c r="A1203" s="4">
        <v>2023</v>
      </c>
      <c r="B1203" s="4">
        <v>87</v>
      </c>
      <c r="C1203" s="4" t="s">
        <v>786</v>
      </c>
      <c r="D1203" s="4">
        <v>24210</v>
      </c>
      <c r="E1203" s="4" t="s">
        <v>454</v>
      </c>
      <c r="F1203" s="32">
        <v>0.13500000000000001</v>
      </c>
      <c r="G1203" s="4" t="s">
        <v>43</v>
      </c>
      <c r="H1203" s="33">
        <v>283845010</v>
      </c>
      <c r="I1203" s="7">
        <v>2100453.0699999998</v>
      </c>
      <c r="J1203" s="7">
        <v>3553980.67</v>
      </c>
      <c r="K1203" s="7">
        <v>479787.39045000001</v>
      </c>
      <c r="L1203" s="7">
        <v>6134221.1304500001</v>
      </c>
      <c r="M1203" s="7">
        <v>6727132.9800000004</v>
      </c>
      <c r="N1203" s="34" t="s">
        <v>43</v>
      </c>
      <c r="O1203" s="35">
        <v>8.8137376102531029E-2</v>
      </c>
      <c r="P1203" s="7">
        <v>6572862.4000000004</v>
      </c>
      <c r="Q1203" s="7">
        <v>579314.84541898477</v>
      </c>
      <c r="R1203" s="7">
        <v>0</v>
      </c>
      <c r="S1203" s="35">
        <v>1</v>
      </c>
      <c r="T1203" s="35">
        <v>8.8137376102531029E-2</v>
      </c>
      <c r="U1203" s="7">
        <v>579314.85</v>
      </c>
      <c r="V1203" s="4" t="s">
        <v>44</v>
      </c>
      <c r="W1203" s="33" t="s">
        <v>45</v>
      </c>
      <c r="X1203" s="7" t="s">
        <v>45</v>
      </c>
      <c r="Y1203" s="7" t="s">
        <v>45</v>
      </c>
      <c r="Z1203" s="7" t="s">
        <v>45</v>
      </c>
      <c r="AA1203" s="7" t="s">
        <v>45</v>
      </c>
      <c r="AB1203" s="7" t="s">
        <v>45</v>
      </c>
      <c r="AC1203" s="4" t="s">
        <v>44</v>
      </c>
      <c r="AD1203" s="35" t="s">
        <v>45</v>
      </c>
      <c r="AE1203" s="7" t="s">
        <v>45</v>
      </c>
      <c r="AF1203" s="7" t="s">
        <v>45</v>
      </c>
      <c r="AG1203" s="7" t="s">
        <v>45</v>
      </c>
      <c r="AH1203" s="35" t="s">
        <v>45</v>
      </c>
      <c r="AI1203" s="35" t="s">
        <v>45</v>
      </c>
      <c r="AJ1203" s="7" t="s">
        <v>45</v>
      </c>
      <c r="AK1203" s="36">
        <v>579314.85</v>
      </c>
    </row>
    <row r="1204" spans="1:37">
      <c r="A1204" s="4">
        <v>2023</v>
      </c>
      <c r="B1204" s="4">
        <v>87</v>
      </c>
      <c r="C1204" s="4" t="s">
        <v>786</v>
      </c>
      <c r="D1204" s="4">
        <v>24310</v>
      </c>
      <c r="E1204" s="4" t="s">
        <v>455</v>
      </c>
      <c r="F1204" s="32">
        <v>0.13500000000000001</v>
      </c>
      <c r="G1204" s="4" t="s">
        <v>43</v>
      </c>
      <c r="H1204" s="33">
        <v>4319010</v>
      </c>
      <c r="I1204" s="7">
        <v>43648.49</v>
      </c>
      <c r="J1204" s="7">
        <v>57741.69</v>
      </c>
      <c r="K1204" s="7">
        <v>7795.1281499999996</v>
      </c>
      <c r="L1204" s="7">
        <v>109185.30815</v>
      </c>
      <c r="M1204" s="7">
        <v>112752.72</v>
      </c>
      <c r="N1204" s="34" t="s">
        <v>43</v>
      </c>
      <c r="O1204" s="35">
        <v>3.1639253137307977E-2</v>
      </c>
      <c r="P1204" s="7">
        <v>106321.16</v>
      </c>
      <c r="Q1204" s="7">
        <v>3363.922095092224</v>
      </c>
      <c r="R1204" s="7">
        <v>0</v>
      </c>
      <c r="S1204" s="35">
        <v>1</v>
      </c>
      <c r="T1204" s="35">
        <v>3.1639253137307977E-2</v>
      </c>
      <c r="U1204" s="7">
        <v>3363.92</v>
      </c>
      <c r="V1204" s="4" t="s">
        <v>44</v>
      </c>
      <c r="W1204" s="33" t="s">
        <v>45</v>
      </c>
      <c r="X1204" s="7" t="s">
        <v>45</v>
      </c>
      <c r="Y1204" s="7" t="s">
        <v>45</v>
      </c>
      <c r="Z1204" s="7" t="s">
        <v>45</v>
      </c>
      <c r="AA1204" s="7" t="s">
        <v>45</v>
      </c>
      <c r="AB1204" s="7" t="s">
        <v>45</v>
      </c>
      <c r="AC1204" s="4" t="s">
        <v>44</v>
      </c>
      <c r="AD1204" s="35" t="s">
        <v>45</v>
      </c>
      <c r="AE1204" s="7" t="s">
        <v>45</v>
      </c>
      <c r="AF1204" s="7" t="s">
        <v>45</v>
      </c>
      <c r="AG1204" s="7" t="s">
        <v>45</v>
      </c>
      <c r="AH1204" s="35" t="s">
        <v>45</v>
      </c>
      <c r="AI1204" s="35" t="s">
        <v>45</v>
      </c>
      <c r="AJ1204" s="7" t="s">
        <v>45</v>
      </c>
      <c r="AK1204" s="36">
        <v>3363.92</v>
      </c>
    </row>
    <row r="1205" spans="1:37">
      <c r="A1205" s="4">
        <v>2023</v>
      </c>
      <c r="B1205" s="4">
        <v>87</v>
      </c>
      <c r="C1205" s="4" t="s">
        <v>786</v>
      </c>
      <c r="D1205" s="4">
        <v>24370</v>
      </c>
      <c r="E1205" s="4" t="s">
        <v>789</v>
      </c>
      <c r="F1205" s="32">
        <v>0.13500000000000001</v>
      </c>
      <c r="G1205" s="4" t="s">
        <v>43</v>
      </c>
      <c r="H1205" s="33">
        <v>1116791950</v>
      </c>
      <c r="I1205" s="7">
        <v>10245360.01</v>
      </c>
      <c r="J1205" s="7">
        <v>33890768.009999998</v>
      </c>
      <c r="K1205" s="7">
        <v>4575253.6813500002</v>
      </c>
      <c r="L1205" s="7">
        <v>48711381.701350003</v>
      </c>
      <c r="M1205" s="7">
        <v>49165589.619999997</v>
      </c>
      <c r="N1205" s="34" t="s">
        <v>43</v>
      </c>
      <c r="O1205" s="35">
        <v>9.2383295341430527E-3</v>
      </c>
      <c r="P1205" s="7">
        <v>45169194.740000002</v>
      </c>
      <c r="Q1205" s="7">
        <v>417287.90580000111</v>
      </c>
      <c r="R1205" s="7">
        <v>0</v>
      </c>
      <c r="S1205" s="35">
        <v>1</v>
      </c>
      <c r="T1205" s="35">
        <v>9.2383295341430527E-3</v>
      </c>
      <c r="U1205" s="7">
        <v>417287.91</v>
      </c>
      <c r="V1205" s="4" t="s">
        <v>44</v>
      </c>
      <c r="W1205" s="33" t="s">
        <v>45</v>
      </c>
      <c r="X1205" s="7" t="s">
        <v>45</v>
      </c>
      <c r="Y1205" s="7" t="s">
        <v>45</v>
      </c>
      <c r="Z1205" s="7" t="s">
        <v>45</v>
      </c>
      <c r="AA1205" s="7" t="s">
        <v>45</v>
      </c>
      <c r="AB1205" s="7" t="s">
        <v>45</v>
      </c>
      <c r="AC1205" s="4" t="s">
        <v>44</v>
      </c>
      <c r="AD1205" s="35" t="s">
        <v>45</v>
      </c>
      <c r="AE1205" s="7" t="s">
        <v>45</v>
      </c>
      <c r="AF1205" s="7" t="s">
        <v>45</v>
      </c>
      <c r="AG1205" s="7" t="s">
        <v>45</v>
      </c>
      <c r="AH1205" s="35" t="s">
        <v>45</v>
      </c>
      <c r="AI1205" s="35" t="s">
        <v>45</v>
      </c>
      <c r="AJ1205" s="7" t="s">
        <v>45</v>
      </c>
      <c r="AK1205" s="36">
        <v>417287.91</v>
      </c>
    </row>
    <row r="1206" spans="1:37">
      <c r="A1206" s="4">
        <v>2023</v>
      </c>
      <c r="B1206" s="4">
        <v>87</v>
      </c>
      <c r="C1206" s="4" t="s">
        <v>786</v>
      </c>
      <c r="D1206" s="4">
        <v>24720</v>
      </c>
      <c r="E1206" s="4" t="s">
        <v>790</v>
      </c>
      <c r="F1206" s="32">
        <v>0.13500000000000001</v>
      </c>
      <c r="G1206" s="4" t="s">
        <v>44</v>
      </c>
      <c r="H1206" s="33" t="s">
        <v>45</v>
      </c>
      <c r="I1206" s="7" t="s">
        <v>45</v>
      </c>
      <c r="J1206" s="7" t="s">
        <v>45</v>
      </c>
      <c r="K1206" s="7" t="s">
        <v>45</v>
      </c>
      <c r="L1206" s="7" t="s">
        <v>45</v>
      </c>
      <c r="M1206" s="7" t="s">
        <v>45</v>
      </c>
      <c r="N1206" s="34" t="s">
        <v>44</v>
      </c>
      <c r="O1206" s="35" t="s">
        <v>45</v>
      </c>
      <c r="P1206" s="7" t="s">
        <v>45</v>
      </c>
      <c r="Q1206" s="7" t="s">
        <v>45</v>
      </c>
      <c r="R1206" s="7" t="s">
        <v>45</v>
      </c>
      <c r="S1206" s="35" t="s">
        <v>45</v>
      </c>
      <c r="T1206" s="35" t="s">
        <v>45</v>
      </c>
      <c r="U1206" s="7" t="s">
        <v>45</v>
      </c>
      <c r="V1206" s="4" t="s">
        <v>44</v>
      </c>
      <c r="W1206" s="33" t="s">
        <v>45</v>
      </c>
      <c r="X1206" s="7" t="s">
        <v>45</v>
      </c>
      <c r="Y1206" s="7" t="s">
        <v>45</v>
      </c>
      <c r="Z1206" s="7" t="s">
        <v>45</v>
      </c>
      <c r="AA1206" s="7" t="s">
        <v>45</v>
      </c>
      <c r="AB1206" s="7" t="s">
        <v>45</v>
      </c>
      <c r="AC1206" s="4" t="s">
        <v>44</v>
      </c>
      <c r="AD1206" s="35" t="s">
        <v>45</v>
      </c>
      <c r="AE1206" s="7" t="s">
        <v>45</v>
      </c>
      <c r="AF1206" s="7" t="s">
        <v>45</v>
      </c>
      <c r="AG1206" s="7" t="s">
        <v>45</v>
      </c>
      <c r="AH1206" s="35" t="s">
        <v>45</v>
      </c>
      <c r="AI1206" s="35" t="s">
        <v>45</v>
      </c>
      <c r="AJ1206" s="7" t="s">
        <v>45</v>
      </c>
      <c r="AK1206" s="36" t="s">
        <v>45</v>
      </c>
    </row>
    <row r="1207" spans="1:37">
      <c r="A1207" s="4">
        <v>2023</v>
      </c>
      <c r="B1207" s="4">
        <v>87</v>
      </c>
      <c r="C1207" s="4" t="s">
        <v>786</v>
      </c>
      <c r="D1207" s="4">
        <v>30140</v>
      </c>
      <c r="E1207" s="4" t="s">
        <v>305</v>
      </c>
      <c r="F1207" s="32">
        <v>0.13500000000000001</v>
      </c>
      <c r="G1207" s="4" t="s">
        <v>44</v>
      </c>
      <c r="H1207" s="33" t="s">
        <v>45</v>
      </c>
      <c r="I1207" s="7" t="s">
        <v>45</v>
      </c>
      <c r="J1207" s="7" t="s">
        <v>45</v>
      </c>
      <c r="K1207" s="7" t="s">
        <v>45</v>
      </c>
      <c r="L1207" s="7" t="s">
        <v>45</v>
      </c>
      <c r="M1207" s="7" t="s">
        <v>45</v>
      </c>
      <c r="N1207" s="34" t="s">
        <v>44</v>
      </c>
      <c r="O1207" s="35" t="s">
        <v>45</v>
      </c>
      <c r="P1207" s="7" t="s">
        <v>45</v>
      </c>
      <c r="Q1207" s="7" t="s">
        <v>45</v>
      </c>
      <c r="R1207" s="7" t="s">
        <v>45</v>
      </c>
      <c r="S1207" s="35" t="s">
        <v>45</v>
      </c>
      <c r="T1207" s="35" t="s">
        <v>45</v>
      </c>
      <c r="U1207" s="7" t="s">
        <v>45</v>
      </c>
      <c r="V1207" s="4" t="s">
        <v>44</v>
      </c>
      <c r="W1207" s="33" t="s">
        <v>45</v>
      </c>
      <c r="X1207" s="7" t="s">
        <v>45</v>
      </c>
      <c r="Y1207" s="7" t="s">
        <v>45</v>
      </c>
      <c r="Z1207" s="7" t="s">
        <v>45</v>
      </c>
      <c r="AA1207" s="7" t="s">
        <v>45</v>
      </c>
      <c r="AB1207" s="7" t="s">
        <v>45</v>
      </c>
      <c r="AC1207" s="4" t="s">
        <v>44</v>
      </c>
      <c r="AD1207" s="35" t="s">
        <v>45</v>
      </c>
      <c r="AE1207" s="7" t="s">
        <v>45</v>
      </c>
      <c r="AF1207" s="7" t="s">
        <v>45</v>
      </c>
      <c r="AG1207" s="7" t="s">
        <v>45</v>
      </c>
      <c r="AH1207" s="35" t="s">
        <v>45</v>
      </c>
      <c r="AI1207" s="35" t="s">
        <v>45</v>
      </c>
      <c r="AJ1207" s="7" t="s">
        <v>45</v>
      </c>
      <c r="AK1207" s="36" t="s">
        <v>45</v>
      </c>
    </row>
    <row r="1208" spans="1:37">
      <c r="A1208" s="4">
        <v>2023</v>
      </c>
      <c r="B1208" s="4">
        <v>87</v>
      </c>
      <c r="C1208" s="4" t="s">
        <v>786</v>
      </c>
      <c r="D1208" s="4">
        <v>30300</v>
      </c>
      <c r="E1208" s="4" t="s">
        <v>379</v>
      </c>
      <c r="F1208" s="32">
        <v>0.13500000000000001</v>
      </c>
      <c r="G1208" s="4" t="s">
        <v>43</v>
      </c>
      <c r="H1208" s="33">
        <v>3327553090</v>
      </c>
      <c r="I1208" s="7">
        <v>2185323.91</v>
      </c>
      <c r="J1208" s="7">
        <v>5224802.4400000004</v>
      </c>
      <c r="K1208" s="7">
        <v>705348.32940000005</v>
      </c>
      <c r="L1208" s="7">
        <v>8115474.6794000007</v>
      </c>
      <c r="M1208" s="7">
        <v>8840423.4299999997</v>
      </c>
      <c r="N1208" s="34" t="s">
        <v>43</v>
      </c>
      <c r="O1208" s="35">
        <v>8.2003849288472264E-2</v>
      </c>
      <c r="P1208" s="7">
        <v>8629990.2799999993</v>
      </c>
      <c r="Q1208" s="7">
        <v>707692.42228210054</v>
      </c>
      <c r="R1208" s="7">
        <v>0</v>
      </c>
      <c r="S1208" s="35">
        <v>1</v>
      </c>
      <c r="T1208" s="35">
        <v>8.2003849288472264E-2</v>
      </c>
      <c r="U1208" s="7">
        <v>707692.42</v>
      </c>
      <c r="V1208" s="4" t="s">
        <v>44</v>
      </c>
      <c r="W1208" s="33" t="s">
        <v>45</v>
      </c>
      <c r="X1208" s="7" t="s">
        <v>45</v>
      </c>
      <c r="Y1208" s="7" t="s">
        <v>45</v>
      </c>
      <c r="Z1208" s="7" t="s">
        <v>45</v>
      </c>
      <c r="AA1208" s="7" t="s">
        <v>45</v>
      </c>
      <c r="AB1208" s="7" t="s">
        <v>45</v>
      </c>
      <c r="AC1208" s="4" t="s">
        <v>44</v>
      </c>
      <c r="AD1208" s="35" t="s">
        <v>45</v>
      </c>
      <c r="AE1208" s="7" t="s">
        <v>45</v>
      </c>
      <c r="AF1208" s="7" t="s">
        <v>45</v>
      </c>
      <c r="AG1208" s="7" t="s">
        <v>45</v>
      </c>
      <c r="AH1208" s="35" t="s">
        <v>45</v>
      </c>
      <c r="AI1208" s="35" t="s">
        <v>45</v>
      </c>
      <c r="AJ1208" s="7" t="s">
        <v>45</v>
      </c>
      <c r="AK1208" s="36">
        <v>707692.42</v>
      </c>
    </row>
    <row r="1209" spans="1:37">
      <c r="A1209" s="4">
        <v>2023</v>
      </c>
      <c r="B1209" s="4">
        <v>87</v>
      </c>
      <c r="C1209" s="4" t="s">
        <v>786</v>
      </c>
      <c r="D1209" s="4">
        <v>30450</v>
      </c>
      <c r="E1209" s="4" t="s">
        <v>246</v>
      </c>
      <c r="F1209" s="32">
        <v>0.13500000000000001</v>
      </c>
      <c r="G1209" s="4" t="s">
        <v>43</v>
      </c>
      <c r="H1209" s="33">
        <v>97319390</v>
      </c>
      <c r="I1209" s="7">
        <v>0</v>
      </c>
      <c r="J1209" s="7">
        <v>114174.42</v>
      </c>
      <c r="K1209" s="7">
        <v>15413.546700000001</v>
      </c>
      <c r="L1209" s="7">
        <v>129587.9667</v>
      </c>
      <c r="M1209" s="7">
        <v>155711.01999999999</v>
      </c>
      <c r="N1209" s="34" t="s">
        <v>43</v>
      </c>
      <c r="O1209" s="35">
        <v>0.16776624608842711</v>
      </c>
      <c r="P1209" s="7">
        <v>155562.23999999999</v>
      </c>
      <c r="Q1209" s="7">
        <v>26098.09303790695</v>
      </c>
      <c r="R1209" s="7">
        <v>0</v>
      </c>
      <c r="S1209" s="35">
        <v>1</v>
      </c>
      <c r="T1209" s="35">
        <v>0.16776624608842711</v>
      </c>
      <c r="U1209" s="7">
        <v>26098.09</v>
      </c>
      <c r="V1209" s="4" t="s">
        <v>43</v>
      </c>
      <c r="W1209" s="33">
        <v>16291060</v>
      </c>
      <c r="X1209" s="7">
        <v>0</v>
      </c>
      <c r="Y1209" s="7">
        <v>22920.53</v>
      </c>
      <c r="Z1209" s="7">
        <v>3094.2715499999999</v>
      </c>
      <c r="AA1209" s="7">
        <v>26014.80155</v>
      </c>
      <c r="AB1209" s="7">
        <v>26065.7</v>
      </c>
      <c r="AC1209" s="4" t="s">
        <v>43</v>
      </c>
      <c r="AD1209" s="35">
        <v>1.9526983737249151E-3</v>
      </c>
      <c r="AE1209" s="7">
        <v>25894.240000000002</v>
      </c>
      <c r="AF1209" s="7">
        <v>50.563640336842639</v>
      </c>
      <c r="AG1209" s="7">
        <v>0</v>
      </c>
      <c r="AH1209" s="35">
        <v>1</v>
      </c>
      <c r="AI1209" s="35">
        <v>1.9526983737249151E-3</v>
      </c>
      <c r="AJ1209" s="7">
        <v>50.56</v>
      </c>
      <c r="AK1209" s="36">
        <v>26148.65</v>
      </c>
    </row>
    <row r="1210" spans="1:37" hidden="1">
      <c r="A1210" s="4">
        <v>2025</v>
      </c>
      <c r="B1210" s="4">
        <v>88</v>
      </c>
      <c r="C1210" s="4" t="s">
        <v>791</v>
      </c>
      <c r="D1210" s="4">
        <v>20850</v>
      </c>
      <c r="E1210" s="4" t="s">
        <v>696</v>
      </c>
      <c r="F1210" s="32">
        <v>0.13800000000000001</v>
      </c>
      <c r="G1210" s="4" t="s">
        <v>43</v>
      </c>
      <c r="H1210" s="33">
        <v>129490473</v>
      </c>
      <c r="I1210" s="7">
        <v>1314340</v>
      </c>
      <c r="J1210" s="7">
        <v>1549736</v>
      </c>
      <c r="K1210" s="7">
        <v>213863.568</v>
      </c>
      <c r="L1210" s="7">
        <v>3077939.568</v>
      </c>
      <c r="M1210" s="7">
        <v>3256698</v>
      </c>
      <c r="N1210" s="34" t="s">
        <v>43</v>
      </c>
      <c r="O1210" s="35">
        <v>5.4889471483078878E-2</v>
      </c>
      <c r="P1210" s="7">
        <v>3256698</v>
      </c>
      <c r="Q1210" s="7">
        <v>178758.432</v>
      </c>
      <c r="R1210" s="7">
        <v>0</v>
      </c>
      <c r="S1210" s="35">
        <v>1</v>
      </c>
      <c r="T1210" s="35">
        <v>5.4889471483078878E-2</v>
      </c>
      <c r="U1210" s="7">
        <v>178758.43</v>
      </c>
      <c r="V1210" s="4" t="s">
        <v>44</v>
      </c>
      <c r="W1210" s="33" t="s">
        <v>45</v>
      </c>
      <c r="X1210" s="7" t="s">
        <v>45</v>
      </c>
      <c r="Y1210" s="7" t="s">
        <v>45</v>
      </c>
      <c r="Z1210" s="7" t="s">
        <v>45</v>
      </c>
      <c r="AA1210" s="7" t="s">
        <v>45</v>
      </c>
      <c r="AB1210" s="7" t="s">
        <v>45</v>
      </c>
      <c r="AC1210" s="4" t="s">
        <v>44</v>
      </c>
      <c r="AD1210" s="35" t="s">
        <v>45</v>
      </c>
      <c r="AE1210" s="7" t="s">
        <v>45</v>
      </c>
      <c r="AF1210" s="7" t="s">
        <v>45</v>
      </c>
      <c r="AG1210" s="7" t="s">
        <v>45</v>
      </c>
      <c r="AH1210" s="35" t="s">
        <v>45</v>
      </c>
      <c r="AI1210" s="35" t="s">
        <v>45</v>
      </c>
      <c r="AJ1210" s="7" t="s">
        <v>45</v>
      </c>
      <c r="AK1210" s="36">
        <v>178758.43</v>
      </c>
    </row>
    <row r="1211" spans="1:37" hidden="1">
      <c r="A1211" s="4">
        <v>2025</v>
      </c>
      <c r="B1211" s="4">
        <v>88</v>
      </c>
      <c r="C1211" s="4" t="s">
        <v>791</v>
      </c>
      <c r="D1211" s="4">
        <v>22650</v>
      </c>
      <c r="E1211" s="4" t="s">
        <v>447</v>
      </c>
      <c r="F1211" s="32">
        <v>0.13800000000000001</v>
      </c>
      <c r="G1211" s="4" t="s">
        <v>43</v>
      </c>
      <c r="H1211" s="33">
        <v>3571570</v>
      </c>
      <c r="I1211" s="7">
        <v>39267</v>
      </c>
      <c r="J1211" s="7">
        <v>48959</v>
      </c>
      <c r="K1211" s="7">
        <v>6756.3420000000006</v>
      </c>
      <c r="L1211" s="7">
        <v>94982.342000000004</v>
      </c>
      <c r="M1211" s="7">
        <v>98198</v>
      </c>
      <c r="N1211" s="34" t="s">
        <v>43</v>
      </c>
      <c r="O1211" s="35">
        <v>3.2746675085032262E-2</v>
      </c>
      <c r="P1211" s="7">
        <v>98198</v>
      </c>
      <c r="Q1211" s="7">
        <v>3215.6579999999981</v>
      </c>
      <c r="R1211" s="7">
        <v>0</v>
      </c>
      <c r="S1211" s="35">
        <v>1</v>
      </c>
      <c r="T1211" s="35">
        <v>3.2746675085032262E-2</v>
      </c>
      <c r="U1211" s="7">
        <v>3215.66</v>
      </c>
      <c r="V1211" s="4" t="s">
        <v>44</v>
      </c>
      <c r="W1211" s="33" t="s">
        <v>45</v>
      </c>
      <c r="X1211" s="7" t="s">
        <v>45</v>
      </c>
      <c r="Y1211" s="7" t="s">
        <v>45</v>
      </c>
      <c r="Z1211" s="7" t="s">
        <v>45</v>
      </c>
      <c r="AA1211" s="7" t="s">
        <v>45</v>
      </c>
      <c r="AB1211" s="7" t="s">
        <v>45</v>
      </c>
      <c r="AC1211" s="4" t="s">
        <v>44</v>
      </c>
      <c r="AD1211" s="35" t="s">
        <v>45</v>
      </c>
      <c r="AE1211" s="7" t="s">
        <v>45</v>
      </c>
      <c r="AF1211" s="7" t="s">
        <v>45</v>
      </c>
      <c r="AG1211" s="7" t="s">
        <v>45</v>
      </c>
      <c r="AH1211" s="35" t="s">
        <v>45</v>
      </c>
      <c r="AI1211" s="35" t="s">
        <v>45</v>
      </c>
      <c r="AJ1211" s="7" t="s">
        <v>45</v>
      </c>
      <c r="AK1211" s="36">
        <v>3215.66</v>
      </c>
    </row>
    <row r="1212" spans="1:37" hidden="1">
      <c r="A1212" s="4">
        <v>2025</v>
      </c>
      <c r="B1212" s="4">
        <v>88</v>
      </c>
      <c r="C1212" s="4" t="s">
        <v>791</v>
      </c>
      <c r="D1212" s="4">
        <v>23520</v>
      </c>
      <c r="E1212" s="4" t="s">
        <v>239</v>
      </c>
      <c r="F1212" s="32">
        <v>0.13800000000000001</v>
      </c>
      <c r="G1212" s="4" t="s">
        <v>43</v>
      </c>
      <c r="H1212" s="33">
        <v>84686218</v>
      </c>
      <c r="I1212" s="7">
        <v>523582</v>
      </c>
      <c r="J1212" s="7">
        <v>983597</v>
      </c>
      <c r="K1212" s="7">
        <v>135736.386</v>
      </c>
      <c r="L1212" s="7">
        <v>1642915.3859999999</v>
      </c>
      <c r="M1212" s="7">
        <v>1793876</v>
      </c>
      <c r="N1212" s="34" t="s">
        <v>43</v>
      </c>
      <c r="O1212" s="35">
        <v>8.4153316059749961E-2</v>
      </c>
      <c r="P1212" s="7">
        <v>1793876</v>
      </c>
      <c r="Q1212" s="7">
        <v>150960.614</v>
      </c>
      <c r="R1212" s="7">
        <v>0</v>
      </c>
      <c r="S1212" s="35">
        <v>1</v>
      </c>
      <c r="T1212" s="35">
        <v>8.4153316059749961E-2</v>
      </c>
      <c r="U1212" s="7">
        <v>150960.60999999999</v>
      </c>
      <c r="V1212" s="4" t="s">
        <v>44</v>
      </c>
      <c r="W1212" s="33" t="s">
        <v>45</v>
      </c>
      <c r="X1212" s="7" t="s">
        <v>45</v>
      </c>
      <c r="Y1212" s="7" t="s">
        <v>45</v>
      </c>
      <c r="Z1212" s="7" t="s">
        <v>45</v>
      </c>
      <c r="AA1212" s="7" t="s">
        <v>45</v>
      </c>
      <c r="AB1212" s="7" t="s">
        <v>45</v>
      </c>
      <c r="AC1212" s="4" t="s">
        <v>44</v>
      </c>
      <c r="AD1212" s="35" t="s">
        <v>45</v>
      </c>
      <c r="AE1212" s="7" t="s">
        <v>45</v>
      </c>
      <c r="AF1212" s="7" t="s">
        <v>45</v>
      </c>
      <c r="AG1212" s="7" t="s">
        <v>45</v>
      </c>
      <c r="AH1212" s="35" t="s">
        <v>45</v>
      </c>
      <c r="AI1212" s="35" t="s">
        <v>45</v>
      </c>
      <c r="AJ1212" s="7" t="s">
        <v>45</v>
      </c>
      <c r="AK1212" s="36">
        <v>150960.60999999999</v>
      </c>
    </row>
    <row r="1213" spans="1:37" hidden="1">
      <c r="A1213" s="4">
        <v>2025</v>
      </c>
      <c r="B1213" s="4">
        <v>88</v>
      </c>
      <c r="C1213" s="4" t="s">
        <v>791</v>
      </c>
      <c r="D1213" s="4">
        <v>24580</v>
      </c>
      <c r="E1213" s="4" t="s">
        <v>241</v>
      </c>
      <c r="F1213" s="32">
        <v>0.13800000000000001</v>
      </c>
      <c r="G1213" s="4" t="s">
        <v>43</v>
      </c>
      <c r="H1213" s="33">
        <v>11365940</v>
      </c>
      <c r="I1213" s="7">
        <v>90587</v>
      </c>
      <c r="J1213" s="7">
        <v>128486</v>
      </c>
      <c r="K1213" s="7">
        <v>17731.067999999999</v>
      </c>
      <c r="L1213" s="7">
        <v>236804.068</v>
      </c>
      <c r="M1213" s="7">
        <v>255393</v>
      </c>
      <c r="N1213" s="34" t="s">
        <v>43</v>
      </c>
      <c r="O1213" s="35">
        <v>7.2785597099372379E-2</v>
      </c>
      <c r="P1213" s="7">
        <v>255393</v>
      </c>
      <c r="Q1213" s="7">
        <v>18588.932000000012</v>
      </c>
      <c r="R1213" s="7">
        <v>0</v>
      </c>
      <c r="S1213" s="35">
        <v>1</v>
      </c>
      <c r="T1213" s="35">
        <v>7.2785597099372379E-2</v>
      </c>
      <c r="U1213" s="7">
        <v>18588.93</v>
      </c>
      <c r="V1213" s="4" t="s">
        <v>43</v>
      </c>
      <c r="W1213" s="33">
        <v>699070</v>
      </c>
      <c r="X1213" s="7">
        <v>5572</v>
      </c>
      <c r="Y1213" s="7">
        <v>7726</v>
      </c>
      <c r="Z1213" s="7">
        <v>1066.1880000000001</v>
      </c>
      <c r="AA1213" s="7">
        <v>14364.188</v>
      </c>
      <c r="AB1213" s="7">
        <v>15708</v>
      </c>
      <c r="AC1213" s="4" t="s">
        <v>43</v>
      </c>
      <c r="AD1213" s="35">
        <v>8.5549528902470029E-2</v>
      </c>
      <c r="AE1213" s="7">
        <v>15708</v>
      </c>
      <c r="AF1213" s="7">
        <v>1343.811999999999</v>
      </c>
      <c r="AG1213" s="7">
        <v>0</v>
      </c>
      <c r="AH1213" s="35">
        <v>1</v>
      </c>
      <c r="AI1213" s="35">
        <v>8.5549528902470029E-2</v>
      </c>
      <c r="AJ1213" s="7">
        <v>1343.81</v>
      </c>
      <c r="AK1213" s="36">
        <v>19932.740000000002</v>
      </c>
    </row>
    <row r="1214" spans="1:37" hidden="1">
      <c r="A1214" s="4">
        <v>2025</v>
      </c>
      <c r="B1214" s="4">
        <v>88</v>
      </c>
      <c r="C1214" s="4" t="s">
        <v>791</v>
      </c>
      <c r="D1214" s="4">
        <v>24650</v>
      </c>
      <c r="E1214" s="4" t="s">
        <v>442</v>
      </c>
      <c r="F1214" s="32">
        <v>0.13800000000000001</v>
      </c>
      <c r="G1214" s="4" t="s">
        <v>43</v>
      </c>
      <c r="H1214" s="33">
        <v>61782514</v>
      </c>
      <c r="I1214" s="7">
        <v>271843</v>
      </c>
      <c r="J1214" s="7">
        <v>783094</v>
      </c>
      <c r="K1214" s="7">
        <v>108066.97199999999</v>
      </c>
      <c r="L1214" s="7">
        <v>1163003.9720000001</v>
      </c>
      <c r="M1214" s="7">
        <v>1235651</v>
      </c>
      <c r="N1214" s="34" t="s">
        <v>43</v>
      </c>
      <c r="O1214" s="35">
        <v>5.8792513420051429E-2</v>
      </c>
      <c r="P1214" s="7">
        <v>1235651</v>
      </c>
      <c r="Q1214" s="7">
        <v>72647.027999999962</v>
      </c>
      <c r="R1214" s="7">
        <v>0</v>
      </c>
      <c r="S1214" s="35">
        <v>1</v>
      </c>
      <c r="T1214" s="35">
        <v>5.8792513420051429E-2</v>
      </c>
      <c r="U1214" s="7">
        <v>72647.03</v>
      </c>
      <c r="V1214" s="4" t="s">
        <v>43</v>
      </c>
      <c r="W1214" s="33">
        <v>507427</v>
      </c>
      <c r="X1214" s="7">
        <v>2233</v>
      </c>
      <c r="Y1214" s="7">
        <v>6519</v>
      </c>
      <c r="Z1214" s="7">
        <v>899.62200000000007</v>
      </c>
      <c r="AA1214" s="7">
        <v>9651.6219999999994</v>
      </c>
      <c r="AB1214" s="7">
        <v>10149</v>
      </c>
      <c r="AC1214" s="4" t="s">
        <v>43</v>
      </c>
      <c r="AD1214" s="35">
        <v>4.9007586954379789E-2</v>
      </c>
      <c r="AE1214" s="7">
        <v>10149</v>
      </c>
      <c r="AF1214" s="7">
        <v>497.3780000000005</v>
      </c>
      <c r="AG1214" s="7">
        <v>0</v>
      </c>
      <c r="AH1214" s="35">
        <v>1</v>
      </c>
      <c r="AI1214" s="35">
        <v>4.9007586954379789E-2</v>
      </c>
      <c r="AJ1214" s="7">
        <v>497.38</v>
      </c>
      <c r="AK1214" s="36">
        <v>73144.41</v>
      </c>
    </row>
    <row r="1215" spans="1:37" hidden="1">
      <c r="A1215" s="4">
        <v>2025</v>
      </c>
      <c r="B1215" s="4">
        <v>88</v>
      </c>
      <c r="C1215" s="4" t="s">
        <v>791</v>
      </c>
      <c r="D1215" s="4">
        <v>25510</v>
      </c>
      <c r="E1215" s="4" t="s">
        <v>242</v>
      </c>
      <c r="F1215" s="32">
        <v>0.13800000000000001</v>
      </c>
      <c r="G1215" s="4" t="s">
        <v>43</v>
      </c>
      <c r="H1215" s="33">
        <v>354166468</v>
      </c>
      <c r="I1215" s="7">
        <v>2173653</v>
      </c>
      <c r="J1215" s="7">
        <v>4268991</v>
      </c>
      <c r="K1215" s="7">
        <v>589120.75800000003</v>
      </c>
      <c r="L1215" s="7">
        <v>7031764.7580000004</v>
      </c>
      <c r="M1215" s="7">
        <v>7556985</v>
      </c>
      <c r="N1215" s="34" t="s">
        <v>43</v>
      </c>
      <c r="O1215" s="35">
        <v>6.9501294762395305E-2</v>
      </c>
      <c r="P1215" s="7">
        <v>7556985</v>
      </c>
      <c r="Q1215" s="7">
        <v>525220.24199999985</v>
      </c>
      <c r="R1215" s="7">
        <v>0</v>
      </c>
      <c r="S1215" s="35">
        <v>1</v>
      </c>
      <c r="T1215" s="35">
        <v>6.9501294762395305E-2</v>
      </c>
      <c r="U1215" s="7">
        <v>525220.24</v>
      </c>
      <c r="V1215" s="4" t="s">
        <v>43</v>
      </c>
      <c r="W1215" s="33">
        <v>60513565</v>
      </c>
      <c r="X1215" s="7">
        <v>375663</v>
      </c>
      <c r="Y1215" s="7">
        <v>747053</v>
      </c>
      <c r="Z1215" s="7">
        <v>103093.314</v>
      </c>
      <c r="AA1215" s="7">
        <v>1225809.314</v>
      </c>
      <c r="AB1215" s="7">
        <v>1295476</v>
      </c>
      <c r="AC1215" s="4" t="s">
        <v>43</v>
      </c>
      <c r="AD1215" s="35">
        <v>5.3776902080779572E-2</v>
      </c>
      <c r="AE1215" s="7">
        <v>1295476</v>
      </c>
      <c r="AF1215" s="7">
        <v>69666.685999999987</v>
      </c>
      <c r="AG1215" s="7">
        <v>0</v>
      </c>
      <c r="AH1215" s="35">
        <v>1</v>
      </c>
      <c r="AI1215" s="35">
        <v>5.3776902080779572E-2</v>
      </c>
      <c r="AJ1215" s="7">
        <v>69666.69</v>
      </c>
      <c r="AK1215" s="36">
        <v>594886.93000000005</v>
      </c>
    </row>
    <row r="1216" spans="1:37" hidden="1">
      <c r="A1216" s="4">
        <v>2025</v>
      </c>
      <c r="B1216" s="4">
        <v>88</v>
      </c>
      <c r="C1216" s="4" t="s">
        <v>791</v>
      </c>
      <c r="D1216" s="4">
        <v>25590</v>
      </c>
      <c r="E1216" s="4" t="s">
        <v>444</v>
      </c>
      <c r="F1216" s="32">
        <v>0.13800000000000001</v>
      </c>
      <c r="G1216" s="4" t="s">
        <v>43</v>
      </c>
      <c r="H1216" s="33">
        <v>4474290</v>
      </c>
      <c r="I1216" s="7">
        <v>49245</v>
      </c>
      <c r="J1216" s="7">
        <v>48675</v>
      </c>
      <c r="K1216" s="7">
        <v>6717.1500000000005</v>
      </c>
      <c r="L1216" s="7">
        <v>104637.15</v>
      </c>
      <c r="M1216" s="7">
        <v>111885</v>
      </c>
      <c r="N1216" s="34" t="s">
        <v>43</v>
      </c>
      <c r="O1216" s="35">
        <v>6.4779461053760645E-2</v>
      </c>
      <c r="P1216" s="7">
        <v>111885</v>
      </c>
      <c r="Q1216" s="7">
        <v>7247.8500000000085</v>
      </c>
      <c r="R1216" s="7">
        <v>0</v>
      </c>
      <c r="S1216" s="35">
        <v>1</v>
      </c>
      <c r="T1216" s="35">
        <v>6.4779461053760645E-2</v>
      </c>
      <c r="U1216" s="7">
        <v>7247.85</v>
      </c>
      <c r="V1216" s="4" t="s">
        <v>43</v>
      </c>
      <c r="W1216" s="33">
        <v>15690</v>
      </c>
      <c r="X1216" s="7">
        <v>189</v>
      </c>
      <c r="Y1216" s="7">
        <v>160</v>
      </c>
      <c r="Z1216" s="7">
        <v>22.08</v>
      </c>
      <c r="AA1216" s="7">
        <v>371.08</v>
      </c>
      <c r="AB1216" s="7">
        <v>409</v>
      </c>
      <c r="AC1216" s="4" t="s">
        <v>43</v>
      </c>
      <c r="AD1216" s="35">
        <v>9.2713936430317889E-2</v>
      </c>
      <c r="AE1216" s="7">
        <v>409</v>
      </c>
      <c r="AF1216" s="7">
        <v>37.920000000000023</v>
      </c>
      <c r="AG1216" s="7">
        <v>0</v>
      </c>
      <c r="AH1216" s="35">
        <v>1</v>
      </c>
      <c r="AI1216" s="35">
        <v>9.2713936430317889E-2</v>
      </c>
      <c r="AJ1216" s="7">
        <v>37.92</v>
      </c>
      <c r="AK1216" s="36">
        <v>7285.77</v>
      </c>
    </row>
    <row r="1217" spans="1:37" hidden="1">
      <c r="A1217" s="4">
        <v>2025</v>
      </c>
      <c r="B1217" s="4">
        <v>88</v>
      </c>
      <c r="C1217" s="4" t="s">
        <v>791</v>
      </c>
      <c r="D1217" s="4">
        <v>26090</v>
      </c>
      <c r="E1217" s="4" t="s">
        <v>244</v>
      </c>
      <c r="F1217" s="32">
        <v>0.13800000000000001</v>
      </c>
      <c r="G1217" s="4" t="s">
        <v>43</v>
      </c>
      <c r="H1217" s="33">
        <v>37113400</v>
      </c>
      <c r="I1217" s="7">
        <v>390301</v>
      </c>
      <c r="J1217" s="7">
        <v>426426</v>
      </c>
      <c r="K1217" s="7">
        <v>58846.788000000008</v>
      </c>
      <c r="L1217" s="7">
        <v>875573.78800000006</v>
      </c>
      <c r="M1217" s="7">
        <v>924735</v>
      </c>
      <c r="N1217" s="34" t="s">
        <v>43</v>
      </c>
      <c r="O1217" s="35">
        <v>5.3162486550200838E-2</v>
      </c>
      <c r="P1217" s="7">
        <v>924735</v>
      </c>
      <c r="Q1217" s="7">
        <v>49161.21199999997</v>
      </c>
      <c r="R1217" s="7">
        <v>0</v>
      </c>
      <c r="S1217" s="35">
        <v>1</v>
      </c>
      <c r="T1217" s="35">
        <v>5.3162486550200838E-2</v>
      </c>
      <c r="U1217" s="7">
        <v>49161.21</v>
      </c>
      <c r="V1217" s="4" t="s">
        <v>44</v>
      </c>
      <c r="W1217" s="33" t="s">
        <v>45</v>
      </c>
      <c r="X1217" s="7" t="s">
        <v>45</v>
      </c>
      <c r="Y1217" s="7" t="s">
        <v>45</v>
      </c>
      <c r="Z1217" s="7" t="s">
        <v>45</v>
      </c>
      <c r="AA1217" s="7" t="s">
        <v>45</v>
      </c>
      <c r="AB1217" s="7" t="s">
        <v>45</v>
      </c>
      <c r="AC1217" s="4" t="s">
        <v>44</v>
      </c>
      <c r="AD1217" s="35" t="s">
        <v>45</v>
      </c>
      <c r="AE1217" s="7" t="s">
        <v>45</v>
      </c>
      <c r="AF1217" s="7" t="s">
        <v>45</v>
      </c>
      <c r="AG1217" s="7" t="s">
        <v>45</v>
      </c>
      <c r="AH1217" s="35" t="s">
        <v>45</v>
      </c>
      <c r="AI1217" s="35" t="s">
        <v>45</v>
      </c>
      <c r="AJ1217" s="7" t="s">
        <v>45</v>
      </c>
      <c r="AK1217" s="36">
        <v>49161.21</v>
      </c>
    </row>
    <row r="1218" spans="1:37" hidden="1">
      <c r="A1218" s="4">
        <v>2025</v>
      </c>
      <c r="B1218" s="4">
        <v>88</v>
      </c>
      <c r="C1218" s="4" t="s">
        <v>791</v>
      </c>
      <c r="D1218" s="4">
        <v>30290</v>
      </c>
      <c r="E1218" s="4" t="s">
        <v>64</v>
      </c>
      <c r="F1218" s="32">
        <v>0.13800000000000001</v>
      </c>
      <c r="G1218" s="4" t="s">
        <v>43</v>
      </c>
      <c r="H1218" s="33">
        <v>3571570</v>
      </c>
      <c r="I1218" s="7">
        <v>1263</v>
      </c>
      <c r="J1218" s="7">
        <v>5934</v>
      </c>
      <c r="K1218" s="7">
        <v>818.89200000000005</v>
      </c>
      <c r="L1218" s="7">
        <v>8015.8919999999998</v>
      </c>
      <c r="M1218" s="7">
        <v>8406</v>
      </c>
      <c r="N1218" s="34" t="s">
        <v>43</v>
      </c>
      <c r="O1218" s="35">
        <v>4.6408279800142727E-2</v>
      </c>
      <c r="P1218" s="7">
        <v>8406</v>
      </c>
      <c r="Q1218" s="7">
        <v>390.10799999999978</v>
      </c>
      <c r="R1218" s="7">
        <v>0</v>
      </c>
      <c r="S1218" s="35">
        <v>1</v>
      </c>
      <c r="T1218" s="35">
        <v>4.6408279800142727E-2</v>
      </c>
      <c r="U1218" s="7">
        <v>390.11</v>
      </c>
      <c r="V1218" s="4" t="s">
        <v>43</v>
      </c>
      <c r="W1218" s="33">
        <v>0</v>
      </c>
      <c r="X1218" s="7">
        <v>0</v>
      </c>
      <c r="Y1218" s="7">
        <v>0</v>
      </c>
      <c r="Z1218" s="7">
        <v>0</v>
      </c>
      <c r="AA1218" s="7">
        <v>0</v>
      </c>
      <c r="AB1218" s="7">
        <v>0</v>
      </c>
      <c r="AC1218" s="4" t="s">
        <v>44</v>
      </c>
      <c r="AD1218" s="35" t="s">
        <v>45</v>
      </c>
      <c r="AE1218" s="7" t="s">
        <v>45</v>
      </c>
      <c r="AF1218" s="7" t="s">
        <v>45</v>
      </c>
      <c r="AG1218" s="7" t="s">
        <v>45</v>
      </c>
      <c r="AH1218" s="35" t="s">
        <v>45</v>
      </c>
      <c r="AI1218" s="35" t="s">
        <v>45</v>
      </c>
      <c r="AJ1218" s="7" t="s">
        <v>45</v>
      </c>
      <c r="AK1218" s="36">
        <v>390.11</v>
      </c>
    </row>
    <row r="1219" spans="1:37" hidden="1">
      <c r="A1219" s="4">
        <v>2025</v>
      </c>
      <c r="B1219" s="4">
        <v>88</v>
      </c>
      <c r="C1219" s="4" t="s">
        <v>791</v>
      </c>
      <c r="D1219" s="4">
        <v>30330</v>
      </c>
      <c r="E1219" s="4" t="s">
        <v>80</v>
      </c>
      <c r="F1219" s="32">
        <v>0.13800000000000001</v>
      </c>
      <c r="G1219" s="4" t="s">
        <v>43</v>
      </c>
      <c r="H1219" s="33">
        <v>37113400</v>
      </c>
      <c r="I1219" s="7">
        <v>0</v>
      </c>
      <c r="J1219" s="7">
        <v>59226</v>
      </c>
      <c r="K1219" s="7">
        <v>8173.188000000001</v>
      </c>
      <c r="L1219" s="7">
        <v>67399.187999999995</v>
      </c>
      <c r="M1219" s="7">
        <v>74227</v>
      </c>
      <c r="N1219" s="34" t="s">
        <v>43</v>
      </c>
      <c r="O1219" s="35">
        <v>9.198555781588913E-2</v>
      </c>
      <c r="P1219" s="7">
        <v>74227</v>
      </c>
      <c r="Q1219" s="7">
        <v>6827.8120000000026</v>
      </c>
      <c r="R1219" s="7">
        <v>0</v>
      </c>
      <c r="S1219" s="35">
        <v>1</v>
      </c>
      <c r="T1219" s="35">
        <v>9.198555781588913E-2</v>
      </c>
      <c r="U1219" s="7">
        <v>6827.81</v>
      </c>
      <c r="V1219" s="4" t="s">
        <v>44</v>
      </c>
      <c r="W1219" s="33" t="s">
        <v>45</v>
      </c>
      <c r="X1219" s="7" t="s">
        <v>45</v>
      </c>
      <c r="Y1219" s="7" t="s">
        <v>45</v>
      </c>
      <c r="Z1219" s="7" t="s">
        <v>45</v>
      </c>
      <c r="AA1219" s="7" t="s">
        <v>45</v>
      </c>
      <c r="AB1219" s="7" t="s">
        <v>45</v>
      </c>
      <c r="AC1219" s="4" t="s">
        <v>44</v>
      </c>
      <c r="AD1219" s="35" t="s">
        <v>45</v>
      </c>
      <c r="AE1219" s="7" t="s">
        <v>45</v>
      </c>
      <c r="AF1219" s="7" t="s">
        <v>45</v>
      </c>
      <c r="AG1219" s="7" t="s">
        <v>45</v>
      </c>
      <c r="AH1219" s="35" t="s">
        <v>45</v>
      </c>
      <c r="AI1219" s="35" t="s">
        <v>45</v>
      </c>
      <c r="AJ1219" s="7" t="s">
        <v>45</v>
      </c>
      <c r="AK1219" s="36">
        <v>6827.81</v>
      </c>
    </row>
    <row r="1220" spans="1:37" hidden="1">
      <c r="A1220" s="4">
        <v>2025</v>
      </c>
      <c r="B1220" s="4">
        <v>88</v>
      </c>
      <c r="C1220" s="4" t="s">
        <v>791</v>
      </c>
      <c r="D1220" s="4">
        <v>30410</v>
      </c>
      <c r="E1220" s="4" t="s">
        <v>245</v>
      </c>
      <c r="F1220" s="32">
        <v>0.13800000000000001</v>
      </c>
      <c r="G1220" s="4" t="s">
        <v>43</v>
      </c>
      <c r="H1220" s="33">
        <v>11365940</v>
      </c>
      <c r="I1220" s="7">
        <v>0</v>
      </c>
      <c r="J1220" s="7">
        <v>17722</v>
      </c>
      <c r="K1220" s="7">
        <v>2445.636</v>
      </c>
      <c r="L1220" s="7">
        <v>20167.635999999999</v>
      </c>
      <c r="M1220" s="7">
        <v>22732</v>
      </c>
      <c r="N1220" s="34" t="s">
        <v>43</v>
      </c>
      <c r="O1220" s="35">
        <v>0.11280855182122131</v>
      </c>
      <c r="P1220" s="7">
        <v>22732</v>
      </c>
      <c r="Q1220" s="7">
        <v>2564.3640000000019</v>
      </c>
      <c r="R1220" s="7">
        <v>0</v>
      </c>
      <c r="S1220" s="35">
        <v>1</v>
      </c>
      <c r="T1220" s="35">
        <v>0.11280855182122131</v>
      </c>
      <c r="U1220" s="7">
        <v>2564.36</v>
      </c>
      <c r="V1220" s="4" t="s">
        <v>44</v>
      </c>
      <c r="W1220" s="33" t="s">
        <v>45</v>
      </c>
      <c r="X1220" s="7" t="s">
        <v>45</v>
      </c>
      <c r="Y1220" s="7" t="s">
        <v>45</v>
      </c>
      <c r="Z1220" s="7" t="s">
        <v>45</v>
      </c>
      <c r="AA1220" s="7" t="s">
        <v>45</v>
      </c>
      <c r="AB1220" s="7" t="s">
        <v>45</v>
      </c>
      <c r="AC1220" s="4" t="s">
        <v>44</v>
      </c>
      <c r="AD1220" s="35" t="s">
        <v>45</v>
      </c>
      <c r="AE1220" s="7" t="s">
        <v>45</v>
      </c>
      <c r="AF1220" s="7" t="s">
        <v>45</v>
      </c>
      <c r="AG1220" s="7" t="s">
        <v>45</v>
      </c>
      <c r="AH1220" s="35" t="s">
        <v>45</v>
      </c>
      <c r="AI1220" s="35" t="s">
        <v>45</v>
      </c>
      <c r="AJ1220" s="7" t="s">
        <v>45</v>
      </c>
      <c r="AK1220" s="36">
        <v>2564.36</v>
      </c>
    </row>
    <row r="1221" spans="1:37" hidden="1">
      <c r="A1221" s="4">
        <v>2025</v>
      </c>
      <c r="B1221" s="4">
        <v>88</v>
      </c>
      <c r="C1221" s="4" t="s">
        <v>791</v>
      </c>
      <c r="D1221" s="4">
        <v>30450</v>
      </c>
      <c r="E1221" s="4" t="s">
        <v>246</v>
      </c>
      <c r="F1221" s="32">
        <v>0.13800000000000001</v>
      </c>
      <c r="G1221" s="4" t="s">
        <v>43</v>
      </c>
      <c r="H1221" s="33">
        <v>438852686</v>
      </c>
      <c r="I1221" s="7">
        <v>0</v>
      </c>
      <c r="J1221" s="7">
        <v>554284</v>
      </c>
      <c r="K1221" s="7">
        <v>76491.19200000001</v>
      </c>
      <c r="L1221" s="7">
        <v>630775.19200000004</v>
      </c>
      <c r="M1221" s="7">
        <v>702164</v>
      </c>
      <c r="N1221" s="34" t="s">
        <v>43</v>
      </c>
      <c r="O1221" s="35">
        <v>0.1016697067921454</v>
      </c>
      <c r="P1221" s="7">
        <v>702164</v>
      </c>
      <c r="Q1221" s="7">
        <v>71388.807999999961</v>
      </c>
      <c r="R1221" s="7">
        <v>0</v>
      </c>
      <c r="S1221" s="35">
        <v>1</v>
      </c>
      <c r="T1221" s="35">
        <v>0.1016697067921454</v>
      </c>
      <c r="U1221" s="7">
        <v>71388.81</v>
      </c>
      <c r="V1221" s="4" t="s">
        <v>43</v>
      </c>
      <c r="W1221" s="33">
        <v>63201482</v>
      </c>
      <c r="X1221" s="7">
        <v>0</v>
      </c>
      <c r="Y1221" s="7">
        <v>81951</v>
      </c>
      <c r="Z1221" s="7">
        <v>11309.237999999999</v>
      </c>
      <c r="AA1221" s="7">
        <v>93260.237999999998</v>
      </c>
      <c r="AB1221" s="7">
        <v>101122</v>
      </c>
      <c r="AC1221" s="4" t="s">
        <v>43</v>
      </c>
      <c r="AD1221" s="35">
        <v>7.7745317537232239E-2</v>
      </c>
      <c r="AE1221" s="7">
        <v>101122</v>
      </c>
      <c r="AF1221" s="7">
        <v>7861.7619999999988</v>
      </c>
      <c r="AG1221" s="7">
        <v>0</v>
      </c>
      <c r="AH1221" s="35">
        <v>1</v>
      </c>
      <c r="AI1221" s="35">
        <v>7.7745317537232239E-2</v>
      </c>
      <c r="AJ1221" s="7">
        <v>7861.76</v>
      </c>
      <c r="AK1221" s="36">
        <v>79250.570000000007</v>
      </c>
    </row>
    <row r="1222" spans="1:37">
      <c r="A1222" s="4" t="s">
        <v>792</v>
      </c>
      <c r="B1222" s="4"/>
      <c r="C1222" s="4"/>
      <c r="D1222" s="4"/>
      <c r="E1222" s="4"/>
      <c r="F1222" s="4"/>
      <c r="G1222" s="4"/>
      <c r="H1222" s="34"/>
      <c r="I1222" s="34"/>
      <c r="J1222" s="34"/>
      <c r="K1222" s="34"/>
      <c r="L1222" s="34"/>
      <c r="M1222" s="34"/>
      <c r="N1222" s="34"/>
      <c r="O1222" s="34"/>
      <c r="P1222" s="34"/>
      <c r="Q1222" s="34"/>
      <c r="R1222" s="34"/>
      <c r="S1222" s="34"/>
      <c r="T1222" s="34"/>
      <c r="U1222" s="34"/>
      <c r="V1222" s="4"/>
      <c r="W1222" s="34"/>
      <c r="X1222" s="34"/>
      <c r="Y1222" s="34"/>
      <c r="Z1222" s="34"/>
      <c r="AA1222" s="34"/>
      <c r="AB1222" s="34"/>
      <c r="AC1222" s="4"/>
      <c r="AD1222" s="34"/>
      <c r="AE1222" s="34"/>
      <c r="AF1222" s="34"/>
      <c r="AG1222" s="34"/>
      <c r="AH1222" s="34"/>
      <c r="AI1222" s="34"/>
      <c r="AJ1222" s="34"/>
      <c r="AK1222" s="36">
        <f>SUBTOTAL(109,TCF_Values[Total 2025 Inflation Cap Credit Reduction in Dollars])</f>
        <v>304405528.93999976</v>
      </c>
    </row>
    <row r="1223" spans="1:37">
      <c r="A1223" s="6" t="s">
        <v>793</v>
      </c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3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59"/>
  <sheetViews>
    <sheetView tabSelected="1" workbookViewId="0">
      <pane xSplit="5" ySplit="6" topLeftCell="O942" activePane="bottomRight" state="frozen"/>
      <selection pane="bottomRight" activeCell="S958" sqref="S958"/>
      <selection pane="bottomLeft" activeCell="A2" sqref="A2"/>
      <selection pane="topRight" activeCell="F1" sqref="F1"/>
    </sheetView>
  </sheetViews>
  <sheetFormatPr defaultRowHeight="15.75"/>
  <cols>
    <col min="1" max="1" width="14" style="1" customWidth="1"/>
    <col min="2" max="2" width="12.42578125" style="1" bestFit="1" customWidth="1"/>
    <col min="3" max="3" width="14" style="1" bestFit="1" customWidth="1"/>
    <col min="4" max="4" width="14" style="1" customWidth="1"/>
    <col min="5" max="5" width="37.140625" style="1" bestFit="1" customWidth="1"/>
    <col min="6" max="6" width="21.7109375" style="1" customWidth="1"/>
    <col min="7" max="7" width="21.85546875" style="1" customWidth="1"/>
    <col min="8" max="8" width="27" style="9" customWidth="1"/>
    <col min="9" max="9" width="26.42578125" style="1" customWidth="1"/>
    <col min="10" max="10" width="21.85546875" style="1" customWidth="1"/>
    <col min="11" max="11" width="21.85546875" style="9" customWidth="1"/>
    <col min="12" max="12" width="21.7109375" style="1" customWidth="1"/>
    <col min="13" max="13" width="21.85546875" style="1" customWidth="1"/>
    <col min="14" max="14" width="27" style="9" customWidth="1"/>
    <col min="15" max="15" width="27" style="1" customWidth="1"/>
    <col min="16" max="16" width="21.85546875" style="1" customWidth="1"/>
    <col min="17" max="17" width="21.85546875" style="9" customWidth="1"/>
    <col min="18" max="19" width="21.85546875" style="8" customWidth="1"/>
    <col min="20" max="20" width="17.7109375" style="8" customWidth="1"/>
    <col min="21" max="21" width="13.28515625" style="16" bestFit="1" customWidth="1"/>
    <col min="22" max="22" width="9.140625" style="1" customWidth="1"/>
    <col min="23" max="23" width="11.140625" style="1" customWidth="1"/>
    <col min="24" max="16384" width="9.140625" style="1"/>
  </cols>
  <sheetData>
    <row r="1" spans="1:21">
      <c r="A1" s="5" t="s">
        <v>794</v>
      </c>
      <c r="B1" s="4"/>
      <c r="C1" s="4"/>
      <c r="D1" s="4"/>
      <c r="E1" s="4"/>
      <c r="F1" s="4"/>
      <c r="G1" s="4"/>
      <c r="H1" s="31"/>
      <c r="I1" s="4"/>
      <c r="J1" s="4"/>
      <c r="K1" s="31"/>
      <c r="L1" s="4"/>
      <c r="M1" s="4"/>
      <c r="N1" s="31"/>
      <c r="O1" s="4"/>
      <c r="P1" s="4"/>
      <c r="Q1" s="31"/>
      <c r="R1" s="37"/>
      <c r="S1" s="37"/>
      <c r="T1" s="37"/>
      <c r="U1" s="38"/>
    </row>
    <row r="2" spans="1:21">
      <c r="A2" s="4" t="s">
        <v>795</v>
      </c>
      <c r="B2" s="4"/>
      <c r="C2" s="4"/>
      <c r="D2" s="4"/>
      <c r="E2" s="4"/>
      <c r="F2" s="4"/>
      <c r="G2" s="4"/>
      <c r="H2" s="31"/>
      <c r="I2" s="4"/>
      <c r="J2" s="4"/>
      <c r="K2" s="31"/>
      <c r="L2" s="4"/>
      <c r="M2" s="4"/>
      <c r="N2" s="31"/>
      <c r="O2" s="4"/>
      <c r="P2" s="4"/>
      <c r="Q2" s="31"/>
      <c r="R2" s="37"/>
      <c r="S2" s="37"/>
      <c r="T2" s="37"/>
      <c r="U2" s="38"/>
    </row>
    <row r="3" spans="1:21">
      <c r="A3" s="4" t="s">
        <v>796</v>
      </c>
      <c r="B3" s="4"/>
      <c r="C3" s="4"/>
      <c r="D3" s="4"/>
      <c r="E3" s="4"/>
      <c r="F3" s="4"/>
      <c r="G3" s="4"/>
      <c r="H3" s="31"/>
      <c r="I3" s="4"/>
      <c r="J3" s="4"/>
      <c r="K3" s="31"/>
      <c r="L3" s="4"/>
      <c r="M3" s="4"/>
      <c r="N3" s="31"/>
      <c r="O3" s="4"/>
      <c r="P3" s="4"/>
      <c r="Q3" s="31"/>
      <c r="R3" s="37"/>
      <c r="S3" s="37"/>
      <c r="T3" s="37"/>
      <c r="U3" s="38"/>
    </row>
    <row r="4" spans="1:21">
      <c r="A4" s="4" t="s">
        <v>797</v>
      </c>
      <c r="B4" s="4"/>
      <c r="C4" s="4"/>
      <c r="D4" s="4"/>
      <c r="E4" s="4"/>
      <c r="F4" s="4"/>
      <c r="G4" s="4"/>
      <c r="H4" s="31"/>
      <c r="I4" s="4"/>
      <c r="J4" s="4"/>
      <c r="K4" s="31"/>
      <c r="L4" s="4"/>
      <c r="M4" s="4"/>
      <c r="N4" s="31"/>
      <c r="O4" s="4"/>
      <c r="P4" s="4"/>
      <c r="Q4" s="31"/>
      <c r="R4" s="37"/>
      <c r="S4" s="37"/>
      <c r="T4" s="37"/>
      <c r="U4" s="38"/>
    </row>
    <row r="5" spans="1:21">
      <c r="A5" s="4" t="s">
        <v>3</v>
      </c>
      <c r="B5" s="4"/>
      <c r="C5" s="4"/>
      <c r="D5" s="4"/>
      <c r="E5" s="4"/>
      <c r="F5" s="4"/>
      <c r="G5" s="4"/>
      <c r="H5" s="31"/>
      <c r="I5" s="4"/>
      <c r="J5" s="4"/>
      <c r="K5" s="31"/>
      <c r="L5" s="4"/>
      <c r="M5" s="4"/>
      <c r="N5" s="31"/>
      <c r="O5" s="4"/>
      <c r="P5" s="4"/>
      <c r="Q5" s="31"/>
      <c r="R5" s="37"/>
      <c r="S5" s="37"/>
      <c r="T5" s="37"/>
      <c r="U5" s="38"/>
    </row>
    <row r="6" spans="1:21" ht="78.75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3" t="s">
        <v>17</v>
      </c>
      <c r="G6" s="3" t="s">
        <v>798</v>
      </c>
      <c r="H6" s="22" t="s">
        <v>799</v>
      </c>
      <c r="I6" s="3" t="s">
        <v>800</v>
      </c>
      <c r="J6" s="3" t="s">
        <v>801</v>
      </c>
      <c r="K6" s="24" t="s">
        <v>802</v>
      </c>
      <c r="L6" s="3" t="s">
        <v>32</v>
      </c>
      <c r="M6" s="3" t="s">
        <v>803</v>
      </c>
      <c r="N6" s="22" t="s">
        <v>804</v>
      </c>
      <c r="O6" s="3" t="s">
        <v>805</v>
      </c>
      <c r="P6" s="3" t="s">
        <v>806</v>
      </c>
      <c r="Q6" s="24" t="s">
        <v>807</v>
      </c>
      <c r="R6" s="19" t="s">
        <v>808</v>
      </c>
      <c r="S6" s="17" t="s">
        <v>809</v>
      </c>
      <c r="T6" s="11" t="s">
        <v>810</v>
      </c>
      <c r="U6" s="12" t="s">
        <v>811</v>
      </c>
    </row>
    <row r="7" spans="1:21">
      <c r="A7" s="4">
        <v>2024</v>
      </c>
      <c r="B7" s="4">
        <v>2</v>
      </c>
      <c r="C7" s="4" t="s">
        <v>50</v>
      </c>
      <c r="D7" s="4">
        <v>20050</v>
      </c>
      <c r="E7" s="4" t="s">
        <v>51</v>
      </c>
      <c r="F7" s="4" t="s">
        <v>43</v>
      </c>
      <c r="G7" s="7">
        <v>4924133</v>
      </c>
      <c r="H7" s="23">
        <v>444429.93</v>
      </c>
      <c r="I7" s="7">
        <v>4479703.07</v>
      </c>
      <c r="J7" s="7">
        <v>4924205</v>
      </c>
      <c r="K7" s="25">
        <v>444501.93</v>
      </c>
      <c r="L7" s="4" t="s">
        <v>44</v>
      </c>
      <c r="M7" s="7" t="s">
        <v>45</v>
      </c>
      <c r="N7" s="23">
        <v>0</v>
      </c>
      <c r="O7" s="7" t="s">
        <v>45</v>
      </c>
      <c r="P7" s="7" t="s">
        <v>45</v>
      </c>
      <c r="Q7" s="25">
        <f t="shared" ref="Q7:Q70" si="0">IF(L7="Y",MAX(P7-O7,0),0)</f>
        <v>0</v>
      </c>
      <c r="R7" s="39">
        <f>+Section5_Values[[#This Row],[Business Tax Year 2025 Inflation Cap Credit Reduction Amount in Dollars]]+Section5_Values[[#This Row],[Non-Business Tax Year 2025 Inflation Cap Credit Reduction Amount in Dollars]]</f>
        <v>444429.93</v>
      </c>
      <c r="S7" s="18">
        <f>+Section5_Values[[#This Row],[Business County Portion of Section 5 Payment to School District]]+Section5_Values[[#This Row],[Non-Business County Portion of Section 5 Payment to School District]]</f>
        <v>444501.93</v>
      </c>
      <c r="T7" s="13">
        <f t="shared" ref="T7:T70" si="1">+S7-R7</f>
        <v>72</v>
      </c>
      <c r="U7" s="14">
        <f>+Section5_Values[[#This Row],[Difference]]/Section5_Values[[#This Row],[Total District ICC]]</f>
        <v>1.6200529068778063E-4</v>
      </c>
    </row>
    <row r="8" spans="1:21">
      <c r="A8" s="4">
        <v>2024</v>
      </c>
      <c r="B8" s="4">
        <v>2</v>
      </c>
      <c r="C8" s="4" t="s">
        <v>50</v>
      </c>
      <c r="D8" s="4">
        <v>20280</v>
      </c>
      <c r="E8" s="4" t="s">
        <v>52</v>
      </c>
      <c r="F8" s="4" t="s">
        <v>43</v>
      </c>
      <c r="G8" s="7">
        <v>8180989</v>
      </c>
      <c r="H8" s="23">
        <v>220029.94</v>
      </c>
      <c r="I8" s="7">
        <v>7960959.0599999996</v>
      </c>
      <c r="J8" s="7">
        <v>8253285</v>
      </c>
      <c r="K8" s="25">
        <v>292325.94</v>
      </c>
      <c r="L8" s="4" t="s">
        <v>44</v>
      </c>
      <c r="M8" s="7" t="s">
        <v>45</v>
      </c>
      <c r="N8" s="23">
        <v>0</v>
      </c>
      <c r="O8" s="7" t="s">
        <v>45</v>
      </c>
      <c r="P8" s="7" t="s">
        <v>45</v>
      </c>
      <c r="Q8" s="25">
        <f t="shared" si="0"/>
        <v>0</v>
      </c>
      <c r="R8" s="39">
        <f>+Section5_Values[[#This Row],[Business Tax Year 2025 Inflation Cap Credit Reduction Amount in Dollars]]+Section5_Values[[#This Row],[Non-Business Tax Year 2025 Inflation Cap Credit Reduction Amount in Dollars]]</f>
        <v>220029.94</v>
      </c>
      <c r="S8" s="18">
        <f>+Section5_Values[[#This Row],[Business County Portion of Section 5 Payment to School District]]+Section5_Values[[#This Row],[Non-Business County Portion of Section 5 Payment to School District]]</f>
        <v>292325.94</v>
      </c>
      <c r="T8" s="13">
        <f t="shared" si="1"/>
        <v>72296</v>
      </c>
      <c r="U8" s="14">
        <f>+Section5_Values[[#This Row],[Difference]]/Section5_Values[[#This Row],[Total District ICC]]</f>
        <v>0.32857346595649667</v>
      </c>
    </row>
    <row r="9" spans="1:21">
      <c r="A9" s="4">
        <v>2024</v>
      </c>
      <c r="B9" s="4">
        <v>2</v>
      </c>
      <c r="C9" s="4" t="s">
        <v>50</v>
      </c>
      <c r="D9" s="4">
        <v>20540</v>
      </c>
      <c r="E9" s="4" t="s">
        <v>53</v>
      </c>
      <c r="F9" s="4" t="s">
        <v>43</v>
      </c>
      <c r="G9" s="7">
        <v>4572754</v>
      </c>
      <c r="H9" s="23">
        <v>423618.01</v>
      </c>
      <c r="I9" s="7">
        <v>4149135.99</v>
      </c>
      <c r="J9" s="7">
        <v>4586859</v>
      </c>
      <c r="K9" s="25">
        <v>437723.01</v>
      </c>
      <c r="L9" s="4" t="s">
        <v>44</v>
      </c>
      <c r="M9" s="7" t="s">
        <v>45</v>
      </c>
      <c r="N9" s="23">
        <v>0</v>
      </c>
      <c r="O9" s="7" t="s">
        <v>45</v>
      </c>
      <c r="P9" s="7" t="s">
        <v>45</v>
      </c>
      <c r="Q9" s="25">
        <f t="shared" si="0"/>
        <v>0</v>
      </c>
      <c r="R9" s="39">
        <f>+Section5_Values[[#This Row],[Business Tax Year 2025 Inflation Cap Credit Reduction Amount in Dollars]]+Section5_Values[[#This Row],[Non-Business Tax Year 2025 Inflation Cap Credit Reduction Amount in Dollars]]</f>
        <v>423618.01</v>
      </c>
      <c r="S9" s="18">
        <f>+Section5_Values[[#This Row],[Business County Portion of Section 5 Payment to School District]]+Section5_Values[[#This Row],[Non-Business County Portion of Section 5 Payment to School District]]</f>
        <v>437723.01</v>
      </c>
      <c r="T9" s="13">
        <f t="shared" si="1"/>
        <v>14105</v>
      </c>
      <c r="U9" s="14">
        <f>+Section5_Values[[#This Row],[Difference]]/Section5_Values[[#This Row],[Total District ICC]]</f>
        <v>3.3296506916691289E-2</v>
      </c>
    </row>
    <row r="10" spans="1:21">
      <c r="A10" s="4">
        <v>2024</v>
      </c>
      <c r="B10" s="4">
        <v>2</v>
      </c>
      <c r="C10" s="4" t="s">
        <v>50</v>
      </c>
      <c r="D10" s="4">
        <v>21180</v>
      </c>
      <c r="E10" s="4" t="s">
        <v>54</v>
      </c>
      <c r="F10" s="4" t="s">
        <v>43</v>
      </c>
      <c r="G10" s="7">
        <v>491866</v>
      </c>
      <c r="H10" s="23">
        <v>56857.32</v>
      </c>
      <c r="I10" s="7">
        <v>435008.68</v>
      </c>
      <c r="J10" s="7">
        <v>500331</v>
      </c>
      <c r="K10" s="25">
        <v>65322.32</v>
      </c>
      <c r="L10" s="4" t="s">
        <v>44</v>
      </c>
      <c r="M10" s="7" t="s">
        <v>45</v>
      </c>
      <c r="N10" s="23">
        <v>0</v>
      </c>
      <c r="O10" s="7" t="s">
        <v>45</v>
      </c>
      <c r="P10" s="7" t="s">
        <v>45</v>
      </c>
      <c r="Q10" s="25">
        <f t="shared" si="0"/>
        <v>0</v>
      </c>
      <c r="R10" s="39">
        <f>+Section5_Values[[#This Row],[Business Tax Year 2025 Inflation Cap Credit Reduction Amount in Dollars]]+Section5_Values[[#This Row],[Non-Business Tax Year 2025 Inflation Cap Credit Reduction Amount in Dollars]]</f>
        <v>56857.32</v>
      </c>
      <c r="S10" s="18">
        <f>+Section5_Values[[#This Row],[Business County Portion of Section 5 Payment to School District]]+Section5_Values[[#This Row],[Non-Business County Portion of Section 5 Payment to School District]]</f>
        <v>65322.32</v>
      </c>
      <c r="T10" s="13">
        <f t="shared" si="1"/>
        <v>8465</v>
      </c>
      <c r="U10" s="14">
        <f>+Section5_Values[[#This Row],[Difference]]/Section5_Values[[#This Row],[Total District ICC]]</f>
        <v>0.14888144569599834</v>
      </c>
    </row>
    <row r="11" spans="1:21">
      <c r="A11" s="4">
        <v>2024</v>
      </c>
      <c r="B11" s="4">
        <v>2</v>
      </c>
      <c r="C11" s="4" t="s">
        <v>50</v>
      </c>
      <c r="D11" s="4">
        <v>21440</v>
      </c>
      <c r="E11" s="4" t="s">
        <v>55</v>
      </c>
      <c r="F11" s="4" t="s">
        <v>43</v>
      </c>
      <c r="G11" s="7">
        <v>3117131</v>
      </c>
      <c r="H11" s="23">
        <v>327650.57</v>
      </c>
      <c r="I11" s="7">
        <v>2789480.43</v>
      </c>
      <c r="J11" s="7">
        <v>3117262</v>
      </c>
      <c r="K11" s="25">
        <v>327781.57</v>
      </c>
      <c r="L11" s="4" t="s">
        <v>44</v>
      </c>
      <c r="M11" s="7" t="s">
        <v>45</v>
      </c>
      <c r="N11" s="23">
        <v>0</v>
      </c>
      <c r="O11" s="7" t="s">
        <v>45</v>
      </c>
      <c r="P11" s="7" t="s">
        <v>45</v>
      </c>
      <c r="Q11" s="25">
        <f t="shared" si="0"/>
        <v>0</v>
      </c>
      <c r="R11" s="39">
        <f>+Section5_Values[[#This Row],[Business Tax Year 2025 Inflation Cap Credit Reduction Amount in Dollars]]+Section5_Values[[#This Row],[Non-Business Tax Year 2025 Inflation Cap Credit Reduction Amount in Dollars]]</f>
        <v>327650.57</v>
      </c>
      <c r="S11" s="18">
        <f>+Section5_Values[[#This Row],[Business County Portion of Section 5 Payment to School District]]+Section5_Values[[#This Row],[Non-Business County Portion of Section 5 Payment to School District]]</f>
        <v>327781.57</v>
      </c>
      <c r="T11" s="13">
        <f t="shared" si="1"/>
        <v>131</v>
      </c>
      <c r="U11" s="14">
        <f>+Section5_Values[[#This Row],[Difference]]/Section5_Values[[#This Row],[Total District ICC]]</f>
        <v>3.9981618222119988E-4</v>
      </c>
    </row>
    <row r="12" spans="1:21">
      <c r="A12" s="4">
        <v>2024</v>
      </c>
      <c r="B12" s="4">
        <v>2</v>
      </c>
      <c r="C12" s="4" t="s">
        <v>50</v>
      </c>
      <c r="D12" s="4">
        <v>21650</v>
      </c>
      <c r="E12" s="4" t="s">
        <v>56</v>
      </c>
      <c r="F12" s="4" t="s">
        <v>43</v>
      </c>
      <c r="G12" s="7">
        <v>13930759</v>
      </c>
      <c r="H12" s="23">
        <v>860198.27</v>
      </c>
      <c r="I12" s="7">
        <v>13070560.73</v>
      </c>
      <c r="J12" s="7">
        <v>14256218</v>
      </c>
      <c r="K12" s="25">
        <v>1185657.27</v>
      </c>
      <c r="L12" s="4" t="s">
        <v>44</v>
      </c>
      <c r="M12" s="7" t="s">
        <v>45</v>
      </c>
      <c r="N12" s="23">
        <v>0</v>
      </c>
      <c r="O12" s="7" t="s">
        <v>45</v>
      </c>
      <c r="P12" s="7" t="s">
        <v>45</v>
      </c>
      <c r="Q12" s="25">
        <f t="shared" si="0"/>
        <v>0</v>
      </c>
      <c r="R12" s="39">
        <f>+Section5_Values[[#This Row],[Business Tax Year 2025 Inflation Cap Credit Reduction Amount in Dollars]]+Section5_Values[[#This Row],[Non-Business Tax Year 2025 Inflation Cap Credit Reduction Amount in Dollars]]</f>
        <v>860198.27</v>
      </c>
      <c r="S12" s="18">
        <f>+Section5_Values[[#This Row],[Business County Portion of Section 5 Payment to School District]]+Section5_Values[[#This Row],[Non-Business County Portion of Section 5 Payment to School District]]</f>
        <v>1185657.27</v>
      </c>
      <c r="T12" s="13">
        <f t="shared" si="1"/>
        <v>325459</v>
      </c>
      <c r="U12" s="14">
        <f>+Section5_Values[[#This Row],[Difference]]/Section5_Values[[#This Row],[Total District ICC]]</f>
        <v>0.37835346960183958</v>
      </c>
    </row>
    <row r="13" spans="1:21">
      <c r="A13" s="4">
        <v>2024</v>
      </c>
      <c r="B13" s="4">
        <v>2</v>
      </c>
      <c r="C13" s="4" t="s">
        <v>50</v>
      </c>
      <c r="D13" s="4">
        <v>22890</v>
      </c>
      <c r="E13" s="4" t="s">
        <v>57</v>
      </c>
      <c r="F13" s="4" t="s">
        <v>44</v>
      </c>
      <c r="G13" s="7" t="s">
        <v>45</v>
      </c>
      <c r="H13" s="23">
        <v>0</v>
      </c>
      <c r="I13" s="7" t="s">
        <v>45</v>
      </c>
      <c r="J13" s="7" t="s">
        <v>45</v>
      </c>
      <c r="K13" s="25">
        <v>0</v>
      </c>
      <c r="L13" s="4" t="s">
        <v>44</v>
      </c>
      <c r="M13" s="7" t="s">
        <v>45</v>
      </c>
      <c r="N13" s="23">
        <v>0</v>
      </c>
      <c r="O13" s="7" t="s">
        <v>45</v>
      </c>
      <c r="P13" s="7" t="s">
        <v>45</v>
      </c>
      <c r="Q13" s="25">
        <f t="shared" si="0"/>
        <v>0</v>
      </c>
      <c r="R13" s="39">
        <f>+Section5_Values[[#This Row],[Business Tax Year 2025 Inflation Cap Credit Reduction Amount in Dollars]]+Section5_Values[[#This Row],[Non-Business Tax Year 2025 Inflation Cap Credit Reduction Amount in Dollars]]</f>
        <v>0</v>
      </c>
      <c r="S13" s="18">
        <f>+Section5_Values[[#This Row],[Business County Portion of Section 5 Payment to School District]]+Section5_Values[[#This Row],[Non-Business County Portion of Section 5 Payment to School District]]</f>
        <v>0</v>
      </c>
      <c r="T13" s="13">
        <f t="shared" si="1"/>
        <v>0</v>
      </c>
      <c r="U13" s="14" t="e">
        <f>+Section5_Values[[#This Row],[Difference]]/Section5_Values[[#This Row],[Total District ICC]]</f>
        <v>#DIV/0!</v>
      </c>
    </row>
    <row r="14" spans="1:21">
      <c r="A14" s="4">
        <v>2024</v>
      </c>
      <c r="B14" s="4">
        <v>2</v>
      </c>
      <c r="C14" s="4" t="s">
        <v>50</v>
      </c>
      <c r="D14" s="4">
        <v>24280</v>
      </c>
      <c r="E14" s="4" t="s">
        <v>58</v>
      </c>
      <c r="F14" s="4" t="s">
        <v>43</v>
      </c>
      <c r="G14" s="7">
        <v>57923</v>
      </c>
      <c r="H14" s="23">
        <v>9416.51</v>
      </c>
      <c r="I14" s="7">
        <v>48506.49</v>
      </c>
      <c r="J14" s="7">
        <v>57921</v>
      </c>
      <c r="K14" s="25">
        <v>9414.51</v>
      </c>
      <c r="L14" s="4" t="s">
        <v>44</v>
      </c>
      <c r="M14" s="7" t="s">
        <v>45</v>
      </c>
      <c r="N14" s="23">
        <v>0</v>
      </c>
      <c r="O14" s="7" t="s">
        <v>45</v>
      </c>
      <c r="P14" s="7" t="s">
        <v>45</v>
      </c>
      <c r="Q14" s="25">
        <f t="shared" si="0"/>
        <v>0</v>
      </c>
      <c r="R14" s="39">
        <f>+Section5_Values[[#This Row],[Business Tax Year 2025 Inflation Cap Credit Reduction Amount in Dollars]]+Section5_Values[[#This Row],[Non-Business Tax Year 2025 Inflation Cap Credit Reduction Amount in Dollars]]</f>
        <v>9416.51</v>
      </c>
      <c r="S14" s="18">
        <f>+Section5_Values[[#This Row],[Business County Portion of Section 5 Payment to School District]]+Section5_Values[[#This Row],[Non-Business County Portion of Section 5 Payment to School District]]</f>
        <v>9414.51</v>
      </c>
      <c r="T14" s="13">
        <f t="shared" si="1"/>
        <v>-2</v>
      </c>
      <c r="U14" s="15">
        <f>+Section5_Values[[#This Row],[Difference]]/Section5_Values[[#This Row],[Total District ICC]]</f>
        <v>-2.1239291414759819E-4</v>
      </c>
    </row>
    <row r="15" spans="1:21">
      <c r="A15" s="4">
        <v>2024</v>
      </c>
      <c r="B15" s="4">
        <v>2</v>
      </c>
      <c r="C15" s="4" t="s">
        <v>50</v>
      </c>
      <c r="D15" s="4">
        <v>24340</v>
      </c>
      <c r="E15" s="4" t="s">
        <v>59</v>
      </c>
      <c r="F15" s="4" t="s">
        <v>43</v>
      </c>
      <c r="G15" s="7">
        <v>1794653</v>
      </c>
      <c r="H15" s="23">
        <v>86305.76</v>
      </c>
      <c r="I15" s="7">
        <v>1708347.24</v>
      </c>
      <c r="J15" s="7">
        <v>1952194</v>
      </c>
      <c r="K15" s="25">
        <v>243846.76</v>
      </c>
      <c r="L15" s="4" t="s">
        <v>44</v>
      </c>
      <c r="M15" s="7" t="s">
        <v>45</v>
      </c>
      <c r="N15" s="23">
        <v>0</v>
      </c>
      <c r="O15" s="7" t="s">
        <v>45</v>
      </c>
      <c r="P15" s="7" t="s">
        <v>45</v>
      </c>
      <c r="Q15" s="25">
        <f t="shared" si="0"/>
        <v>0</v>
      </c>
      <c r="R15" s="39">
        <f>+Section5_Values[[#This Row],[Business Tax Year 2025 Inflation Cap Credit Reduction Amount in Dollars]]+Section5_Values[[#This Row],[Non-Business Tax Year 2025 Inflation Cap Credit Reduction Amount in Dollars]]</f>
        <v>86305.76</v>
      </c>
      <c r="S15" s="18">
        <f>+Section5_Values[[#This Row],[Business County Portion of Section 5 Payment to School District]]+Section5_Values[[#This Row],[Non-Business County Portion of Section 5 Payment to School District]]</f>
        <v>243846.76</v>
      </c>
      <c r="T15" s="13">
        <f t="shared" si="1"/>
        <v>157541</v>
      </c>
      <c r="U15" s="14">
        <f>+Section5_Values[[#This Row],[Difference]]/Section5_Values[[#This Row],[Total District ICC]]</f>
        <v>1.825382222461166</v>
      </c>
    </row>
    <row r="16" spans="1:21">
      <c r="A16" s="4">
        <v>2024</v>
      </c>
      <c r="B16" s="4">
        <v>2</v>
      </c>
      <c r="C16" s="4" t="s">
        <v>50</v>
      </c>
      <c r="D16" s="4">
        <v>24880</v>
      </c>
      <c r="E16" s="4" t="s">
        <v>60</v>
      </c>
      <c r="F16" s="4" t="s">
        <v>43</v>
      </c>
      <c r="G16" s="7">
        <v>16711194</v>
      </c>
      <c r="H16" s="23">
        <v>640242.22</v>
      </c>
      <c r="I16" s="7">
        <v>16070951.779999999</v>
      </c>
      <c r="J16" s="7">
        <v>16712252</v>
      </c>
      <c r="K16" s="25">
        <v>641300.22</v>
      </c>
      <c r="L16" s="4" t="s">
        <v>44</v>
      </c>
      <c r="M16" s="7" t="s">
        <v>45</v>
      </c>
      <c r="N16" s="23">
        <v>0</v>
      </c>
      <c r="O16" s="7" t="s">
        <v>45</v>
      </c>
      <c r="P16" s="7" t="s">
        <v>45</v>
      </c>
      <c r="Q16" s="25">
        <f t="shared" si="0"/>
        <v>0</v>
      </c>
      <c r="R16" s="39">
        <f>+Section5_Values[[#This Row],[Business Tax Year 2025 Inflation Cap Credit Reduction Amount in Dollars]]+Section5_Values[[#This Row],[Non-Business Tax Year 2025 Inflation Cap Credit Reduction Amount in Dollars]]</f>
        <v>640242.22</v>
      </c>
      <c r="S16" s="18">
        <f>+Section5_Values[[#This Row],[Business County Portion of Section 5 Payment to School District]]+Section5_Values[[#This Row],[Non-Business County Portion of Section 5 Payment to School District]]</f>
        <v>641300.22</v>
      </c>
      <c r="T16" s="13">
        <f t="shared" si="1"/>
        <v>1058</v>
      </c>
      <c r="U16" s="14">
        <f>+Section5_Values[[#This Row],[Difference]]/Section5_Values[[#This Row],[Total District ICC]]</f>
        <v>1.652499580549374E-3</v>
      </c>
    </row>
    <row r="17" spans="1:21">
      <c r="A17" s="4">
        <v>2024</v>
      </c>
      <c r="B17" s="4">
        <v>2</v>
      </c>
      <c r="C17" s="4" t="s">
        <v>50</v>
      </c>
      <c r="D17" s="4">
        <v>25090</v>
      </c>
      <c r="E17" s="4" t="s">
        <v>61</v>
      </c>
      <c r="F17" s="4" t="s">
        <v>43</v>
      </c>
      <c r="G17" s="7">
        <v>2596332</v>
      </c>
      <c r="H17" s="23">
        <v>293271.65999999997</v>
      </c>
      <c r="I17" s="7">
        <v>2303060.34</v>
      </c>
      <c r="J17" s="7">
        <v>2616542</v>
      </c>
      <c r="K17" s="25">
        <v>313481.65999999997</v>
      </c>
      <c r="L17" s="4" t="s">
        <v>44</v>
      </c>
      <c r="M17" s="7" t="s">
        <v>45</v>
      </c>
      <c r="N17" s="23">
        <v>0</v>
      </c>
      <c r="O17" s="7" t="s">
        <v>45</v>
      </c>
      <c r="P17" s="7" t="s">
        <v>45</v>
      </c>
      <c r="Q17" s="25">
        <f t="shared" si="0"/>
        <v>0</v>
      </c>
      <c r="R17" s="39">
        <f>+Section5_Values[[#This Row],[Business Tax Year 2025 Inflation Cap Credit Reduction Amount in Dollars]]+Section5_Values[[#This Row],[Non-Business Tax Year 2025 Inflation Cap Credit Reduction Amount in Dollars]]</f>
        <v>293271.65999999997</v>
      </c>
      <c r="S17" s="18">
        <f>+Section5_Values[[#This Row],[Business County Portion of Section 5 Payment to School District]]+Section5_Values[[#This Row],[Non-Business County Portion of Section 5 Payment to School District]]</f>
        <v>313481.65999999997</v>
      </c>
      <c r="T17" s="13">
        <f t="shared" si="1"/>
        <v>20210</v>
      </c>
      <c r="U17" s="14">
        <f>+Section5_Values[[#This Row],[Difference]]/Section5_Values[[#This Row],[Total District ICC]]</f>
        <v>6.8912216066155191E-2</v>
      </c>
    </row>
    <row r="18" spans="1:21">
      <c r="A18" s="4">
        <v>2024</v>
      </c>
      <c r="B18" s="4">
        <v>2</v>
      </c>
      <c r="C18" s="4" t="s">
        <v>50</v>
      </c>
      <c r="D18" s="4">
        <v>25770</v>
      </c>
      <c r="E18" s="4" t="s">
        <v>62</v>
      </c>
      <c r="F18" s="4" t="s">
        <v>43</v>
      </c>
      <c r="G18" s="7">
        <v>17604</v>
      </c>
      <c r="H18" s="23">
        <v>1694.14</v>
      </c>
      <c r="I18" s="7">
        <v>15909.86</v>
      </c>
      <c r="J18" s="7">
        <v>17625</v>
      </c>
      <c r="K18" s="25">
        <v>1715.14</v>
      </c>
      <c r="L18" s="4" t="s">
        <v>44</v>
      </c>
      <c r="M18" s="7" t="s">
        <v>45</v>
      </c>
      <c r="N18" s="23">
        <v>0</v>
      </c>
      <c r="O18" s="7" t="s">
        <v>45</v>
      </c>
      <c r="P18" s="7" t="s">
        <v>45</v>
      </c>
      <c r="Q18" s="25">
        <f t="shared" si="0"/>
        <v>0</v>
      </c>
      <c r="R18" s="39">
        <f>+Section5_Values[[#This Row],[Business Tax Year 2025 Inflation Cap Credit Reduction Amount in Dollars]]+Section5_Values[[#This Row],[Non-Business Tax Year 2025 Inflation Cap Credit Reduction Amount in Dollars]]</f>
        <v>1694.14</v>
      </c>
      <c r="S18" s="18">
        <f>+Section5_Values[[#This Row],[Business County Portion of Section 5 Payment to School District]]+Section5_Values[[#This Row],[Non-Business County Portion of Section 5 Payment to School District]]</f>
        <v>1715.14</v>
      </c>
      <c r="T18" s="13">
        <f t="shared" si="1"/>
        <v>21</v>
      </c>
      <c r="U18" s="14">
        <f>+Section5_Values[[#This Row],[Difference]]/Section5_Values[[#This Row],[Total District ICC]]</f>
        <v>1.2395669779357077E-2</v>
      </c>
    </row>
    <row r="19" spans="1:21">
      <c r="A19" s="4">
        <v>2024</v>
      </c>
      <c r="B19" s="4">
        <v>2</v>
      </c>
      <c r="C19" s="4" t="s">
        <v>50</v>
      </c>
      <c r="D19" s="4">
        <v>30010</v>
      </c>
      <c r="E19" s="4" t="s">
        <v>63</v>
      </c>
      <c r="F19" s="4" t="s">
        <v>43</v>
      </c>
      <c r="G19" s="7">
        <v>4676612</v>
      </c>
      <c r="H19" s="23">
        <v>355053.46</v>
      </c>
      <c r="I19" s="7">
        <v>4321558.54</v>
      </c>
      <c r="J19" s="7">
        <v>4697977</v>
      </c>
      <c r="K19" s="25">
        <v>376418.46</v>
      </c>
      <c r="L19" s="4" t="s">
        <v>44</v>
      </c>
      <c r="M19" s="7" t="s">
        <v>45</v>
      </c>
      <c r="N19" s="23">
        <v>0</v>
      </c>
      <c r="O19" s="7" t="s">
        <v>45</v>
      </c>
      <c r="P19" s="7" t="s">
        <v>45</v>
      </c>
      <c r="Q19" s="25">
        <f t="shared" si="0"/>
        <v>0</v>
      </c>
      <c r="R19" s="39">
        <f>+Section5_Values[[#This Row],[Business Tax Year 2025 Inflation Cap Credit Reduction Amount in Dollars]]+Section5_Values[[#This Row],[Non-Business Tax Year 2025 Inflation Cap Credit Reduction Amount in Dollars]]</f>
        <v>355053.46</v>
      </c>
      <c r="S19" s="18">
        <f>+Section5_Values[[#This Row],[Business County Portion of Section 5 Payment to School District]]+Section5_Values[[#This Row],[Non-Business County Portion of Section 5 Payment to School District]]</f>
        <v>376418.46</v>
      </c>
      <c r="T19" s="13">
        <f t="shared" si="1"/>
        <v>21365</v>
      </c>
      <c r="U19" s="14">
        <f>+Section5_Values[[#This Row],[Difference]]/Section5_Values[[#This Row],[Total District ICC]]</f>
        <v>6.0174036890106627E-2</v>
      </c>
    </row>
    <row r="20" spans="1:21">
      <c r="A20" s="4">
        <v>2024</v>
      </c>
      <c r="B20" s="4">
        <v>2</v>
      </c>
      <c r="C20" s="4" t="s">
        <v>50</v>
      </c>
      <c r="D20" s="4">
        <v>30290</v>
      </c>
      <c r="E20" s="4" t="s">
        <v>64</v>
      </c>
      <c r="F20" s="4" t="s">
        <v>43</v>
      </c>
      <c r="G20" s="7">
        <v>1678</v>
      </c>
      <c r="H20" s="23">
        <v>209.41</v>
      </c>
      <c r="I20" s="7">
        <v>1468.59</v>
      </c>
      <c r="J20" s="7">
        <v>1742</v>
      </c>
      <c r="K20" s="25">
        <v>273.41000000000003</v>
      </c>
      <c r="L20" s="4" t="s">
        <v>44</v>
      </c>
      <c r="M20" s="7" t="s">
        <v>45</v>
      </c>
      <c r="N20" s="23">
        <v>0</v>
      </c>
      <c r="O20" s="7" t="s">
        <v>45</v>
      </c>
      <c r="P20" s="7" t="s">
        <v>45</v>
      </c>
      <c r="Q20" s="25">
        <f t="shared" si="0"/>
        <v>0</v>
      </c>
      <c r="R20" s="39">
        <f>+Section5_Values[[#This Row],[Business Tax Year 2025 Inflation Cap Credit Reduction Amount in Dollars]]+Section5_Values[[#This Row],[Non-Business Tax Year 2025 Inflation Cap Credit Reduction Amount in Dollars]]</f>
        <v>209.41</v>
      </c>
      <c r="S20" s="18">
        <f>+Section5_Values[[#This Row],[Business County Portion of Section 5 Payment to School District]]+Section5_Values[[#This Row],[Non-Business County Portion of Section 5 Payment to School District]]</f>
        <v>273.41000000000003</v>
      </c>
      <c r="T20" s="13">
        <f t="shared" si="1"/>
        <v>64.000000000000028</v>
      </c>
      <c r="U20" s="14">
        <f>+Section5_Values[[#This Row],[Difference]]/Section5_Values[[#This Row],[Total District ICC]]</f>
        <v>0.30562055298218821</v>
      </c>
    </row>
    <row r="21" spans="1:21">
      <c r="A21" s="4">
        <v>2024</v>
      </c>
      <c r="B21" s="4">
        <v>2</v>
      </c>
      <c r="C21" s="4" t="s">
        <v>50</v>
      </c>
      <c r="D21" s="4">
        <v>30460</v>
      </c>
      <c r="E21" s="4" t="s">
        <v>65</v>
      </c>
      <c r="F21" s="4" t="s">
        <v>43</v>
      </c>
      <c r="G21" s="7">
        <v>408191</v>
      </c>
      <c r="H21" s="23">
        <v>42570.19</v>
      </c>
      <c r="I21" s="7">
        <v>365620.81</v>
      </c>
      <c r="J21" s="7">
        <v>410706</v>
      </c>
      <c r="K21" s="25">
        <v>45085.19</v>
      </c>
      <c r="L21" s="4" t="s">
        <v>44</v>
      </c>
      <c r="M21" s="7" t="s">
        <v>45</v>
      </c>
      <c r="N21" s="23">
        <v>0</v>
      </c>
      <c r="O21" s="7" t="s">
        <v>45</v>
      </c>
      <c r="P21" s="7" t="s">
        <v>45</v>
      </c>
      <c r="Q21" s="25">
        <f t="shared" si="0"/>
        <v>0</v>
      </c>
      <c r="R21" s="39">
        <f>+Section5_Values[[#This Row],[Business Tax Year 2025 Inflation Cap Credit Reduction Amount in Dollars]]+Section5_Values[[#This Row],[Non-Business Tax Year 2025 Inflation Cap Credit Reduction Amount in Dollars]]</f>
        <v>42570.19</v>
      </c>
      <c r="S21" s="18">
        <f>+Section5_Values[[#This Row],[Business County Portion of Section 5 Payment to School District]]+Section5_Values[[#This Row],[Non-Business County Portion of Section 5 Payment to School District]]</f>
        <v>45085.19</v>
      </c>
      <c r="T21" s="13">
        <f t="shared" si="1"/>
        <v>2515</v>
      </c>
      <c r="U21" s="14">
        <f>+Section5_Values[[#This Row],[Difference]]/Section5_Values[[#This Row],[Total District ICC]]</f>
        <v>5.9078900047192642E-2</v>
      </c>
    </row>
    <row r="22" spans="1:21">
      <c r="A22" s="4">
        <v>2023</v>
      </c>
      <c r="B22" s="4">
        <v>3</v>
      </c>
      <c r="C22" s="4" t="s">
        <v>66</v>
      </c>
      <c r="D22" s="4">
        <v>20170</v>
      </c>
      <c r="E22" s="4" t="s">
        <v>67</v>
      </c>
      <c r="F22" s="4" t="s">
        <v>44</v>
      </c>
      <c r="G22" s="7" t="s">
        <v>45</v>
      </c>
      <c r="H22" s="23">
        <v>0</v>
      </c>
      <c r="I22" s="7" t="s">
        <v>45</v>
      </c>
      <c r="J22" s="7" t="s">
        <v>45</v>
      </c>
      <c r="K22" s="25">
        <v>0</v>
      </c>
      <c r="L22" s="4" t="s">
        <v>44</v>
      </c>
      <c r="M22" s="7" t="s">
        <v>45</v>
      </c>
      <c r="N22" s="23">
        <v>0</v>
      </c>
      <c r="O22" s="7" t="s">
        <v>45</v>
      </c>
      <c r="P22" s="7" t="s">
        <v>45</v>
      </c>
      <c r="Q22" s="25">
        <f t="shared" si="0"/>
        <v>0</v>
      </c>
      <c r="R22" s="39">
        <f>+Section5_Values[[#This Row],[Business Tax Year 2025 Inflation Cap Credit Reduction Amount in Dollars]]+Section5_Values[[#This Row],[Non-Business Tax Year 2025 Inflation Cap Credit Reduction Amount in Dollars]]</f>
        <v>0</v>
      </c>
      <c r="S22" s="18">
        <f>+Section5_Values[[#This Row],[Business County Portion of Section 5 Payment to School District]]+Section5_Values[[#This Row],[Non-Business County Portion of Section 5 Payment to School District]]</f>
        <v>0</v>
      </c>
      <c r="T22" s="13">
        <f t="shared" si="1"/>
        <v>0</v>
      </c>
      <c r="U22" s="14" t="e">
        <f>+Section5_Values[[#This Row],[Difference]]/Section5_Values[[#This Row],[Total District ICC]]</f>
        <v>#DIV/0!</v>
      </c>
    </row>
    <row r="23" spans="1:21">
      <c r="A23" s="4">
        <v>2023</v>
      </c>
      <c r="B23" s="4">
        <v>3</v>
      </c>
      <c r="C23" s="4" t="s">
        <v>66</v>
      </c>
      <c r="D23" s="4">
        <v>20490</v>
      </c>
      <c r="E23" s="4" t="s">
        <v>68</v>
      </c>
      <c r="F23" s="4" t="s">
        <v>43</v>
      </c>
      <c r="G23" s="7">
        <v>3136257</v>
      </c>
      <c r="H23" s="23">
        <v>349242.87</v>
      </c>
      <c r="I23" s="7">
        <v>2787014.13</v>
      </c>
      <c r="J23" s="7">
        <v>3225360</v>
      </c>
      <c r="K23" s="25">
        <v>438345.87</v>
      </c>
      <c r="L23" s="4" t="s">
        <v>44</v>
      </c>
      <c r="M23" s="7" t="s">
        <v>45</v>
      </c>
      <c r="N23" s="23">
        <v>0</v>
      </c>
      <c r="O23" s="7" t="s">
        <v>45</v>
      </c>
      <c r="P23" s="7" t="s">
        <v>45</v>
      </c>
      <c r="Q23" s="25">
        <f t="shared" si="0"/>
        <v>0</v>
      </c>
      <c r="R23" s="39">
        <f>+Section5_Values[[#This Row],[Business Tax Year 2025 Inflation Cap Credit Reduction Amount in Dollars]]+Section5_Values[[#This Row],[Non-Business Tax Year 2025 Inflation Cap Credit Reduction Amount in Dollars]]</f>
        <v>349242.87</v>
      </c>
      <c r="S23" s="18">
        <f>+Section5_Values[[#This Row],[Business County Portion of Section 5 Payment to School District]]+Section5_Values[[#This Row],[Non-Business County Portion of Section 5 Payment to School District]]</f>
        <v>438345.87</v>
      </c>
      <c r="T23" s="13">
        <f t="shared" si="1"/>
        <v>89103</v>
      </c>
      <c r="U23" s="14">
        <f>+Section5_Values[[#This Row],[Difference]]/Section5_Values[[#This Row],[Total District ICC]]</f>
        <v>0.25513190863424068</v>
      </c>
    </row>
    <row r="24" spans="1:21">
      <c r="A24" s="4">
        <v>2023</v>
      </c>
      <c r="B24" s="4">
        <v>3</v>
      </c>
      <c r="C24" s="4" t="s">
        <v>66</v>
      </c>
      <c r="D24" s="4">
        <v>21290</v>
      </c>
      <c r="E24" s="4" t="s">
        <v>69</v>
      </c>
      <c r="F24" s="4" t="s">
        <v>43</v>
      </c>
      <c r="G24" s="7">
        <v>1240772</v>
      </c>
      <c r="H24" s="23">
        <v>177591.91</v>
      </c>
      <c r="I24" s="7">
        <v>1063180.0900000001</v>
      </c>
      <c r="J24" s="7">
        <v>1247547</v>
      </c>
      <c r="K24" s="25">
        <v>184366.91</v>
      </c>
      <c r="L24" s="4" t="s">
        <v>44</v>
      </c>
      <c r="M24" s="7" t="s">
        <v>45</v>
      </c>
      <c r="N24" s="23">
        <v>0</v>
      </c>
      <c r="O24" s="7" t="s">
        <v>45</v>
      </c>
      <c r="P24" s="7" t="s">
        <v>45</v>
      </c>
      <c r="Q24" s="25">
        <f t="shared" si="0"/>
        <v>0</v>
      </c>
      <c r="R24" s="39">
        <f>+Section5_Values[[#This Row],[Business Tax Year 2025 Inflation Cap Credit Reduction Amount in Dollars]]+Section5_Values[[#This Row],[Non-Business Tax Year 2025 Inflation Cap Credit Reduction Amount in Dollars]]</f>
        <v>177591.91</v>
      </c>
      <c r="S24" s="18">
        <f>+Section5_Values[[#This Row],[Business County Portion of Section 5 Payment to School District]]+Section5_Values[[#This Row],[Non-Business County Portion of Section 5 Payment to School District]]</f>
        <v>184366.91</v>
      </c>
      <c r="T24" s="13">
        <f t="shared" si="1"/>
        <v>6775</v>
      </c>
      <c r="U24" s="14">
        <f>+Section5_Values[[#This Row],[Difference]]/Section5_Values[[#This Row],[Total District ICC]]</f>
        <v>3.8149260290066142E-2</v>
      </c>
    </row>
    <row r="25" spans="1:21">
      <c r="A25" s="4">
        <v>2023</v>
      </c>
      <c r="B25" s="4">
        <v>3</v>
      </c>
      <c r="C25" s="4" t="s">
        <v>66</v>
      </c>
      <c r="D25" s="4">
        <v>22330</v>
      </c>
      <c r="E25" s="4" t="s">
        <v>70</v>
      </c>
      <c r="F25" s="4" t="s">
        <v>44</v>
      </c>
      <c r="G25" s="7" t="s">
        <v>45</v>
      </c>
      <c r="H25" s="23">
        <v>0</v>
      </c>
      <c r="I25" s="7" t="s">
        <v>45</v>
      </c>
      <c r="J25" s="7" t="s">
        <v>45</v>
      </c>
      <c r="K25" s="25">
        <v>0</v>
      </c>
      <c r="L25" s="4" t="s">
        <v>44</v>
      </c>
      <c r="M25" s="7" t="s">
        <v>45</v>
      </c>
      <c r="N25" s="23">
        <v>0</v>
      </c>
      <c r="O25" s="7" t="s">
        <v>45</v>
      </c>
      <c r="P25" s="7" t="s">
        <v>45</v>
      </c>
      <c r="Q25" s="25">
        <f t="shared" si="0"/>
        <v>0</v>
      </c>
      <c r="R25" s="39">
        <f>+Section5_Values[[#This Row],[Business Tax Year 2025 Inflation Cap Credit Reduction Amount in Dollars]]+Section5_Values[[#This Row],[Non-Business Tax Year 2025 Inflation Cap Credit Reduction Amount in Dollars]]</f>
        <v>0</v>
      </c>
      <c r="S25" s="18">
        <f>+Section5_Values[[#This Row],[Business County Portion of Section 5 Payment to School District]]+Section5_Values[[#This Row],[Non-Business County Portion of Section 5 Payment to School District]]</f>
        <v>0</v>
      </c>
      <c r="T25" s="13">
        <f t="shared" si="1"/>
        <v>0</v>
      </c>
      <c r="U25" s="14" t="e">
        <f>+Section5_Values[[#This Row],[Difference]]/Section5_Values[[#This Row],[Total District ICC]]</f>
        <v>#DIV/0!</v>
      </c>
    </row>
    <row r="26" spans="1:21">
      <c r="A26" s="4">
        <v>2023</v>
      </c>
      <c r="B26" s="4">
        <v>3</v>
      </c>
      <c r="C26" s="4" t="s">
        <v>66</v>
      </c>
      <c r="D26" s="4">
        <v>22990</v>
      </c>
      <c r="E26" s="4" t="s">
        <v>71</v>
      </c>
      <c r="F26" s="4" t="s">
        <v>43</v>
      </c>
      <c r="G26" s="7">
        <v>4519791</v>
      </c>
      <c r="H26" s="23">
        <v>627725.68999999994</v>
      </c>
      <c r="I26" s="7">
        <v>3892065.31</v>
      </c>
      <c r="J26" s="7">
        <v>4570245</v>
      </c>
      <c r="K26" s="25">
        <v>678179.69</v>
      </c>
      <c r="L26" s="4" t="s">
        <v>44</v>
      </c>
      <c r="M26" s="7" t="s">
        <v>45</v>
      </c>
      <c r="N26" s="23">
        <v>0</v>
      </c>
      <c r="O26" s="7" t="s">
        <v>45</v>
      </c>
      <c r="P26" s="7" t="s">
        <v>45</v>
      </c>
      <c r="Q26" s="25">
        <f t="shared" si="0"/>
        <v>0</v>
      </c>
      <c r="R26" s="39">
        <f>+Section5_Values[[#This Row],[Business Tax Year 2025 Inflation Cap Credit Reduction Amount in Dollars]]+Section5_Values[[#This Row],[Non-Business Tax Year 2025 Inflation Cap Credit Reduction Amount in Dollars]]</f>
        <v>627725.68999999994</v>
      </c>
      <c r="S26" s="18">
        <f>+Section5_Values[[#This Row],[Business County Portion of Section 5 Payment to School District]]+Section5_Values[[#This Row],[Non-Business County Portion of Section 5 Payment to School District]]</f>
        <v>678179.69</v>
      </c>
      <c r="T26" s="13">
        <f t="shared" si="1"/>
        <v>50454</v>
      </c>
      <c r="U26" s="14">
        <f>+Section5_Values[[#This Row],[Difference]]/Section5_Values[[#This Row],[Total District ICC]]</f>
        <v>8.037587246110639E-2</v>
      </c>
    </row>
    <row r="27" spans="1:21">
      <c r="A27" s="4">
        <v>2023</v>
      </c>
      <c r="B27" s="4">
        <v>3</v>
      </c>
      <c r="C27" s="4" t="s">
        <v>66</v>
      </c>
      <c r="D27" s="4">
        <v>23030</v>
      </c>
      <c r="E27" s="4" t="s">
        <v>72</v>
      </c>
      <c r="F27" s="4" t="s">
        <v>43</v>
      </c>
      <c r="G27" s="7">
        <v>116186</v>
      </c>
      <c r="H27" s="23">
        <v>13756.68</v>
      </c>
      <c r="I27" s="7">
        <v>102429.32</v>
      </c>
      <c r="J27" s="7">
        <v>116346</v>
      </c>
      <c r="K27" s="25">
        <v>13916.68</v>
      </c>
      <c r="L27" s="4" t="s">
        <v>44</v>
      </c>
      <c r="M27" s="7" t="s">
        <v>45</v>
      </c>
      <c r="N27" s="23">
        <v>0</v>
      </c>
      <c r="O27" s="7" t="s">
        <v>45</v>
      </c>
      <c r="P27" s="7" t="s">
        <v>45</v>
      </c>
      <c r="Q27" s="25">
        <f t="shared" si="0"/>
        <v>0</v>
      </c>
      <c r="R27" s="39">
        <f>+Section5_Values[[#This Row],[Business Tax Year 2025 Inflation Cap Credit Reduction Amount in Dollars]]+Section5_Values[[#This Row],[Non-Business Tax Year 2025 Inflation Cap Credit Reduction Amount in Dollars]]</f>
        <v>13756.68</v>
      </c>
      <c r="S27" s="18">
        <f>+Section5_Values[[#This Row],[Business County Portion of Section 5 Payment to School District]]+Section5_Values[[#This Row],[Non-Business County Portion of Section 5 Payment to School District]]</f>
        <v>13916.68</v>
      </c>
      <c r="T27" s="13">
        <f t="shared" si="1"/>
        <v>160</v>
      </c>
      <c r="U27" s="14">
        <f>+Section5_Values[[#This Row],[Difference]]/Section5_Values[[#This Row],[Total District ICC]]</f>
        <v>1.1630713224411704E-2</v>
      </c>
    </row>
    <row r="28" spans="1:21">
      <c r="A28" s="4">
        <v>2023</v>
      </c>
      <c r="B28" s="4">
        <v>3</v>
      </c>
      <c r="C28" s="4" t="s">
        <v>66</v>
      </c>
      <c r="D28" s="4">
        <v>23170</v>
      </c>
      <c r="E28" s="4" t="s">
        <v>73</v>
      </c>
      <c r="F28" s="4" t="s">
        <v>43</v>
      </c>
      <c r="G28" s="7">
        <v>4126252</v>
      </c>
      <c r="H28" s="23">
        <v>637849.76</v>
      </c>
      <c r="I28" s="7">
        <v>3488402.24</v>
      </c>
      <c r="J28" s="7">
        <v>4127290</v>
      </c>
      <c r="K28" s="25">
        <v>638887.76</v>
      </c>
      <c r="L28" s="4" t="s">
        <v>44</v>
      </c>
      <c r="M28" s="7" t="s">
        <v>45</v>
      </c>
      <c r="N28" s="23">
        <v>0</v>
      </c>
      <c r="O28" s="7" t="s">
        <v>45</v>
      </c>
      <c r="P28" s="7" t="s">
        <v>45</v>
      </c>
      <c r="Q28" s="25">
        <f t="shared" si="0"/>
        <v>0</v>
      </c>
      <c r="R28" s="39">
        <f>+Section5_Values[[#This Row],[Business Tax Year 2025 Inflation Cap Credit Reduction Amount in Dollars]]+Section5_Values[[#This Row],[Non-Business Tax Year 2025 Inflation Cap Credit Reduction Amount in Dollars]]</f>
        <v>637849.76</v>
      </c>
      <c r="S28" s="18">
        <f>+Section5_Values[[#This Row],[Business County Portion of Section 5 Payment to School District]]+Section5_Values[[#This Row],[Non-Business County Portion of Section 5 Payment to School District]]</f>
        <v>638887.76</v>
      </c>
      <c r="T28" s="13">
        <f t="shared" si="1"/>
        <v>1038</v>
      </c>
      <c r="U28" s="14">
        <f>+Section5_Values[[#This Row],[Difference]]/Section5_Values[[#This Row],[Total District ICC]]</f>
        <v>1.6273424638428961E-3</v>
      </c>
    </row>
    <row r="29" spans="1:21">
      <c r="A29" s="4">
        <v>2023</v>
      </c>
      <c r="B29" s="4">
        <v>3</v>
      </c>
      <c r="C29" s="4" t="s">
        <v>66</v>
      </c>
      <c r="D29" s="4">
        <v>23680</v>
      </c>
      <c r="E29" s="4" t="s">
        <v>74</v>
      </c>
      <c r="F29" s="4" t="s">
        <v>43</v>
      </c>
      <c r="G29" s="7">
        <v>9944</v>
      </c>
      <c r="H29" s="23">
        <v>1751.15</v>
      </c>
      <c r="I29" s="7">
        <v>8192.85</v>
      </c>
      <c r="J29" s="7">
        <v>9944</v>
      </c>
      <c r="K29" s="25">
        <v>1751.15</v>
      </c>
      <c r="L29" s="4" t="s">
        <v>44</v>
      </c>
      <c r="M29" s="7" t="s">
        <v>45</v>
      </c>
      <c r="N29" s="23">
        <v>0</v>
      </c>
      <c r="O29" s="7" t="s">
        <v>45</v>
      </c>
      <c r="P29" s="7" t="s">
        <v>45</v>
      </c>
      <c r="Q29" s="25">
        <f t="shared" si="0"/>
        <v>0</v>
      </c>
      <c r="R29" s="39">
        <f>+Section5_Values[[#This Row],[Business Tax Year 2025 Inflation Cap Credit Reduction Amount in Dollars]]+Section5_Values[[#This Row],[Non-Business Tax Year 2025 Inflation Cap Credit Reduction Amount in Dollars]]</f>
        <v>1751.15</v>
      </c>
      <c r="S29" s="18">
        <f>+Section5_Values[[#This Row],[Business County Portion of Section 5 Payment to School District]]+Section5_Values[[#This Row],[Non-Business County Portion of Section 5 Payment to School District]]</f>
        <v>1751.15</v>
      </c>
      <c r="T29" s="13">
        <f t="shared" si="1"/>
        <v>0</v>
      </c>
      <c r="U29" s="14">
        <f>+Section5_Values[[#This Row],[Difference]]/Section5_Values[[#This Row],[Total District ICC]]</f>
        <v>0</v>
      </c>
    </row>
    <row r="30" spans="1:21">
      <c r="A30" s="4">
        <v>2023</v>
      </c>
      <c r="B30" s="4">
        <v>3</v>
      </c>
      <c r="C30" s="4" t="s">
        <v>66</v>
      </c>
      <c r="D30" s="4">
        <v>24020</v>
      </c>
      <c r="E30" s="4" t="s">
        <v>75</v>
      </c>
      <c r="F30" s="4" t="s">
        <v>43</v>
      </c>
      <c r="G30" s="7">
        <v>291379</v>
      </c>
      <c r="H30" s="23">
        <v>35275.769999999997</v>
      </c>
      <c r="I30" s="7">
        <v>256103.23</v>
      </c>
      <c r="J30" s="7">
        <v>293066</v>
      </c>
      <c r="K30" s="25">
        <v>36962.769999999997</v>
      </c>
      <c r="L30" s="4" t="s">
        <v>44</v>
      </c>
      <c r="M30" s="7" t="s">
        <v>45</v>
      </c>
      <c r="N30" s="23">
        <v>0</v>
      </c>
      <c r="O30" s="7" t="s">
        <v>45</v>
      </c>
      <c r="P30" s="7" t="s">
        <v>45</v>
      </c>
      <c r="Q30" s="25">
        <f t="shared" si="0"/>
        <v>0</v>
      </c>
      <c r="R30" s="39">
        <f>+Section5_Values[[#This Row],[Business Tax Year 2025 Inflation Cap Credit Reduction Amount in Dollars]]+Section5_Values[[#This Row],[Non-Business Tax Year 2025 Inflation Cap Credit Reduction Amount in Dollars]]</f>
        <v>35275.769999999997</v>
      </c>
      <c r="S30" s="18">
        <f>+Section5_Values[[#This Row],[Business County Portion of Section 5 Payment to School District]]+Section5_Values[[#This Row],[Non-Business County Portion of Section 5 Payment to School District]]</f>
        <v>36962.769999999997</v>
      </c>
      <c r="T30" s="13">
        <f t="shared" si="1"/>
        <v>1687</v>
      </c>
      <c r="U30" s="14">
        <f>+Section5_Values[[#This Row],[Difference]]/Section5_Values[[#This Row],[Total District ICC]]</f>
        <v>4.7823194220849047E-2</v>
      </c>
    </row>
    <row r="31" spans="1:21">
      <c r="A31" s="4">
        <v>2023</v>
      </c>
      <c r="B31" s="4">
        <v>3</v>
      </c>
      <c r="C31" s="4" t="s">
        <v>66</v>
      </c>
      <c r="D31" s="4">
        <v>25860</v>
      </c>
      <c r="E31" s="4" t="s">
        <v>76</v>
      </c>
      <c r="F31" s="4" t="s">
        <v>43</v>
      </c>
      <c r="G31" s="7">
        <v>76647</v>
      </c>
      <c r="H31" s="23">
        <v>15879</v>
      </c>
      <c r="I31" s="7">
        <v>60768</v>
      </c>
      <c r="J31" s="7">
        <v>79194</v>
      </c>
      <c r="K31" s="25">
        <v>18426</v>
      </c>
      <c r="L31" s="4" t="s">
        <v>43</v>
      </c>
      <c r="M31" s="7">
        <v>5252</v>
      </c>
      <c r="N31" s="23">
        <v>139.93</v>
      </c>
      <c r="O31" s="7">
        <v>5112.07</v>
      </c>
      <c r="P31" s="7">
        <v>5331</v>
      </c>
      <c r="Q31" s="25">
        <f t="shared" si="0"/>
        <v>218.93000000000029</v>
      </c>
      <c r="R31" s="39">
        <f>+Section5_Values[[#This Row],[Business Tax Year 2025 Inflation Cap Credit Reduction Amount in Dollars]]+Section5_Values[[#This Row],[Non-Business Tax Year 2025 Inflation Cap Credit Reduction Amount in Dollars]]</f>
        <v>16018.93</v>
      </c>
      <c r="S31" s="18">
        <f>+Section5_Values[[#This Row],[Business County Portion of Section 5 Payment to School District]]+Section5_Values[[#This Row],[Non-Business County Portion of Section 5 Payment to School District]]</f>
        <v>18644.93</v>
      </c>
      <c r="T31" s="13">
        <f t="shared" si="1"/>
        <v>2626</v>
      </c>
      <c r="U31" s="14">
        <f>+Section5_Values[[#This Row],[Difference]]/Section5_Values[[#This Row],[Total District ICC]]</f>
        <v>0.16393104907756012</v>
      </c>
    </row>
    <row r="32" spans="1:21">
      <c r="A32" s="4">
        <v>2023</v>
      </c>
      <c r="B32" s="4">
        <v>3</v>
      </c>
      <c r="C32" s="4" t="s">
        <v>66</v>
      </c>
      <c r="D32" s="4">
        <v>30020</v>
      </c>
      <c r="E32" s="4" t="s">
        <v>77</v>
      </c>
      <c r="F32" s="4" t="s">
        <v>43</v>
      </c>
      <c r="G32" s="7">
        <v>3312327</v>
      </c>
      <c r="H32" s="23">
        <v>428152.79</v>
      </c>
      <c r="I32" s="7">
        <v>2884174.21</v>
      </c>
      <c r="J32" s="7">
        <v>3390022</v>
      </c>
      <c r="K32" s="25">
        <v>505847.79</v>
      </c>
      <c r="L32" s="4" t="s">
        <v>44</v>
      </c>
      <c r="M32" s="7" t="s">
        <v>45</v>
      </c>
      <c r="N32" s="23">
        <v>0</v>
      </c>
      <c r="O32" s="7" t="s">
        <v>45</v>
      </c>
      <c r="P32" s="7" t="s">
        <v>45</v>
      </c>
      <c r="Q32" s="25">
        <f t="shared" si="0"/>
        <v>0</v>
      </c>
      <c r="R32" s="39">
        <f>+Section5_Values[[#This Row],[Business Tax Year 2025 Inflation Cap Credit Reduction Amount in Dollars]]+Section5_Values[[#This Row],[Non-Business Tax Year 2025 Inflation Cap Credit Reduction Amount in Dollars]]</f>
        <v>428152.79</v>
      </c>
      <c r="S32" s="18">
        <f>+Section5_Values[[#This Row],[Business County Portion of Section 5 Payment to School District]]+Section5_Values[[#This Row],[Non-Business County Portion of Section 5 Payment to School District]]</f>
        <v>505847.79</v>
      </c>
      <c r="T32" s="13">
        <f t="shared" si="1"/>
        <v>77695</v>
      </c>
      <c r="U32" s="14">
        <f>+Section5_Values[[#This Row],[Difference]]/Section5_Values[[#This Row],[Total District ICC]]</f>
        <v>0.18146559315892816</v>
      </c>
    </row>
    <row r="33" spans="1:21">
      <c r="A33" s="4">
        <v>2023</v>
      </c>
      <c r="B33" s="4">
        <v>3</v>
      </c>
      <c r="C33" s="4" t="s">
        <v>66</v>
      </c>
      <c r="D33" s="4">
        <v>30130</v>
      </c>
      <c r="E33" s="4" t="s">
        <v>78</v>
      </c>
      <c r="F33" s="4" t="s">
        <v>44</v>
      </c>
      <c r="G33" s="7" t="s">
        <v>45</v>
      </c>
      <c r="H33" s="23">
        <v>0</v>
      </c>
      <c r="I33" s="7" t="s">
        <v>45</v>
      </c>
      <c r="J33" s="7" t="s">
        <v>45</v>
      </c>
      <c r="K33" s="25">
        <v>0</v>
      </c>
      <c r="L33" s="4" t="s">
        <v>44</v>
      </c>
      <c r="M33" s="7" t="s">
        <v>45</v>
      </c>
      <c r="N33" s="23">
        <v>0</v>
      </c>
      <c r="O33" s="7" t="s">
        <v>45</v>
      </c>
      <c r="P33" s="7" t="s">
        <v>45</v>
      </c>
      <c r="Q33" s="25">
        <f t="shared" si="0"/>
        <v>0</v>
      </c>
      <c r="R33" s="39">
        <f>+Section5_Values[[#This Row],[Business Tax Year 2025 Inflation Cap Credit Reduction Amount in Dollars]]+Section5_Values[[#This Row],[Non-Business Tax Year 2025 Inflation Cap Credit Reduction Amount in Dollars]]</f>
        <v>0</v>
      </c>
      <c r="S33" s="18">
        <f>+Section5_Values[[#This Row],[Business County Portion of Section 5 Payment to School District]]+Section5_Values[[#This Row],[Non-Business County Portion of Section 5 Payment to School District]]</f>
        <v>0</v>
      </c>
      <c r="T33" s="13">
        <f t="shared" si="1"/>
        <v>0</v>
      </c>
      <c r="U33" s="14" t="e">
        <f>+Section5_Values[[#This Row],[Difference]]/Section5_Values[[#This Row],[Total District ICC]]</f>
        <v>#DIV/0!</v>
      </c>
    </row>
    <row r="34" spans="1:21">
      <c r="A34" s="4">
        <v>2023</v>
      </c>
      <c r="B34" s="4">
        <v>3</v>
      </c>
      <c r="C34" s="4" t="s">
        <v>66</v>
      </c>
      <c r="D34" s="4">
        <v>30260</v>
      </c>
      <c r="E34" s="4" t="s">
        <v>79</v>
      </c>
      <c r="F34" s="4" t="s">
        <v>43</v>
      </c>
      <c r="G34" s="7">
        <v>250262</v>
      </c>
      <c r="H34" s="23">
        <v>44385.03</v>
      </c>
      <c r="I34" s="7">
        <v>205876.97</v>
      </c>
      <c r="J34" s="7">
        <v>250388</v>
      </c>
      <c r="K34" s="25">
        <v>44511.03</v>
      </c>
      <c r="L34" s="4" t="s">
        <v>44</v>
      </c>
      <c r="M34" s="7" t="s">
        <v>45</v>
      </c>
      <c r="N34" s="23">
        <v>0</v>
      </c>
      <c r="O34" s="7" t="s">
        <v>45</v>
      </c>
      <c r="P34" s="7" t="s">
        <v>45</v>
      </c>
      <c r="Q34" s="25">
        <f t="shared" si="0"/>
        <v>0</v>
      </c>
      <c r="R34" s="39">
        <f>+Section5_Values[[#This Row],[Business Tax Year 2025 Inflation Cap Credit Reduction Amount in Dollars]]+Section5_Values[[#This Row],[Non-Business Tax Year 2025 Inflation Cap Credit Reduction Amount in Dollars]]</f>
        <v>44385.03</v>
      </c>
      <c r="S34" s="18">
        <f>+Section5_Values[[#This Row],[Business County Portion of Section 5 Payment to School District]]+Section5_Values[[#This Row],[Non-Business County Portion of Section 5 Payment to School District]]</f>
        <v>44511.03</v>
      </c>
      <c r="T34" s="13">
        <f t="shared" si="1"/>
        <v>126</v>
      </c>
      <c r="U34" s="14">
        <f>+Section5_Values[[#This Row],[Difference]]/Section5_Values[[#This Row],[Total District ICC]]</f>
        <v>2.8387949720885624E-3</v>
      </c>
    </row>
    <row r="35" spans="1:21">
      <c r="A35" s="4">
        <v>2023</v>
      </c>
      <c r="B35" s="4">
        <v>3</v>
      </c>
      <c r="C35" s="4" t="s">
        <v>66</v>
      </c>
      <c r="D35" s="4">
        <v>30330</v>
      </c>
      <c r="E35" s="4" t="s">
        <v>80</v>
      </c>
      <c r="F35" s="4" t="s">
        <v>44</v>
      </c>
      <c r="G35" s="7" t="s">
        <v>45</v>
      </c>
      <c r="H35" s="23">
        <v>0</v>
      </c>
      <c r="I35" s="7" t="s">
        <v>45</v>
      </c>
      <c r="J35" s="7" t="s">
        <v>45</v>
      </c>
      <c r="K35" s="25">
        <v>0</v>
      </c>
      <c r="L35" s="4" t="s">
        <v>44</v>
      </c>
      <c r="M35" s="7" t="s">
        <v>45</v>
      </c>
      <c r="N35" s="23">
        <v>0</v>
      </c>
      <c r="O35" s="7" t="s">
        <v>45</v>
      </c>
      <c r="P35" s="7" t="s">
        <v>45</v>
      </c>
      <c r="Q35" s="25">
        <f t="shared" si="0"/>
        <v>0</v>
      </c>
      <c r="R35" s="39">
        <f>+Section5_Values[[#This Row],[Business Tax Year 2025 Inflation Cap Credit Reduction Amount in Dollars]]+Section5_Values[[#This Row],[Non-Business Tax Year 2025 Inflation Cap Credit Reduction Amount in Dollars]]</f>
        <v>0</v>
      </c>
      <c r="S35" s="18">
        <f>+Section5_Values[[#This Row],[Business County Portion of Section 5 Payment to School District]]+Section5_Values[[#This Row],[Non-Business County Portion of Section 5 Payment to School District]]</f>
        <v>0</v>
      </c>
      <c r="T35" s="13">
        <f t="shared" si="1"/>
        <v>0</v>
      </c>
      <c r="U35" s="14" t="e">
        <f>+Section5_Values[[#This Row],[Difference]]/Section5_Values[[#This Row],[Total District ICC]]</f>
        <v>#DIV/0!</v>
      </c>
    </row>
    <row r="36" spans="1:21">
      <c r="A36" s="4">
        <v>2023</v>
      </c>
      <c r="B36" s="4">
        <v>3</v>
      </c>
      <c r="C36" s="4" t="s">
        <v>66</v>
      </c>
      <c r="D36" s="4">
        <v>30490</v>
      </c>
      <c r="E36" s="4" t="s">
        <v>81</v>
      </c>
      <c r="F36" s="4" t="s">
        <v>43</v>
      </c>
      <c r="G36" s="7">
        <v>28704</v>
      </c>
      <c r="H36" s="23">
        <v>4671.03</v>
      </c>
      <c r="I36" s="7">
        <v>24032.97</v>
      </c>
      <c r="J36" s="7">
        <v>28766</v>
      </c>
      <c r="K36" s="25">
        <v>4733.03</v>
      </c>
      <c r="L36" s="4" t="s">
        <v>44</v>
      </c>
      <c r="M36" s="7" t="s">
        <v>45</v>
      </c>
      <c r="N36" s="23">
        <v>0</v>
      </c>
      <c r="O36" s="7" t="s">
        <v>45</v>
      </c>
      <c r="P36" s="7" t="s">
        <v>45</v>
      </c>
      <c r="Q36" s="25">
        <f t="shared" si="0"/>
        <v>0</v>
      </c>
      <c r="R36" s="39">
        <f>+Section5_Values[[#This Row],[Business Tax Year 2025 Inflation Cap Credit Reduction Amount in Dollars]]+Section5_Values[[#This Row],[Non-Business Tax Year 2025 Inflation Cap Credit Reduction Amount in Dollars]]</f>
        <v>4671.03</v>
      </c>
      <c r="S36" s="18">
        <f>+Section5_Values[[#This Row],[Business County Portion of Section 5 Payment to School District]]+Section5_Values[[#This Row],[Non-Business County Portion of Section 5 Payment to School District]]</f>
        <v>4733.03</v>
      </c>
      <c r="T36" s="13">
        <f t="shared" si="1"/>
        <v>62</v>
      </c>
      <c r="U36" s="14">
        <f>+Section5_Values[[#This Row],[Difference]]/Section5_Values[[#This Row],[Total District ICC]]</f>
        <v>1.3273303746711112E-2</v>
      </c>
    </row>
    <row r="37" spans="1:21">
      <c r="A37" s="4">
        <v>2023</v>
      </c>
      <c r="B37" s="4">
        <v>4</v>
      </c>
      <c r="C37" s="4" t="s">
        <v>82</v>
      </c>
      <c r="D37" s="4">
        <v>20180</v>
      </c>
      <c r="E37" s="4" t="s">
        <v>83</v>
      </c>
      <c r="F37" s="4" t="s">
        <v>43</v>
      </c>
      <c r="G37" s="7">
        <v>11166178</v>
      </c>
      <c r="H37" s="23">
        <v>530956.35</v>
      </c>
      <c r="I37" s="7">
        <v>10635221.65</v>
      </c>
      <c r="J37" s="7">
        <v>11176051</v>
      </c>
      <c r="K37" s="25">
        <v>540829.35</v>
      </c>
      <c r="L37" s="4" t="s">
        <v>44</v>
      </c>
      <c r="M37" s="7" t="s">
        <v>45</v>
      </c>
      <c r="N37" s="23">
        <v>0</v>
      </c>
      <c r="O37" s="7" t="s">
        <v>45</v>
      </c>
      <c r="P37" s="7" t="s">
        <v>45</v>
      </c>
      <c r="Q37" s="25">
        <f t="shared" si="0"/>
        <v>0</v>
      </c>
      <c r="R37" s="39">
        <f>+Section5_Values[[#This Row],[Business Tax Year 2025 Inflation Cap Credit Reduction Amount in Dollars]]+Section5_Values[[#This Row],[Non-Business Tax Year 2025 Inflation Cap Credit Reduction Amount in Dollars]]</f>
        <v>530956.35</v>
      </c>
      <c r="S37" s="18">
        <f>+Section5_Values[[#This Row],[Business County Portion of Section 5 Payment to School District]]+Section5_Values[[#This Row],[Non-Business County Portion of Section 5 Payment to School District]]</f>
        <v>540829.35</v>
      </c>
      <c r="T37" s="13">
        <f t="shared" si="1"/>
        <v>9873</v>
      </c>
      <c r="U37" s="14">
        <f>+Section5_Values[[#This Row],[Difference]]/Section5_Values[[#This Row],[Total District ICC]]</f>
        <v>1.8594748890374886E-2</v>
      </c>
    </row>
    <row r="38" spans="1:21">
      <c r="A38" s="4">
        <v>2023</v>
      </c>
      <c r="B38" s="4">
        <v>4</v>
      </c>
      <c r="C38" s="4" t="s">
        <v>82</v>
      </c>
      <c r="D38" s="4">
        <v>20690</v>
      </c>
      <c r="E38" s="4" t="s">
        <v>84</v>
      </c>
      <c r="F38" s="4" t="s">
        <v>43</v>
      </c>
      <c r="G38" s="7">
        <v>5153375</v>
      </c>
      <c r="H38" s="23">
        <v>317363.43</v>
      </c>
      <c r="I38" s="7">
        <v>4836011.57</v>
      </c>
      <c r="J38" s="7">
        <v>5158173</v>
      </c>
      <c r="K38" s="25">
        <v>322161.43</v>
      </c>
      <c r="L38" s="4" t="s">
        <v>44</v>
      </c>
      <c r="M38" s="7" t="s">
        <v>45</v>
      </c>
      <c r="N38" s="23">
        <v>0</v>
      </c>
      <c r="O38" s="7" t="s">
        <v>45</v>
      </c>
      <c r="P38" s="7" t="s">
        <v>45</v>
      </c>
      <c r="Q38" s="25">
        <f t="shared" si="0"/>
        <v>0</v>
      </c>
      <c r="R38" s="39">
        <f>+Section5_Values[[#This Row],[Business Tax Year 2025 Inflation Cap Credit Reduction Amount in Dollars]]+Section5_Values[[#This Row],[Non-Business Tax Year 2025 Inflation Cap Credit Reduction Amount in Dollars]]</f>
        <v>317363.43</v>
      </c>
      <c r="S38" s="18">
        <f>+Section5_Values[[#This Row],[Business County Portion of Section 5 Payment to School District]]+Section5_Values[[#This Row],[Non-Business County Portion of Section 5 Payment to School District]]</f>
        <v>322161.43</v>
      </c>
      <c r="T38" s="13">
        <f t="shared" si="1"/>
        <v>4798</v>
      </c>
      <c r="U38" s="14">
        <f>+Section5_Values[[#This Row],[Difference]]/Section5_Values[[#This Row],[Total District ICC]]</f>
        <v>1.5118314041413027E-2</v>
      </c>
    </row>
    <row r="39" spans="1:21">
      <c r="A39" s="4">
        <v>2023</v>
      </c>
      <c r="B39" s="4">
        <v>4</v>
      </c>
      <c r="C39" s="4" t="s">
        <v>82</v>
      </c>
      <c r="D39" s="4">
        <v>21190</v>
      </c>
      <c r="E39" s="4" t="s">
        <v>85</v>
      </c>
      <c r="F39" s="4" t="s">
        <v>43</v>
      </c>
      <c r="G39" s="7">
        <v>5460528</v>
      </c>
      <c r="H39" s="23">
        <v>496888.85</v>
      </c>
      <c r="I39" s="7">
        <v>4963639.1500000004</v>
      </c>
      <c r="J39" s="7">
        <v>5463480</v>
      </c>
      <c r="K39" s="25">
        <v>499840.85</v>
      </c>
      <c r="L39" s="4" t="s">
        <v>44</v>
      </c>
      <c r="M39" s="7" t="s">
        <v>45</v>
      </c>
      <c r="N39" s="23">
        <v>0</v>
      </c>
      <c r="O39" s="7" t="s">
        <v>45</v>
      </c>
      <c r="P39" s="7" t="s">
        <v>45</v>
      </c>
      <c r="Q39" s="25">
        <f t="shared" si="0"/>
        <v>0</v>
      </c>
      <c r="R39" s="39">
        <f>+Section5_Values[[#This Row],[Business Tax Year 2025 Inflation Cap Credit Reduction Amount in Dollars]]+Section5_Values[[#This Row],[Non-Business Tax Year 2025 Inflation Cap Credit Reduction Amount in Dollars]]</f>
        <v>496888.85</v>
      </c>
      <c r="S39" s="18">
        <f>+Section5_Values[[#This Row],[Business County Portion of Section 5 Payment to School District]]+Section5_Values[[#This Row],[Non-Business County Portion of Section 5 Payment to School District]]</f>
        <v>499840.85</v>
      </c>
      <c r="T39" s="13">
        <f t="shared" si="1"/>
        <v>2952</v>
      </c>
      <c r="U39" s="14">
        <f>+Section5_Values[[#This Row],[Difference]]/Section5_Values[[#This Row],[Total District ICC]]</f>
        <v>5.940966475701759E-3</v>
      </c>
    </row>
    <row r="40" spans="1:21">
      <c r="A40" s="4">
        <v>2023</v>
      </c>
      <c r="B40" s="4">
        <v>4</v>
      </c>
      <c r="C40" s="4" t="s">
        <v>82</v>
      </c>
      <c r="D40" s="4">
        <v>22040</v>
      </c>
      <c r="E40" s="4" t="s">
        <v>86</v>
      </c>
      <c r="F40" s="4" t="s">
        <v>43</v>
      </c>
      <c r="G40" s="7">
        <v>9184650</v>
      </c>
      <c r="H40" s="23">
        <v>860873.77</v>
      </c>
      <c r="I40" s="7">
        <v>8323776.2300000004</v>
      </c>
      <c r="J40" s="7">
        <v>9598257</v>
      </c>
      <c r="K40" s="25">
        <v>1274480.77</v>
      </c>
      <c r="L40" s="4" t="s">
        <v>44</v>
      </c>
      <c r="M40" s="7" t="s">
        <v>45</v>
      </c>
      <c r="N40" s="23">
        <v>0</v>
      </c>
      <c r="O40" s="7" t="s">
        <v>45</v>
      </c>
      <c r="P40" s="7" t="s">
        <v>45</v>
      </c>
      <c r="Q40" s="25">
        <f t="shared" si="0"/>
        <v>0</v>
      </c>
      <c r="R40" s="39">
        <f>+Section5_Values[[#This Row],[Business Tax Year 2025 Inflation Cap Credit Reduction Amount in Dollars]]+Section5_Values[[#This Row],[Non-Business Tax Year 2025 Inflation Cap Credit Reduction Amount in Dollars]]</f>
        <v>860873.77</v>
      </c>
      <c r="S40" s="18">
        <f>+Section5_Values[[#This Row],[Business County Portion of Section 5 Payment to School District]]+Section5_Values[[#This Row],[Non-Business County Portion of Section 5 Payment to School District]]</f>
        <v>1274480.77</v>
      </c>
      <c r="T40" s="13">
        <f t="shared" si="1"/>
        <v>413607</v>
      </c>
      <c r="U40" s="14">
        <f>+Section5_Values[[#This Row],[Difference]]/Section5_Values[[#This Row],[Total District ICC]]</f>
        <v>0.48045022907365387</v>
      </c>
    </row>
    <row r="41" spans="1:21">
      <c r="A41" s="4">
        <v>2023</v>
      </c>
      <c r="B41" s="4">
        <v>4</v>
      </c>
      <c r="C41" s="4" t="s">
        <v>82</v>
      </c>
      <c r="D41" s="4">
        <v>22120</v>
      </c>
      <c r="E41" s="4" t="s">
        <v>87</v>
      </c>
      <c r="F41" s="4" t="s">
        <v>43</v>
      </c>
      <c r="G41" s="7">
        <v>5651246</v>
      </c>
      <c r="H41" s="23">
        <v>717696.13</v>
      </c>
      <c r="I41" s="7">
        <v>4933549.87</v>
      </c>
      <c r="J41" s="7">
        <v>5652909</v>
      </c>
      <c r="K41" s="25">
        <v>719359.13</v>
      </c>
      <c r="L41" s="4" t="s">
        <v>44</v>
      </c>
      <c r="M41" s="7" t="s">
        <v>45</v>
      </c>
      <c r="N41" s="23">
        <v>0</v>
      </c>
      <c r="O41" s="7" t="s">
        <v>45</v>
      </c>
      <c r="P41" s="7" t="s">
        <v>45</v>
      </c>
      <c r="Q41" s="25">
        <f t="shared" si="0"/>
        <v>0</v>
      </c>
      <c r="R41" s="39">
        <f>+Section5_Values[[#This Row],[Business Tax Year 2025 Inflation Cap Credit Reduction Amount in Dollars]]+Section5_Values[[#This Row],[Non-Business Tax Year 2025 Inflation Cap Credit Reduction Amount in Dollars]]</f>
        <v>717696.13</v>
      </c>
      <c r="S41" s="18">
        <f>+Section5_Values[[#This Row],[Business County Portion of Section 5 Payment to School District]]+Section5_Values[[#This Row],[Non-Business County Portion of Section 5 Payment to School District]]</f>
        <v>719359.13</v>
      </c>
      <c r="T41" s="13">
        <f t="shared" si="1"/>
        <v>1663</v>
      </c>
      <c r="U41" s="14">
        <f>+Section5_Values[[#This Row],[Difference]]/Section5_Values[[#This Row],[Total District ICC]]</f>
        <v>2.3171366411018548E-3</v>
      </c>
    </row>
    <row r="42" spans="1:21">
      <c r="A42" s="4">
        <v>2023</v>
      </c>
      <c r="B42" s="4">
        <v>4</v>
      </c>
      <c r="C42" s="4" t="s">
        <v>82</v>
      </c>
      <c r="D42" s="4">
        <v>22560</v>
      </c>
      <c r="E42" s="4" t="s">
        <v>88</v>
      </c>
      <c r="F42" s="4" t="s">
        <v>43</v>
      </c>
      <c r="G42" s="7">
        <v>7706640</v>
      </c>
      <c r="H42" s="23">
        <v>853945.92</v>
      </c>
      <c r="I42" s="7">
        <v>6852694.0800000001</v>
      </c>
      <c r="J42" s="7">
        <v>7720634</v>
      </c>
      <c r="K42" s="25">
        <v>867939.92</v>
      </c>
      <c r="L42" s="4" t="s">
        <v>44</v>
      </c>
      <c r="M42" s="7" t="s">
        <v>45</v>
      </c>
      <c r="N42" s="23">
        <v>0</v>
      </c>
      <c r="O42" s="7" t="s">
        <v>45</v>
      </c>
      <c r="P42" s="7" t="s">
        <v>45</v>
      </c>
      <c r="Q42" s="25">
        <f t="shared" si="0"/>
        <v>0</v>
      </c>
      <c r="R42" s="39">
        <f>+Section5_Values[[#This Row],[Business Tax Year 2025 Inflation Cap Credit Reduction Amount in Dollars]]+Section5_Values[[#This Row],[Non-Business Tax Year 2025 Inflation Cap Credit Reduction Amount in Dollars]]</f>
        <v>853945.92</v>
      </c>
      <c r="S42" s="18">
        <f>+Section5_Values[[#This Row],[Business County Portion of Section 5 Payment to School District]]+Section5_Values[[#This Row],[Non-Business County Portion of Section 5 Payment to School District]]</f>
        <v>867939.92</v>
      </c>
      <c r="T42" s="13">
        <f t="shared" si="1"/>
        <v>13994</v>
      </c>
      <c r="U42" s="14">
        <f>+Section5_Values[[#This Row],[Difference]]/Section5_Values[[#This Row],[Total District ICC]]</f>
        <v>1.6387454606024698E-2</v>
      </c>
    </row>
    <row r="43" spans="1:21">
      <c r="A43" s="4">
        <v>2023</v>
      </c>
      <c r="B43" s="4">
        <v>4</v>
      </c>
      <c r="C43" s="4" t="s">
        <v>82</v>
      </c>
      <c r="D43" s="4">
        <v>24520</v>
      </c>
      <c r="E43" s="4" t="s">
        <v>89</v>
      </c>
      <c r="F43" s="4" t="s">
        <v>43</v>
      </c>
      <c r="G43" s="7">
        <v>5360187</v>
      </c>
      <c r="H43" s="23">
        <v>579811.11</v>
      </c>
      <c r="I43" s="7">
        <v>4780375.8899999997</v>
      </c>
      <c r="J43" s="7">
        <v>5235022</v>
      </c>
      <c r="K43" s="25">
        <v>454646.11</v>
      </c>
      <c r="L43" s="4" t="s">
        <v>44</v>
      </c>
      <c r="M43" s="7" t="s">
        <v>45</v>
      </c>
      <c r="N43" s="23">
        <v>0</v>
      </c>
      <c r="O43" s="7" t="s">
        <v>45</v>
      </c>
      <c r="P43" s="7" t="s">
        <v>45</v>
      </c>
      <c r="Q43" s="25">
        <f t="shared" si="0"/>
        <v>0</v>
      </c>
      <c r="R43" s="39">
        <f>+Section5_Values[[#This Row],[Business Tax Year 2025 Inflation Cap Credit Reduction Amount in Dollars]]+Section5_Values[[#This Row],[Non-Business Tax Year 2025 Inflation Cap Credit Reduction Amount in Dollars]]</f>
        <v>579811.11</v>
      </c>
      <c r="S43" s="18">
        <f>+Section5_Values[[#This Row],[Business County Portion of Section 5 Payment to School District]]+Section5_Values[[#This Row],[Non-Business County Portion of Section 5 Payment to School District]]</f>
        <v>454646.11</v>
      </c>
      <c r="T43" s="13">
        <f t="shared" si="1"/>
        <v>-125165</v>
      </c>
      <c r="U43" s="15">
        <f>+Section5_Values[[#This Row],[Difference]]/Section5_Values[[#This Row],[Total District ICC]]</f>
        <v>-0.21587202770226324</v>
      </c>
    </row>
    <row r="44" spans="1:21">
      <c r="A44" s="4">
        <v>2023</v>
      </c>
      <c r="B44" s="4">
        <v>4</v>
      </c>
      <c r="C44" s="4" t="s">
        <v>82</v>
      </c>
      <c r="D44" s="4">
        <v>30030</v>
      </c>
      <c r="E44" s="4" t="s">
        <v>90</v>
      </c>
      <c r="F44" s="4" t="s">
        <v>43</v>
      </c>
      <c r="G44" s="7">
        <v>4644733</v>
      </c>
      <c r="H44" s="23">
        <v>637121.67000000004</v>
      </c>
      <c r="I44" s="7">
        <v>4007611.33</v>
      </c>
      <c r="J44" s="7">
        <v>4650629</v>
      </c>
      <c r="K44" s="25">
        <v>643017.67000000004</v>
      </c>
      <c r="L44" s="4" t="s">
        <v>44</v>
      </c>
      <c r="M44" s="7" t="s">
        <v>45</v>
      </c>
      <c r="N44" s="23">
        <v>0</v>
      </c>
      <c r="O44" s="7" t="s">
        <v>45</v>
      </c>
      <c r="P44" s="7" t="s">
        <v>45</v>
      </c>
      <c r="Q44" s="25">
        <f t="shared" si="0"/>
        <v>0</v>
      </c>
      <c r="R44" s="39">
        <f>+Section5_Values[[#This Row],[Business Tax Year 2025 Inflation Cap Credit Reduction Amount in Dollars]]+Section5_Values[[#This Row],[Non-Business Tax Year 2025 Inflation Cap Credit Reduction Amount in Dollars]]</f>
        <v>637121.67000000004</v>
      </c>
      <c r="S44" s="18">
        <f>+Section5_Values[[#This Row],[Business County Portion of Section 5 Payment to School District]]+Section5_Values[[#This Row],[Non-Business County Portion of Section 5 Payment to School District]]</f>
        <v>643017.67000000004</v>
      </c>
      <c r="T44" s="13">
        <f t="shared" si="1"/>
        <v>5896</v>
      </c>
      <c r="U44" s="14">
        <f>+Section5_Values[[#This Row],[Difference]]/Section5_Values[[#This Row],[Total District ICC]]</f>
        <v>9.2541193897862552E-3</v>
      </c>
    </row>
    <row r="45" spans="1:21">
      <c r="A45" s="4">
        <v>2023</v>
      </c>
      <c r="B45" s="4">
        <v>5</v>
      </c>
      <c r="C45" s="4" t="s">
        <v>91</v>
      </c>
      <c r="D45" s="4">
        <v>20040</v>
      </c>
      <c r="E45" s="4" t="s">
        <v>92</v>
      </c>
      <c r="F45" s="4" t="s">
        <v>43</v>
      </c>
      <c r="G45" s="7">
        <v>4213910</v>
      </c>
      <c r="H45" s="23">
        <v>199016.92</v>
      </c>
      <c r="I45" s="7">
        <v>4014893.08</v>
      </c>
      <c r="J45" s="7">
        <v>4223787</v>
      </c>
      <c r="K45" s="25">
        <v>208893.92</v>
      </c>
      <c r="L45" s="4" t="s">
        <v>44</v>
      </c>
      <c r="M45" s="7" t="s">
        <v>45</v>
      </c>
      <c r="N45" s="23">
        <v>0</v>
      </c>
      <c r="O45" s="7" t="s">
        <v>45</v>
      </c>
      <c r="P45" s="7" t="s">
        <v>45</v>
      </c>
      <c r="Q45" s="25">
        <f t="shared" si="0"/>
        <v>0</v>
      </c>
      <c r="R45" s="39">
        <f>+Section5_Values[[#This Row],[Business Tax Year 2025 Inflation Cap Credit Reduction Amount in Dollars]]+Section5_Values[[#This Row],[Non-Business Tax Year 2025 Inflation Cap Credit Reduction Amount in Dollars]]</f>
        <v>199016.92</v>
      </c>
      <c r="S45" s="18">
        <f>+Section5_Values[[#This Row],[Business County Portion of Section 5 Payment to School District]]+Section5_Values[[#This Row],[Non-Business County Portion of Section 5 Payment to School District]]</f>
        <v>208893.92</v>
      </c>
      <c r="T45" s="13">
        <f t="shared" si="1"/>
        <v>9877</v>
      </c>
      <c r="U45" s="14">
        <f>+Section5_Values[[#This Row],[Difference]]/Section5_Values[[#This Row],[Total District ICC]]</f>
        <v>4.962894612176693E-2</v>
      </c>
    </row>
    <row r="46" spans="1:21">
      <c r="A46" s="4">
        <v>2023</v>
      </c>
      <c r="B46" s="4">
        <v>5</v>
      </c>
      <c r="C46" s="4" t="s">
        <v>91</v>
      </c>
      <c r="D46" s="4">
        <v>20190</v>
      </c>
      <c r="E46" s="4" t="s">
        <v>93</v>
      </c>
      <c r="F46" s="4" t="s">
        <v>43</v>
      </c>
      <c r="G46" s="7">
        <v>16973741</v>
      </c>
      <c r="H46" s="23">
        <v>435461.21</v>
      </c>
      <c r="I46" s="7">
        <v>16538279.789999999</v>
      </c>
      <c r="J46" s="7">
        <v>17029028</v>
      </c>
      <c r="K46" s="25">
        <v>490748.21</v>
      </c>
      <c r="L46" s="4" t="s">
        <v>44</v>
      </c>
      <c r="M46" s="7" t="s">
        <v>45</v>
      </c>
      <c r="N46" s="23">
        <v>0</v>
      </c>
      <c r="O46" s="7" t="s">
        <v>45</v>
      </c>
      <c r="P46" s="7" t="s">
        <v>45</v>
      </c>
      <c r="Q46" s="25">
        <f t="shared" si="0"/>
        <v>0</v>
      </c>
      <c r="R46" s="39">
        <f>+Section5_Values[[#This Row],[Business Tax Year 2025 Inflation Cap Credit Reduction Amount in Dollars]]+Section5_Values[[#This Row],[Non-Business Tax Year 2025 Inflation Cap Credit Reduction Amount in Dollars]]</f>
        <v>435461.21</v>
      </c>
      <c r="S46" s="18">
        <f>+Section5_Values[[#This Row],[Business County Portion of Section 5 Payment to School District]]+Section5_Values[[#This Row],[Non-Business County Portion of Section 5 Payment to School District]]</f>
        <v>490748.21</v>
      </c>
      <c r="T46" s="13">
        <f t="shared" si="1"/>
        <v>55287</v>
      </c>
      <c r="U46" s="14">
        <f>+Section5_Values[[#This Row],[Difference]]/Section5_Values[[#This Row],[Total District ICC]]</f>
        <v>0.12696193996245958</v>
      </c>
    </row>
    <row r="47" spans="1:21">
      <c r="A47" s="4">
        <v>2023</v>
      </c>
      <c r="B47" s="4">
        <v>5</v>
      </c>
      <c r="C47" s="4" t="s">
        <v>91</v>
      </c>
      <c r="D47" s="4">
        <v>21820</v>
      </c>
      <c r="E47" s="4" t="s">
        <v>94</v>
      </c>
      <c r="F47" s="4" t="s">
        <v>43</v>
      </c>
      <c r="G47" s="7">
        <v>4205495</v>
      </c>
      <c r="H47" s="23">
        <v>110378.81</v>
      </c>
      <c r="I47" s="7">
        <v>4095116.19</v>
      </c>
      <c r="J47" s="7">
        <v>4243354</v>
      </c>
      <c r="K47" s="25">
        <v>148237.81</v>
      </c>
      <c r="L47" s="4" t="s">
        <v>44</v>
      </c>
      <c r="M47" s="7" t="s">
        <v>45</v>
      </c>
      <c r="N47" s="23">
        <v>0</v>
      </c>
      <c r="O47" s="7" t="s">
        <v>45</v>
      </c>
      <c r="P47" s="7" t="s">
        <v>45</v>
      </c>
      <c r="Q47" s="25">
        <f t="shared" si="0"/>
        <v>0</v>
      </c>
      <c r="R47" s="39">
        <f>+Section5_Values[[#This Row],[Business Tax Year 2025 Inflation Cap Credit Reduction Amount in Dollars]]+Section5_Values[[#This Row],[Non-Business Tax Year 2025 Inflation Cap Credit Reduction Amount in Dollars]]</f>
        <v>110378.81</v>
      </c>
      <c r="S47" s="18">
        <f>+Section5_Values[[#This Row],[Business County Portion of Section 5 Payment to School District]]+Section5_Values[[#This Row],[Non-Business County Portion of Section 5 Payment to School District]]</f>
        <v>148237.81</v>
      </c>
      <c r="T47" s="13">
        <f t="shared" si="1"/>
        <v>37859</v>
      </c>
      <c r="U47" s="14">
        <f>+Section5_Values[[#This Row],[Difference]]/Section5_Values[[#This Row],[Total District ICC]]</f>
        <v>0.34299155789050456</v>
      </c>
    </row>
    <row r="48" spans="1:21">
      <c r="A48" s="4">
        <v>2023</v>
      </c>
      <c r="B48" s="4">
        <v>5</v>
      </c>
      <c r="C48" s="4" t="s">
        <v>91</v>
      </c>
      <c r="D48" s="4">
        <v>23600</v>
      </c>
      <c r="E48" s="4" t="s">
        <v>95</v>
      </c>
      <c r="F48" s="4" t="s">
        <v>43</v>
      </c>
      <c r="G48" s="7">
        <v>1691749</v>
      </c>
      <c r="H48" s="23">
        <v>50236.480000000003</v>
      </c>
      <c r="I48" s="7">
        <v>1641512.52</v>
      </c>
      <c r="J48" s="7">
        <v>1697769</v>
      </c>
      <c r="K48" s="25">
        <v>56256.480000000003</v>
      </c>
      <c r="L48" s="4" t="s">
        <v>44</v>
      </c>
      <c r="M48" s="7" t="s">
        <v>45</v>
      </c>
      <c r="N48" s="23">
        <v>0</v>
      </c>
      <c r="O48" s="7" t="s">
        <v>45</v>
      </c>
      <c r="P48" s="7" t="s">
        <v>45</v>
      </c>
      <c r="Q48" s="25">
        <f t="shared" si="0"/>
        <v>0</v>
      </c>
      <c r="R48" s="39">
        <f>+Section5_Values[[#This Row],[Business Tax Year 2025 Inflation Cap Credit Reduction Amount in Dollars]]+Section5_Values[[#This Row],[Non-Business Tax Year 2025 Inflation Cap Credit Reduction Amount in Dollars]]</f>
        <v>50236.480000000003</v>
      </c>
      <c r="S48" s="18">
        <f>+Section5_Values[[#This Row],[Business County Portion of Section 5 Payment to School District]]+Section5_Values[[#This Row],[Non-Business County Portion of Section 5 Payment to School District]]</f>
        <v>56256.480000000003</v>
      </c>
      <c r="T48" s="13">
        <f t="shared" si="1"/>
        <v>6020</v>
      </c>
      <c r="U48" s="14">
        <f>+Section5_Values[[#This Row],[Difference]]/Section5_Values[[#This Row],[Total District ICC]]</f>
        <v>0.11983323672359208</v>
      </c>
    </row>
    <row r="49" spans="1:21">
      <c r="A49" s="4">
        <v>2023</v>
      </c>
      <c r="B49" s="4">
        <v>5</v>
      </c>
      <c r="C49" s="4" t="s">
        <v>91</v>
      </c>
      <c r="D49" s="4">
        <v>25390</v>
      </c>
      <c r="E49" s="4" t="s">
        <v>96</v>
      </c>
      <c r="F49" s="4" t="s">
        <v>43</v>
      </c>
      <c r="G49" s="7">
        <v>959846</v>
      </c>
      <c r="H49" s="23">
        <v>6240.46</v>
      </c>
      <c r="I49" s="7">
        <v>953605.54</v>
      </c>
      <c r="J49" s="7">
        <v>963062</v>
      </c>
      <c r="K49" s="25">
        <v>9456.4599999999991</v>
      </c>
      <c r="L49" s="4" t="s">
        <v>44</v>
      </c>
      <c r="M49" s="7" t="s">
        <v>45</v>
      </c>
      <c r="N49" s="23">
        <v>0</v>
      </c>
      <c r="O49" s="7" t="s">
        <v>45</v>
      </c>
      <c r="P49" s="7" t="s">
        <v>45</v>
      </c>
      <c r="Q49" s="25">
        <f t="shared" si="0"/>
        <v>0</v>
      </c>
      <c r="R49" s="39">
        <f>+Section5_Values[[#This Row],[Business Tax Year 2025 Inflation Cap Credit Reduction Amount in Dollars]]+Section5_Values[[#This Row],[Non-Business Tax Year 2025 Inflation Cap Credit Reduction Amount in Dollars]]</f>
        <v>6240.46</v>
      </c>
      <c r="S49" s="18">
        <f>+Section5_Values[[#This Row],[Business County Portion of Section 5 Payment to School District]]+Section5_Values[[#This Row],[Non-Business County Portion of Section 5 Payment to School District]]</f>
        <v>9456.4599999999991</v>
      </c>
      <c r="T49" s="13">
        <f t="shared" si="1"/>
        <v>3215.9999999999991</v>
      </c>
      <c r="U49" s="14">
        <f>+Section5_Values[[#This Row],[Difference]]/Section5_Values[[#This Row],[Total District ICC]]</f>
        <v>0.51534662508853502</v>
      </c>
    </row>
    <row r="50" spans="1:21">
      <c r="A50" s="4">
        <v>2023</v>
      </c>
      <c r="B50" s="4">
        <v>5</v>
      </c>
      <c r="C50" s="4" t="s">
        <v>91</v>
      </c>
      <c r="D50" s="4">
        <v>25670</v>
      </c>
      <c r="E50" s="4" t="s">
        <v>97</v>
      </c>
      <c r="F50" s="4" t="s">
        <v>44</v>
      </c>
      <c r="G50" s="7" t="s">
        <v>45</v>
      </c>
      <c r="H50" s="23">
        <v>0</v>
      </c>
      <c r="I50" s="7" t="s">
        <v>45</v>
      </c>
      <c r="J50" s="7" t="s">
        <v>45</v>
      </c>
      <c r="K50" s="25">
        <v>0</v>
      </c>
      <c r="L50" s="4" t="s">
        <v>44</v>
      </c>
      <c r="M50" s="7" t="s">
        <v>45</v>
      </c>
      <c r="N50" s="23">
        <v>0</v>
      </c>
      <c r="O50" s="7" t="s">
        <v>45</v>
      </c>
      <c r="P50" s="7" t="s">
        <v>45</v>
      </c>
      <c r="Q50" s="25">
        <f t="shared" si="0"/>
        <v>0</v>
      </c>
      <c r="R50" s="39">
        <f>+Section5_Values[[#This Row],[Business Tax Year 2025 Inflation Cap Credit Reduction Amount in Dollars]]+Section5_Values[[#This Row],[Non-Business Tax Year 2025 Inflation Cap Credit Reduction Amount in Dollars]]</f>
        <v>0</v>
      </c>
      <c r="S50" s="18">
        <f>+Section5_Values[[#This Row],[Business County Portion of Section 5 Payment to School District]]+Section5_Values[[#This Row],[Non-Business County Portion of Section 5 Payment to School District]]</f>
        <v>0</v>
      </c>
      <c r="T50" s="13">
        <f t="shared" si="1"/>
        <v>0</v>
      </c>
      <c r="U50" s="14" t="e">
        <f>+Section5_Values[[#This Row],[Difference]]/Section5_Values[[#This Row],[Total District ICC]]</f>
        <v>#DIV/0!</v>
      </c>
    </row>
    <row r="51" spans="1:21">
      <c r="A51" s="4">
        <v>2023</v>
      </c>
      <c r="B51" s="4">
        <v>5</v>
      </c>
      <c r="C51" s="4" t="s">
        <v>91</v>
      </c>
      <c r="D51" s="4">
        <v>30400</v>
      </c>
      <c r="E51" s="4" t="s">
        <v>98</v>
      </c>
      <c r="F51" s="4" t="s">
        <v>43</v>
      </c>
      <c r="G51" s="7">
        <v>2013626</v>
      </c>
      <c r="H51" s="23">
        <v>87168.45</v>
      </c>
      <c r="I51" s="7">
        <v>1926457.55</v>
      </c>
      <c r="J51" s="7">
        <v>2018770</v>
      </c>
      <c r="K51" s="25">
        <v>92312.45</v>
      </c>
      <c r="L51" s="4" t="s">
        <v>44</v>
      </c>
      <c r="M51" s="7" t="s">
        <v>45</v>
      </c>
      <c r="N51" s="23">
        <v>0</v>
      </c>
      <c r="O51" s="7" t="s">
        <v>45</v>
      </c>
      <c r="P51" s="7" t="s">
        <v>45</v>
      </c>
      <c r="Q51" s="25">
        <f t="shared" si="0"/>
        <v>0</v>
      </c>
      <c r="R51" s="39">
        <f>+Section5_Values[[#This Row],[Business Tax Year 2025 Inflation Cap Credit Reduction Amount in Dollars]]+Section5_Values[[#This Row],[Non-Business Tax Year 2025 Inflation Cap Credit Reduction Amount in Dollars]]</f>
        <v>87168.45</v>
      </c>
      <c r="S51" s="18">
        <f>+Section5_Values[[#This Row],[Business County Portion of Section 5 Payment to School District]]+Section5_Values[[#This Row],[Non-Business County Portion of Section 5 Payment to School District]]</f>
        <v>92312.45</v>
      </c>
      <c r="T51" s="13">
        <f t="shared" si="1"/>
        <v>5144</v>
      </c>
      <c r="U51" s="14">
        <f>+Section5_Values[[#This Row],[Difference]]/Section5_Values[[#This Row],[Total District ICC]]</f>
        <v>5.9012176997526054E-2</v>
      </c>
    </row>
    <row r="52" spans="1:21">
      <c r="A52" s="4">
        <v>2023</v>
      </c>
      <c r="B52" s="4">
        <v>5</v>
      </c>
      <c r="C52" s="4" t="s">
        <v>91</v>
      </c>
      <c r="D52" s="4">
        <v>30480</v>
      </c>
      <c r="E52" s="4" t="s">
        <v>99</v>
      </c>
      <c r="F52" s="4" t="s">
        <v>44</v>
      </c>
      <c r="G52" s="7" t="s">
        <v>45</v>
      </c>
      <c r="H52" s="23">
        <v>0</v>
      </c>
      <c r="I52" s="7" t="s">
        <v>45</v>
      </c>
      <c r="J52" s="7" t="s">
        <v>45</v>
      </c>
      <c r="K52" s="25">
        <v>0</v>
      </c>
      <c r="L52" s="4" t="s">
        <v>44</v>
      </c>
      <c r="M52" s="7" t="s">
        <v>45</v>
      </c>
      <c r="N52" s="23">
        <v>0</v>
      </c>
      <c r="O52" s="7" t="s">
        <v>45</v>
      </c>
      <c r="P52" s="7" t="s">
        <v>45</v>
      </c>
      <c r="Q52" s="25">
        <f t="shared" si="0"/>
        <v>0</v>
      </c>
      <c r="R52" s="39">
        <f>+Section5_Values[[#This Row],[Business Tax Year 2025 Inflation Cap Credit Reduction Amount in Dollars]]+Section5_Values[[#This Row],[Non-Business Tax Year 2025 Inflation Cap Credit Reduction Amount in Dollars]]</f>
        <v>0</v>
      </c>
      <c r="S52" s="18">
        <f>+Section5_Values[[#This Row],[Business County Portion of Section 5 Payment to School District]]+Section5_Values[[#This Row],[Non-Business County Portion of Section 5 Payment to School District]]</f>
        <v>0</v>
      </c>
      <c r="T52" s="13">
        <f t="shared" si="1"/>
        <v>0</v>
      </c>
      <c r="U52" s="14" t="e">
        <f>+Section5_Values[[#This Row],[Difference]]/Section5_Values[[#This Row],[Total District ICC]]</f>
        <v>#DIV/0!</v>
      </c>
    </row>
    <row r="53" spans="1:21">
      <c r="A53" s="4">
        <v>2023</v>
      </c>
      <c r="B53" s="4">
        <v>6</v>
      </c>
      <c r="C53" s="4" t="s">
        <v>100</v>
      </c>
      <c r="D53" s="4">
        <v>20560</v>
      </c>
      <c r="E53" s="4" t="s">
        <v>101</v>
      </c>
      <c r="F53" s="4" t="s">
        <v>43</v>
      </c>
      <c r="G53" s="7">
        <v>413635</v>
      </c>
      <c r="H53" s="23">
        <v>60086.26</v>
      </c>
      <c r="I53" s="7">
        <v>353548.74</v>
      </c>
      <c r="J53" s="7">
        <v>412680</v>
      </c>
      <c r="K53" s="25">
        <v>59131.26</v>
      </c>
      <c r="L53" s="4" t="s">
        <v>44</v>
      </c>
      <c r="M53" s="7" t="s">
        <v>45</v>
      </c>
      <c r="N53" s="23">
        <v>0</v>
      </c>
      <c r="O53" s="7" t="s">
        <v>45</v>
      </c>
      <c r="P53" s="7" t="s">
        <v>45</v>
      </c>
      <c r="Q53" s="25">
        <f t="shared" si="0"/>
        <v>0</v>
      </c>
      <c r="R53" s="39">
        <f>+Section5_Values[[#This Row],[Business Tax Year 2025 Inflation Cap Credit Reduction Amount in Dollars]]+Section5_Values[[#This Row],[Non-Business Tax Year 2025 Inflation Cap Credit Reduction Amount in Dollars]]</f>
        <v>60086.26</v>
      </c>
      <c r="S53" s="18">
        <f>+Section5_Values[[#This Row],[Business County Portion of Section 5 Payment to School District]]+Section5_Values[[#This Row],[Non-Business County Portion of Section 5 Payment to School District]]</f>
        <v>59131.26</v>
      </c>
      <c r="T53" s="13">
        <f t="shared" si="1"/>
        <v>-955</v>
      </c>
      <c r="U53" s="15">
        <f>+Section5_Values[[#This Row],[Difference]]/Section5_Values[[#This Row],[Total District ICC]]</f>
        <v>-1.5893816656253858E-2</v>
      </c>
    </row>
    <row r="54" spans="1:21">
      <c r="A54" s="4">
        <v>2023</v>
      </c>
      <c r="B54" s="4">
        <v>6</v>
      </c>
      <c r="C54" s="4" t="s">
        <v>100</v>
      </c>
      <c r="D54" s="4">
        <v>22450</v>
      </c>
      <c r="E54" s="4" t="s">
        <v>102</v>
      </c>
      <c r="F54" s="4" t="s">
        <v>43</v>
      </c>
      <c r="G54" s="7">
        <v>55854</v>
      </c>
      <c r="H54" s="23">
        <v>9657.98</v>
      </c>
      <c r="I54" s="7">
        <v>46196.02</v>
      </c>
      <c r="J54" s="7">
        <v>58652</v>
      </c>
      <c r="K54" s="25">
        <v>12455.98</v>
      </c>
      <c r="L54" s="4" t="s">
        <v>44</v>
      </c>
      <c r="M54" s="7" t="s">
        <v>45</v>
      </c>
      <c r="N54" s="23">
        <v>0</v>
      </c>
      <c r="O54" s="7" t="s">
        <v>45</v>
      </c>
      <c r="P54" s="7" t="s">
        <v>45</v>
      </c>
      <c r="Q54" s="25">
        <f t="shared" si="0"/>
        <v>0</v>
      </c>
      <c r="R54" s="39">
        <f>+Section5_Values[[#This Row],[Business Tax Year 2025 Inflation Cap Credit Reduction Amount in Dollars]]+Section5_Values[[#This Row],[Non-Business Tax Year 2025 Inflation Cap Credit Reduction Amount in Dollars]]</f>
        <v>9657.98</v>
      </c>
      <c r="S54" s="18">
        <f>+Section5_Values[[#This Row],[Business County Portion of Section 5 Payment to School District]]+Section5_Values[[#This Row],[Non-Business County Portion of Section 5 Payment to School District]]</f>
        <v>12455.98</v>
      </c>
      <c r="T54" s="13">
        <f t="shared" si="1"/>
        <v>2798</v>
      </c>
      <c r="U54" s="14">
        <f>+Section5_Values[[#This Row],[Difference]]/Section5_Values[[#This Row],[Total District ICC]]</f>
        <v>0.28970861401659559</v>
      </c>
    </row>
    <row r="55" spans="1:21">
      <c r="A55" s="4">
        <v>2023</v>
      </c>
      <c r="B55" s="4">
        <v>6</v>
      </c>
      <c r="C55" s="4" t="s">
        <v>100</v>
      </c>
      <c r="D55" s="4">
        <v>22500</v>
      </c>
      <c r="E55" s="4" t="s">
        <v>103</v>
      </c>
      <c r="F55" s="4" t="s">
        <v>43</v>
      </c>
      <c r="G55" s="7">
        <v>66401</v>
      </c>
      <c r="H55" s="23">
        <v>7821.51</v>
      </c>
      <c r="I55" s="7">
        <v>58579.49</v>
      </c>
      <c r="J55" s="7">
        <v>66443</v>
      </c>
      <c r="K55" s="25">
        <v>7863.51</v>
      </c>
      <c r="L55" s="4" t="s">
        <v>44</v>
      </c>
      <c r="M55" s="7" t="s">
        <v>45</v>
      </c>
      <c r="N55" s="23">
        <v>0</v>
      </c>
      <c r="O55" s="7" t="s">
        <v>45</v>
      </c>
      <c r="P55" s="7" t="s">
        <v>45</v>
      </c>
      <c r="Q55" s="25">
        <f t="shared" si="0"/>
        <v>0</v>
      </c>
      <c r="R55" s="39">
        <f>+Section5_Values[[#This Row],[Business Tax Year 2025 Inflation Cap Credit Reduction Amount in Dollars]]+Section5_Values[[#This Row],[Non-Business Tax Year 2025 Inflation Cap Credit Reduction Amount in Dollars]]</f>
        <v>7821.51</v>
      </c>
      <c r="S55" s="18">
        <f>+Section5_Values[[#This Row],[Business County Portion of Section 5 Payment to School District]]+Section5_Values[[#This Row],[Non-Business County Portion of Section 5 Payment to School District]]</f>
        <v>7863.51</v>
      </c>
      <c r="T55" s="13">
        <f t="shared" si="1"/>
        <v>42</v>
      </c>
      <c r="U55" s="14">
        <f>+Section5_Values[[#This Row],[Difference]]/Section5_Values[[#This Row],[Total District ICC]]</f>
        <v>5.3698071088574967E-3</v>
      </c>
    </row>
    <row r="56" spans="1:21">
      <c r="A56" s="4">
        <v>2023</v>
      </c>
      <c r="B56" s="4">
        <v>6</v>
      </c>
      <c r="C56" s="4" t="s">
        <v>100</v>
      </c>
      <c r="D56" s="4">
        <v>23230</v>
      </c>
      <c r="E56" s="4" t="s">
        <v>104</v>
      </c>
      <c r="F56" s="4" t="s">
        <v>43</v>
      </c>
      <c r="G56" s="7">
        <v>273056</v>
      </c>
      <c r="H56" s="23">
        <v>24645.56</v>
      </c>
      <c r="I56" s="7">
        <v>248410.44</v>
      </c>
      <c r="J56" s="7">
        <v>278820</v>
      </c>
      <c r="K56" s="25">
        <v>30409.56</v>
      </c>
      <c r="L56" s="4" t="s">
        <v>44</v>
      </c>
      <c r="M56" s="7" t="s">
        <v>45</v>
      </c>
      <c r="N56" s="23">
        <v>0</v>
      </c>
      <c r="O56" s="7" t="s">
        <v>45</v>
      </c>
      <c r="P56" s="7" t="s">
        <v>45</v>
      </c>
      <c r="Q56" s="25">
        <f t="shared" si="0"/>
        <v>0</v>
      </c>
      <c r="R56" s="39">
        <f>+Section5_Values[[#This Row],[Business Tax Year 2025 Inflation Cap Credit Reduction Amount in Dollars]]+Section5_Values[[#This Row],[Non-Business Tax Year 2025 Inflation Cap Credit Reduction Amount in Dollars]]</f>
        <v>24645.56</v>
      </c>
      <c r="S56" s="18">
        <f>+Section5_Values[[#This Row],[Business County Portion of Section 5 Payment to School District]]+Section5_Values[[#This Row],[Non-Business County Portion of Section 5 Payment to School District]]</f>
        <v>30409.56</v>
      </c>
      <c r="T56" s="13">
        <f t="shared" si="1"/>
        <v>5764</v>
      </c>
      <c r="U56" s="14">
        <f>+Section5_Values[[#This Row],[Difference]]/Section5_Values[[#This Row],[Total District ICC]]</f>
        <v>0.23387579750673143</v>
      </c>
    </row>
    <row r="57" spans="1:21">
      <c r="A57" s="4">
        <v>2023</v>
      </c>
      <c r="B57" s="4">
        <v>6</v>
      </c>
      <c r="C57" s="4" t="s">
        <v>100</v>
      </c>
      <c r="D57" s="4">
        <v>23490</v>
      </c>
      <c r="E57" s="4" t="s">
        <v>105</v>
      </c>
      <c r="F57" s="4" t="s">
        <v>43</v>
      </c>
      <c r="G57" s="7">
        <v>3596569</v>
      </c>
      <c r="H57" s="23">
        <v>116335.25</v>
      </c>
      <c r="I57" s="7">
        <v>3480233.75</v>
      </c>
      <c r="J57" s="7">
        <v>3632385</v>
      </c>
      <c r="K57" s="25">
        <v>152151.25</v>
      </c>
      <c r="L57" s="4" t="s">
        <v>44</v>
      </c>
      <c r="M57" s="7" t="s">
        <v>45</v>
      </c>
      <c r="N57" s="23">
        <v>0</v>
      </c>
      <c r="O57" s="7" t="s">
        <v>45</v>
      </c>
      <c r="P57" s="7" t="s">
        <v>45</v>
      </c>
      <c r="Q57" s="25">
        <f t="shared" si="0"/>
        <v>0</v>
      </c>
      <c r="R57" s="39">
        <f>+Section5_Values[[#This Row],[Business Tax Year 2025 Inflation Cap Credit Reduction Amount in Dollars]]+Section5_Values[[#This Row],[Non-Business Tax Year 2025 Inflation Cap Credit Reduction Amount in Dollars]]</f>
        <v>116335.25</v>
      </c>
      <c r="S57" s="18">
        <f>+Section5_Values[[#This Row],[Business County Portion of Section 5 Payment to School District]]+Section5_Values[[#This Row],[Non-Business County Portion of Section 5 Payment to School District]]</f>
        <v>152151.25</v>
      </c>
      <c r="T57" s="13">
        <f t="shared" si="1"/>
        <v>35816</v>
      </c>
      <c r="U57" s="14">
        <f>+Section5_Values[[#This Row],[Difference]]/Section5_Values[[#This Row],[Total District ICC]]</f>
        <v>0.30786885316359403</v>
      </c>
    </row>
    <row r="58" spans="1:21">
      <c r="A58" s="4">
        <v>2023</v>
      </c>
      <c r="B58" s="4">
        <v>6</v>
      </c>
      <c r="C58" s="4" t="s">
        <v>100</v>
      </c>
      <c r="D58" s="4">
        <v>23620</v>
      </c>
      <c r="E58" s="4" t="s">
        <v>106</v>
      </c>
      <c r="F58" s="4" t="s">
        <v>43</v>
      </c>
      <c r="G58" s="7">
        <v>3598094</v>
      </c>
      <c r="H58" s="23">
        <v>192392.95</v>
      </c>
      <c r="I58" s="7">
        <v>3405701.05</v>
      </c>
      <c r="J58" s="7">
        <v>3589952</v>
      </c>
      <c r="K58" s="25">
        <v>184250.95</v>
      </c>
      <c r="L58" s="4" t="s">
        <v>44</v>
      </c>
      <c r="M58" s="7" t="s">
        <v>45</v>
      </c>
      <c r="N58" s="23">
        <v>0</v>
      </c>
      <c r="O58" s="7" t="s">
        <v>45</v>
      </c>
      <c r="P58" s="7" t="s">
        <v>45</v>
      </c>
      <c r="Q58" s="25">
        <f t="shared" si="0"/>
        <v>0</v>
      </c>
      <c r="R58" s="39">
        <f>+Section5_Values[[#This Row],[Business Tax Year 2025 Inflation Cap Credit Reduction Amount in Dollars]]+Section5_Values[[#This Row],[Non-Business Tax Year 2025 Inflation Cap Credit Reduction Amount in Dollars]]</f>
        <v>192392.95</v>
      </c>
      <c r="S58" s="18">
        <f>+Section5_Values[[#This Row],[Business County Portion of Section 5 Payment to School District]]+Section5_Values[[#This Row],[Non-Business County Portion of Section 5 Payment to School District]]</f>
        <v>184250.95</v>
      </c>
      <c r="T58" s="13">
        <f t="shared" si="1"/>
        <v>-8142</v>
      </c>
      <c r="U58" s="15">
        <f>+Section5_Values[[#This Row],[Difference]]/Section5_Values[[#This Row],[Total District ICC]]</f>
        <v>-4.2319638011683897E-2</v>
      </c>
    </row>
    <row r="59" spans="1:21">
      <c r="A59" s="4">
        <v>2023</v>
      </c>
      <c r="B59" s="4">
        <v>6</v>
      </c>
      <c r="C59" s="4" t="s">
        <v>100</v>
      </c>
      <c r="D59" s="4">
        <v>23650</v>
      </c>
      <c r="E59" s="4" t="s">
        <v>107</v>
      </c>
      <c r="F59" s="4" t="s">
        <v>43</v>
      </c>
      <c r="G59" s="7">
        <v>1699840</v>
      </c>
      <c r="H59" s="23">
        <v>175976.29</v>
      </c>
      <c r="I59" s="7">
        <v>1523863.71</v>
      </c>
      <c r="J59" s="7">
        <v>1292440</v>
      </c>
      <c r="K59" s="25">
        <v>0</v>
      </c>
      <c r="L59" s="4" t="s">
        <v>44</v>
      </c>
      <c r="M59" s="7" t="s">
        <v>45</v>
      </c>
      <c r="N59" s="23">
        <v>0</v>
      </c>
      <c r="O59" s="7" t="s">
        <v>45</v>
      </c>
      <c r="P59" s="7" t="s">
        <v>45</v>
      </c>
      <c r="Q59" s="25">
        <f t="shared" si="0"/>
        <v>0</v>
      </c>
      <c r="R59" s="39">
        <f>+Section5_Values[[#This Row],[Business Tax Year 2025 Inflation Cap Credit Reduction Amount in Dollars]]+Section5_Values[[#This Row],[Non-Business Tax Year 2025 Inflation Cap Credit Reduction Amount in Dollars]]</f>
        <v>175976.29</v>
      </c>
      <c r="S59" s="18">
        <f>+Section5_Values[[#This Row],[Business County Portion of Section 5 Payment to School District]]+Section5_Values[[#This Row],[Non-Business County Portion of Section 5 Payment to School District]]</f>
        <v>0</v>
      </c>
      <c r="T59" s="13">
        <f t="shared" si="1"/>
        <v>-175976.29</v>
      </c>
      <c r="U59" s="15">
        <f>+Section5_Values[[#This Row],[Difference]]/Section5_Values[[#This Row],[Total District ICC]]</f>
        <v>-1</v>
      </c>
    </row>
    <row r="60" spans="1:21">
      <c r="A60" s="4">
        <v>2023</v>
      </c>
      <c r="B60" s="4">
        <v>6</v>
      </c>
      <c r="C60" s="4" t="s">
        <v>100</v>
      </c>
      <c r="D60" s="4">
        <v>24290</v>
      </c>
      <c r="E60" s="4" t="s">
        <v>108</v>
      </c>
      <c r="F60" s="4" t="s">
        <v>43</v>
      </c>
      <c r="G60" s="7">
        <v>15058</v>
      </c>
      <c r="H60" s="23">
        <v>873.74</v>
      </c>
      <c r="I60" s="7">
        <v>14184.26</v>
      </c>
      <c r="J60" s="7">
        <v>14905</v>
      </c>
      <c r="K60" s="25">
        <v>720.74</v>
      </c>
      <c r="L60" s="4" t="s">
        <v>44</v>
      </c>
      <c r="M60" s="7" t="s">
        <v>45</v>
      </c>
      <c r="N60" s="23">
        <v>0</v>
      </c>
      <c r="O60" s="7" t="s">
        <v>45</v>
      </c>
      <c r="P60" s="7" t="s">
        <v>45</v>
      </c>
      <c r="Q60" s="25">
        <f t="shared" si="0"/>
        <v>0</v>
      </c>
      <c r="R60" s="39">
        <f>+Section5_Values[[#This Row],[Business Tax Year 2025 Inflation Cap Credit Reduction Amount in Dollars]]+Section5_Values[[#This Row],[Non-Business Tax Year 2025 Inflation Cap Credit Reduction Amount in Dollars]]</f>
        <v>873.74</v>
      </c>
      <c r="S60" s="18">
        <f>+Section5_Values[[#This Row],[Business County Portion of Section 5 Payment to School District]]+Section5_Values[[#This Row],[Non-Business County Portion of Section 5 Payment to School District]]</f>
        <v>720.74</v>
      </c>
      <c r="T60" s="13">
        <f t="shared" si="1"/>
        <v>-153</v>
      </c>
      <c r="U60" s="15">
        <f>+Section5_Values[[#This Row],[Difference]]/Section5_Values[[#This Row],[Total District ICC]]</f>
        <v>-0.17510930024950214</v>
      </c>
    </row>
    <row r="61" spans="1:21">
      <c r="A61" s="4">
        <v>2023</v>
      </c>
      <c r="B61" s="4">
        <v>6</v>
      </c>
      <c r="C61" s="4" t="s">
        <v>100</v>
      </c>
      <c r="D61" s="4">
        <v>24770</v>
      </c>
      <c r="E61" s="4" t="s">
        <v>109</v>
      </c>
      <c r="F61" s="4" t="s">
        <v>43</v>
      </c>
      <c r="G61" s="7">
        <v>9820355</v>
      </c>
      <c r="H61" s="23">
        <v>704408.41</v>
      </c>
      <c r="I61" s="7">
        <v>9115946.5899999999</v>
      </c>
      <c r="J61" s="7">
        <v>10021975</v>
      </c>
      <c r="K61" s="25">
        <v>906028.41</v>
      </c>
      <c r="L61" s="4" t="s">
        <v>44</v>
      </c>
      <c r="M61" s="7" t="s">
        <v>45</v>
      </c>
      <c r="N61" s="23">
        <v>0</v>
      </c>
      <c r="O61" s="7" t="s">
        <v>45</v>
      </c>
      <c r="P61" s="7" t="s">
        <v>45</v>
      </c>
      <c r="Q61" s="25">
        <f t="shared" si="0"/>
        <v>0</v>
      </c>
      <c r="R61" s="39">
        <f>+Section5_Values[[#This Row],[Business Tax Year 2025 Inflation Cap Credit Reduction Amount in Dollars]]+Section5_Values[[#This Row],[Non-Business Tax Year 2025 Inflation Cap Credit Reduction Amount in Dollars]]</f>
        <v>704408.41</v>
      </c>
      <c r="S61" s="18">
        <f>+Section5_Values[[#This Row],[Business County Portion of Section 5 Payment to School District]]+Section5_Values[[#This Row],[Non-Business County Portion of Section 5 Payment to School District]]</f>
        <v>906028.41</v>
      </c>
      <c r="T61" s="13">
        <f t="shared" si="1"/>
        <v>201620</v>
      </c>
      <c r="U61" s="14">
        <f>+Section5_Values[[#This Row],[Difference]]/Section5_Values[[#This Row],[Total District ICC]]</f>
        <v>0.28622599778443869</v>
      </c>
    </row>
    <row r="62" spans="1:21">
      <c r="A62" s="4">
        <v>2023</v>
      </c>
      <c r="B62" s="4">
        <v>6</v>
      </c>
      <c r="C62" s="4" t="s">
        <v>100</v>
      </c>
      <c r="D62" s="4">
        <v>24880</v>
      </c>
      <c r="E62" s="4" t="s">
        <v>60</v>
      </c>
      <c r="F62" s="4" t="s">
        <v>43</v>
      </c>
      <c r="G62" s="7">
        <v>55563</v>
      </c>
      <c r="H62" s="23">
        <v>5889.07</v>
      </c>
      <c r="I62" s="7">
        <v>49673.93</v>
      </c>
      <c r="J62" s="7">
        <v>55515</v>
      </c>
      <c r="K62" s="25">
        <v>5841.07</v>
      </c>
      <c r="L62" s="4" t="s">
        <v>44</v>
      </c>
      <c r="M62" s="7" t="s">
        <v>45</v>
      </c>
      <c r="N62" s="23">
        <v>0</v>
      </c>
      <c r="O62" s="7" t="s">
        <v>45</v>
      </c>
      <c r="P62" s="7" t="s">
        <v>45</v>
      </c>
      <c r="Q62" s="25">
        <f t="shared" si="0"/>
        <v>0</v>
      </c>
      <c r="R62" s="39">
        <f>+Section5_Values[[#This Row],[Business Tax Year 2025 Inflation Cap Credit Reduction Amount in Dollars]]+Section5_Values[[#This Row],[Non-Business Tax Year 2025 Inflation Cap Credit Reduction Amount in Dollars]]</f>
        <v>5889.07</v>
      </c>
      <c r="S62" s="18">
        <f>+Section5_Values[[#This Row],[Business County Portion of Section 5 Payment to School District]]+Section5_Values[[#This Row],[Non-Business County Portion of Section 5 Payment to School District]]</f>
        <v>5841.07</v>
      </c>
      <c r="T62" s="13">
        <f t="shared" si="1"/>
        <v>-48</v>
      </c>
      <c r="U62" s="15">
        <f>+Section5_Values[[#This Row],[Difference]]/Section5_Values[[#This Row],[Total District ICC]]</f>
        <v>-8.1506927239784893E-3</v>
      </c>
    </row>
    <row r="63" spans="1:21">
      <c r="A63" s="4">
        <v>2023</v>
      </c>
      <c r="B63" s="4">
        <v>6</v>
      </c>
      <c r="C63" s="4" t="s">
        <v>100</v>
      </c>
      <c r="D63" s="4">
        <v>25090</v>
      </c>
      <c r="E63" s="4" t="s">
        <v>61</v>
      </c>
      <c r="F63" s="4" t="s">
        <v>43</v>
      </c>
      <c r="G63" s="7">
        <v>693685</v>
      </c>
      <c r="H63" s="23">
        <v>74739.520000000004</v>
      </c>
      <c r="I63" s="7">
        <v>618945.48</v>
      </c>
      <c r="J63" s="7">
        <v>698905</v>
      </c>
      <c r="K63" s="25">
        <v>79959.520000000004</v>
      </c>
      <c r="L63" s="4" t="s">
        <v>44</v>
      </c>
      <c r="M63" s="7" t="s">
        <v>45</v>
      </c>
      <c r="N63" s="23">
        <v>0</v>
      </c>
      <c r="O63" s="7" t="s">
        <v>45</v>
      </c>
      <c r="P63" s="7" t="s">
        <v>45</v>
      </c>
      <c r="Q63" s="25">
        <f t="shared" si="0"/>
        <v>0</v>
      </c>
      <c r="R63" s="39">
        <f>+Section5_Values[[#This Row],[Business Tax Year 2025 Inflation Cap Credit Reduction Amount in Dollars]]+Section5_Values[[#This Row],[Non-Business Tax Year 2025 Inflation Cap Credit Reduction Amount in Dollars]]</f>
        <v>74739.520000000004</v>
      </c>
      <c r="S63" s="18">
        <f>+Section5_Values[[#This Row],[Business County Portion of Section 5 Payment to School District]]+Section5_Values[[#This Row],[Non-Business County Portion of Section 5 Payment to School District]]</f>
        <v>79959.520000000004</v>
      </c>
      <c r="T63" s="13">
        <f t="shared" si="1"/>
        <v>5220</v>
      </c>
      <c r="U63" s="14">
        <f>+Section5_Values[[#This Row],[Difference]]/Section5_Values[[#This Row],[Total District ICC]]</f>
        <v>6.9842567894468674E-2</v>
      </c>
    </row>
    <row r="64" spans="1:21">
      <c r="A64" s="4">
        <v>2023</v>
      </c>
      <c r="B64" s="4">
        <v>6</v>
      </c>
      <c r="C64" s="4" t="s">
        <v>100</v>
      </c>
      <c r="D64" s="4">
        <v>25520</v>
      </c>
      <c r="E64" s="4" t="s">
        <v>110</v>
      </c>
      <c r="F64" s="4" t="s">
        <v>43</v>
      </c>
      <c r="G64" s="7">
        <v>28176</v>
      </c>
      <c r="H64" s="23">
        <v>4156.04</v>
      </c>
      <c r="I64" s="7">
        <v>24019.96</v>
      </c>
      <c r="J64" s="7">
        <v>28176</v>
      </c>
      <c r="K64" s="25">
        <v>4156.04</v>
      </c>
      <c r="L64" s="4" t="s">
        <v>44</v>
      </c>
      <c r="M64" s="7" t="s">
        <v>45</v>
      </c>
      <c r="N64" s="23">
        <v>0</v>
      </c>
      <c r="O64" s="7" t="s">
        <v>45</v>
      </c>
      <c r="P64" s="7" t="s">
        <v>45</v>
      </c>
      <c r="Q64" s="25">
        <f t="shared" si="0"/>
        <v>0</v>
      </c>
      <c r="R64" s="39">
        <f>+Section5_Values[[#This Row],[Business Tax Year 2025 Inflation Cap Credit Reduction Amount in Dollars]]+Section5_Values[[#This Row],[Non-Business Tax Year 2025 Inflation Cap Credit Reduction Amount in Dollars]]</f>
        <v>4156.04</v>
      </c>
      <c r="S64" s="18">
        <f>+Section5_Values[[#This Row],[Business County Portion of Section 5 Payment to School District]]+Section5_Values[[#This Row],[Non-Business County Portion of Section 5 Payment to School District]]</f>
        <v>4156.04</v>
      </c>
      <c r="T64" s="13">
        <f t="shared" si="1"/>
        <v>0</v>
      </c>
      <c r="U64" s="14">
        <f>+Section5_Values[[#This Row],[Difference]]/Section5_Values[[#This Row],[Total District ICC]]</f>
        <v>0</v>
      </c>
    </row>
    <row r="65" spans="1:21">
      <c r="A65" s="4">
        <v>2023</v>
      </c>
      <c r="B65" s="4">
        <v>6</v>
      </c>
      <c r="C65" s="4" t="s">
        <v>100</v>
      </c>
      <c r="D65" s="4">
        <v>25650</v>
      </c>
      <c r="E65" s="4" t="s">
        <v>111</v>
      </c>
      <c r="F65" s="4" t="s">
        <v>43</v>
      </c>
      <c r="G65" s="7">
        <v>11277467</v>
      </c>
      <c r="H65" s="23">
        <v>1217850.6000000001</v>
      </c>
      <c r="I65" s="7">
        <v>10059616.4</v>
      </c>
      <c r="J65" s="7">
        <v>11525481</v>
      </c>
      <c r="K65" s="25">
        <v>1465864.6</v>
      </c>
      <c r="L65" s="4" t="s">
        <v>44</v>
      </c>
      <c r="M65" s="7" t="s">
        <v>45</v>
      </c>
      <c r="N65" s="23">
        <v>0</v>
      </c>
      <c r="O65" s="7" t="s">
        <v>45</v>
      </c>
      <c r="P65" s="7" t="s">
        <v>45</v>
      </c>
      <c r="Q65" s="25">
        <f t="shared" si="0"/>
        <v>0</v>
      </c>
      <c r="R65" s="39">
        <f>+Section5_Values[[#This Row],[Business Tax Year 2025 Inflation Cap Credit Reduction Amount in Dollars]]+Section5_Values[[#This Row],[Non-Business Tax Year 2025 Inflation Cap Credit Reduction Amount in Dollars]]</f>
        <v>1217850.6000000001</v>
      </c>
      <c r="S65" s="18">
        <f>+Section5_Values[[#This Row],[Business County Portion of Section 5 Payment to School District]]+Section5_Values[[#This Row],[Non-Business County Portion of Section 5 Payment to School District]]</f>
        <v>1465864.6</v>
      </c>
      <c r="T65" s="13">
        <f t="shared" si="1"/>
        <v>248014</v>
      </c>
      <c r="U65" s="14">
        <f>+Section5_Values[[#This Row],[Difference]]/Section5_Values[[#This Row],[Total District ICC]]</f>
        <v>0.20364895332810115</v>
      </c>
    </row>
    <row r="66" spans="1:21">
      <c r="A66" s="4">
        <v>2023</v>
      </c>
      <c r="B66" s="4">
        <v>6</v>
      </c>
      <c r="C66" s="4" t="s">
        <v>100</v>
      </c>
      <c r="D66" s="4">
        <v>25770</v>
      </c>
      <c r="E66" s="4" t="s">
        <v>62</v>
      </c>
      <c r="F66" s="4" t="s">
        <v>43</v>
      </c>
      <c r="G66" s="7">
        <v>2198893</v>
      </c>
      <c r="H66" s="23">
        <v>121416.59</v>
      </c>
      <c r="I66" s="7">
        <v>2077476.41</v>
      </c>
      <c r="J66" s="7">
        <v>2205070</v>
      </c>
      <c r="K66" s="25">
        <v>127593.59</v>
      </c>
      <c r="L66" s="4" t="s">
        <v>44</v>
      </c>
      <c r="M66" s="7" t="s">
        <v>45</v>
      </c>
      <c r="N66" s="23">
        <v>0</v>
      </c>
      <c r="O66" s="7" t="s">
        <v>45</v>
      </c>
      <c r="P66" s="7" t="s">
        <v>45</v>
      </c>
      <c r="Q66" s="25">
        <f t="shared" si="0"/>
        <v>0</v>
      </c>
      <c r="R66" s="39">
        <f>+Section5_Values[[#This Row],[Business Tax Year 2025 Inflation Cap Credit Reduction Amount in Dollars]]+Section5_Values[[#This Row],[Non-Business Tax Year 2025 Inflation Cap Credit Reduction Amount in Dollars]]</f>
        <v>121416.59</v>
      </c>
      <c r="S66" s="18">
        <f>+Section5_Values[[#This Row],[Business County Portion of Section 5 Payment to School District]]+Section5_Values[[#This Row],[Non-Business County Portion of Section 5 Payment to School District]]</f>
        <v>127593.59</v>
      </c>
      <c r="T66" s="13">
        <f t="shared" si="1"/>
        <v>6177</v>
      </c>
      <c r="U66" s="14">
        <f>+Section5_Values[[#This Row],[Difference]]/Section5_Values[[#This Row],[Total District ICC]]</f>
        <v>5.0874431574795508E-2</v>
      </c>
    </row>
    <row r="67" spans="1:21">
      <c r="A67" s="4">
        <v>2023</v>
      </c>
      <c r="B67" s="4">
        <v>6</v>
      </c>
      <c r="C67" s="4" t="s">
        <v>100</v>
      </c>
      <c r="D67" s="4">
        <v>30010</v>
      </c>
      <c r="E67" s="4" t="s">
        <v>63</v>
      </c>
      <c r="F67" s="4" t="s">
        <v>43</v>
      </c>
      <c r="G67" s="7">
        <v>1362081</v>
      </c>
      <c r="H67" s="23">
        <v>141602.14000000001</v>
      </c>
      <c r="I67" s="7">
        <v>1220478.8600000001</v>
      </c>
      <c r="J67" s="7">
        <v>1362305</v>
      </c>
      <c r="K67" s="25">
        <v>141826.14000000001</v>
      </c>
      <c r="L67" s="4" t="s">
        <v>44</v>
      </c>
      <c r="M67" s="7" t="s">
        <v>45</v>
      </c>
      <c r="N67" s="23">
        <v>0</v>
      </c>
      <c r="O67" s="7" t="s">
        <v>45</v>
      </c>
      <c r="P67" s="7" t="s">
        <v>45</v>
      </c>
      <c r="Q67" s="25">
        <f t="shared" si="0"/>
        <v>0</v>
      </c>
      <c r="R67" s="39">
        <f>+Section5_Values[[#This Row],[Business Tax Year 2025 Inflation Cap Credit Reduction Amount in Dollars]]+Section5_Values[[#This Row],[Non-Business Tax Year 2025 Inflation Cap Credit Reduction Amount in Dollars]]</f>
        <v>141602.14000000001</v>
      </c>
      <c r="S67" s="18">
        <f>+Section5_Values[[#This Row],[Business County Portion of Section 5 Payment to School District]]+Section5_Values[[#This Row],[Non-Business County Portion of Section 5 Payment to School District]]</f>
        <v>141826.14000000001</v>
      </c>
      <c r="T67" s="13">
        <f t="shared" si="1"/>
        <v>224</v>
      </c>
      <c r="U67" s="14">
        <f>+Section5_Values[[#This Row],[Difference]]/Section5_Values[[#This Row],[Total District ICC]]</f>
        <v>1.5818969967544274E-3</v>
      </c>
    </row>
    <row r="68" spans="1:21">
      <c r="A68" s="4">
        <v>2023</v>
      </c>
      <c r="B68" s="4">
        <v>6</v>
      </c>
      <c r="C68" s="4" t="s">
        <v>100</v>
      </c>
      <c r="D68" s="4">
        <v>30290</v>
      </c>
      <c r="E68" s="4" t="s">
        <v>64</v>
      </c>
      <c r="F68" s="4" t="s">
        <v>43</v>
      </c>
      <c r="G68" s="7">
        <v>217883</v>
      </c>
      <c r="H68" s="23">
        <v>42581.59</v>
      </c>
      <c r="I68" s="7">
        <v>175301.41</v>
      </c>
      <c r="J68" s="7">
        <v>226575</v>
      </c>
      <c r="K68" s="25">
        <v>51273.59</v>
      </c>
      <c r="L68" s="4" t="s">
        <v>44</v>
      </c>
      <c r="M68" s="7" t="s">
        <v>45</v>
      </c>
      <c r="N68" s="23">
        <v>0</v>
      </c>
      <c r="O68" s="7" t="s">
        <v>45</v>
      </c>
      <c r="P68" s="7" t="s">
        <v>45</v>
      </c>
      <c r="Q68" s="25">
        <f t="shared" si="0"/>
        <v>0</v>
      </c>
      <c r="R68" s="39">
        <f>+Section5_Values[[#This Row],[Business Tax Year 2025 Inflation Cap Credit Reduction Amount in Dollars]]+Section5_Values[[#This Row],[Non-Business Tax Year 2025 Inflation Cap Credit Reduction Amount in Dollars]]</f>
        <v>42581.59</v>
      </c>
      <c r="S68" s="18">
        <f>+Section5_Values[[#This Row],[Business County Portion of Section 5 Payment to School District]]+Section5_Values[[#This Row],[Non-Business County Portion of Section 5 Payment to School District]]</f>
        <v>51273.59</v>
      </c>
      <c r="T68" s="13">
        <f t="shared" si="1"/>
        <v>8692</v>
      </c>
      <c r="U68" s="14">
        <f>+Section5_Values[[#This Row],[Difference]]/Section5_Values[[#This Row],[Total District ICC]]</f>
        <v>0.20412577360309939</v>
      </c>
    </row>
    <row r="69" spans="1:21">
      <c r="A69" s="4">
        <v>2023</v>
      </c>
      <c r="B69" s="4">
        <v>6</v>
      </c>
      <c r="C69" s="4" t="s">
        <v>100</v>
      </c>
      <c r="D69" s="4">
        <v>30440</v>
      </c>
      <c r="E69" s="4" t="s">
        <v>112</v>
      </c>
      <c r="F69" s="4" t="s">
        <v>44</v>
      </c>
      <c r="G69" s="7" t="s">
        <v>45</v>
      </c>
      <c r="H69" s="23">
        <v>0</v>
      </c>
      <c r="I69" s="7" t="s">
        <v>45</v>
      </c>
      <c r="J69" s="7" t="s">
        <v>45</v>
      </c>
      <c r="K69" s="25">
        <v>0</v>
      </c>
      <c r="L69" s="4" t="s">
        <v>44</v>
      </c>
      <c r="M69" s="7" t="s">
        <v>45</v>
      </c>
      <c r="N69" s="23">
        <v>0</v>
      </c>
      <c r="O69" s="7" t="s">
        <v>45</v>
      </c>
      <c r="P69" s="7" t="s">
        <v>45</v>
      </c>
      <c r="Q69" s="25">
        <f t="shared" si="0"/>
        <v>0</v>
      </c>
      <c r="R69" s="39">
        <f>+Section5_Values[[#This Row],[Business Tax Year 2025 Inflation Cap Credit Reduction Amount in Dollars]]+Section5_Values[[#This Row],[Non-Business Tax Year 2025 Inflation Cap Credit Reduction Amount in Dollars]]</f>
        <v>0</v>
      </c>
      <c r="S69" s="18">
        <f>+Section5_Values[[#This Row],[Business County Portion of Section 5 Payment to School District]]+Section5_Values[[#This Row],[Non-Business County Portion of Section 5 Payment to School District]]</f>
        <v>0</v>
      </c>
      <c r="T69" s="13">
        <f t="shared" si="1"/>
        <v>0</v>
      </c>
      <c r="U69" s="14" t="e">
        <f>+Section5_Values[[#This Row],[Difference]]/Section5_Values[[#This Row],[Total District ICC]]</f>
        <v>#DIV/0!</v>
      </c>
    </row>
    <row r="70" spans="1:21">
      <c r="A70" s="4">
        <v>2023</v>
      </c>
      <c r="B70" s="4">
        <v>6</v>
      </c>
      <c r="C70" s="4" t="s">
        <v>100</v>
      </c>
      <c r="D70" s="4">
        <v>30460</v>
      </c>
      <c r="E70" s="4" t="s">
        <v>65</v>
      </c>
      <c r="F70" s="4" t="s">
        <v>43</v>
      </c>
      <c r="G70" s="7">
        <v>1737</v>
      </c>
      <c r="H70" s="23">
        <v>309.57</v>
      </c>
      <c r="I70" s="7">
        <v>1427.43</v>
      </c>
      <c r="J70" s="7">
        <v>1717</v>
      </c>
      <c r="K70" s="25">
        <v>289.57</v>
      </c>
      <c r="L70" s="4" t="s">
        <v>44</v>
      </c>
      <c r="M70" s="7" t="s">
        <v>45</v>
      </c>
      <c r="N70" s="23">
        <v>0</v>
      </c>
      <c r="O70" s="7" t="s">
        <v>45</v>
      </c>
      <c r="P70" s="7" t="s">
        <v>45</v>
      </c>
      <c r="Q70" s="25">
        <f t="shared" si="0"/>
        <v>0</v>
      </c>
      <c r="R70" s="39">
        <f>+Section5_Values[[#This Row],[Business Tax Year 2025 Inflation Cap Credit Reduction Amount in Dollars]]+Section5_Values[[#This Row],[Non-Business Tax Year 2025 Inflation Cap Credit Reduction Amount in Dollars]]</f>
        <v>309.57</v>
      </c>
      <c r="S70" s="18">
        <f>+Section5_Values[[#This Row],[Business County Portion of Section 5 Payment to School District]]+Section5_Values[[#This Row],[Non-Business County Portion of Section 5 Payment to School District]]</f>
        <v>289.57</v>
      </c>
      <c r="T70" s="13">
        <f t="shared" si="1"/>
        <v>-20</v>
      </c>
      <c r="U70" s="15">
        <f>+Section5_Values[[#This Row],[Difference]]/Section5_Values[[#This Row],[Total District ICC]]</f>
        <v>-6.4605743450592765E-2</v>
      </c>
    </row>
    <row r="71" spans="1:21">
      <c r="A71" s="4">
        <v>2023</v>
      </c>
      <c r="B71" s="4">
        <v>6</v>
      </c>
      <c r="C71" s="4" t="s">
        <v>100</v>
      </c>
      <c r="D71" s="4">
        <v>30500</v>
      </c>
      <c r="E71" s="4" t="s">
        <v>113</v>
      </c>
      <c r="F71" s="4" t="s">
        <v>44</v>
      </c>
      <c r="G71" s="7" t="s">
        <v>45</v>
      </c>
      <c r="H71" s="23">
        <v>0</v>
      </c>
      <c r="I71" s="7" t="s">
        <v>45</v>
      </c>
      <c r="J71" s="7" t="s">
        <v>45</v>
      </c>
      <c r="K71" s="25">
        <v>0</v>
      </c>
      <c r="L71" s="4" t="s">
        <v>44</v>
      </c>
      <c r="M71" s="7" t="s">
        <v>45</v>
      </c>
      <c r="N71" s="23">
        <v>0</v>
      </c>
      <c r="O71" s="7" t="s">
        <v>45</v>
      </c>
      <c r="P71" s="7" t="s">
        <v>45</v>
      </c>
      <c r="Q71" s="25">
        <f t="shared" ref="Q71:Q134" si="2">IF(L71="Y",MAX(P71-O71,0),0)</f>
        <v>0</v>
      </c>
      <c r="R71" s="39">
        <f>+Section5_Values[[#This Row],[Business Tax Year 2025 Inflation Cap Credit Reduction Amount in Dollars]]+Section5_Values[[#This Row],[Non-Business Tax Year 2025 Inflation Cap Credit Reduction Amount in Dollars]]</f>
        <v>0</v>
      </c>
      <c r="S71" s="18">
        <f>+Section5_Values[[#This Row],[Business County Portion of Section 5 Payment to School District]]+Section5_Values[[#This Row],[Non-Business County Portion of Section 5 Payment to School District]]</f>
        <v>0</v>
      </c>
      <c r="T71" s="13">
        <f t="shared" ref="T71:T134" si="3">+S71-R71</f>
        <v>0</v>
      </c>
      <c r="U71" s="14" t="e">
        <f>+Section5_Values[[#This Row],[Difference]]/Section5_Values[[#This Row],[Total District ICC]]</f>
        <v>#DIV/0!</v>
      </c>
    </row>
    <row r="72" spans="1:21">
      <c r="A72" s="4">
        <v>2024</v>
      </c>
      <c r="B72" s="4">
        <v>7</v>
      </c>
      <c r="C72" s="4" t="s">
        <v>114</v>
      </c>
      <c r="D72" s="4">
        <v>20260</v>
      </c>
      <c r="E72" s="4" t="s">
        <v>115</v>
      </c>
      <c r="F72" s="4" t="s">
        <v>43</v>
      </c>
      <c r="G72" s="7">
        <v>3839705</v>
      </c>
      <c r="H72" s="23">
        <v>164983.99</v>
      </c>
      <c r="I72" s="7">
        <v>3674721.01</v>
      </c>
      <c r="J72" s="7">
        <v>3861161</v>
      </c>
      <c r="K72" s="25">
        <v>186439.99</v>
      </c>
      <c r="L72" s="4" t="s">
        <v>44</v>
      </c>
      <c r="M72" s="7" t="s">
        <v>45</v>
      </c>
      <c r="N72" s="23">
        <v>0</v>
      </c>
      <c r="O72" s="7" t="s">
        <v>45</v>
      </c>
      <c r="P72" s="7" t="s">
        <v>45</v>
      </c>
      <c r="Q72" s="25">
        <f t="shared" si="2"/>
        <v>0</v>
      </c>
      <c r="R72" s="39">
        <f>+Section5_Values[[#This Row],[Business Tax Year 2025 Inflation Cap Credit Reduction Amount in Dollars]]+Section5_Values[[#This Row],[Non-Business Tax Year 2025 Inflation Cap Credit Reduction Amount in Dollars]]</f>
        <v>164983.99</v>
      </c>
      <c r="S72" s="18">
        <f>+Section5_Values[[#This Row],[Business County Portion of Section 5 Payment to School District]]+Section5_Values[[#This Row],[Non-Business County Portion of Section 5 Payment to School District]]</f>
        <v>186439.99</v>
      </c>
      <c r="T72" s="13">
        <f t="shared" si="3"/>
        <v>21456</v>
      </c>
      <c r="U72" s="14">
        <f>+Section5_Values[[#This Row],[Difference]]/Section5_Values[[#This Row],[Total District ICC]]</f>
        <v>0.13004898232852777</v>
      </c>
    </row>
    <row r="73" spans="1:21">
      <c r="A73" s="4">
        <v>2024</v>
      </c>
      <c r="B73" s="4">
        <v>7</v>
      </c>
      <c r="C73" s="4" t="s">
        <v>114</v>
      </c>
      <c r="D73" s="4">
        <v>20340</v>
      </c>
      <c r="E73" s="4" t="s">
        <v>116</v>
      </c>
      <c r="F73" s="4" t="s">
        <v>43</v>
      </c>
      <c r="G73" s="7">
        <v>3507742</v>
      </c>
      <c r="H73" s="23">
        <v>87025.39</v>
      </c>
      <c r="I73" s="7">
        <v>3420716.61</v>
      </c>
      <c r="J73" s="7">
        <v>3536042</v>
      </c>
      <c r="K73" s="25">
        <v>115325.39</v>
      </c>
      <c r="L73" s="4" t="s">
        <v>44</v>
      </c>
      <c r="M73" s="7" t="s">
        <v>45</v>
      </c>
      <c r="N73" s="23">
        <v>0</v>
      </c>
      <c r="O73" s="7" t="s">
        <v>45</v>
      </c>
      <c r="P73" s="7" t="s">
        <v>45</v>
      </c>
      <c r="Q73" s="25">
        <f t="shared" si="2"/>
        <v>0</v>
      </c>
      <c r="R73" s="39">
        <f>+Section5_Values[[#This Row],[Business Tax Year 2025 Inflation Cap Credit Reduction Amount in Dollars]]+Section5_Values[[#This Row],[Non-Business Tax Year 2025 Inflation Cap Credit Reduction Amount in Dollars]]</f>
        <v>87025.39</v>
      </c>
      <c r="S73" s="18">
        <f>+Section5_Values[[#This Row],[Business County Portion of Section 5 Payment to School District]]+Section5_Values[[#This Row],[Non-Business County Portion of Section 5 Payment to School District]]</f>
        <v>115325.39</v>
      </c>
      <c r="T73" s="13">
        <f t="shared" si="3"/>
        <v>28300</v>
      </c>
      <c r="U73" s="14">
        <f>+Section5_Values[[#This Row],[Difference]]/Section5_Values[[#This Row],[Total District ICC]]</f>
        <v>0.32519245245554201</v>
      </c>
    </row>
    <row r="74" spans="1:21">
      <c r="A74" s="4">
        <v>2024</v>
      </c>
      <c r="B74" s="4">
        <v>7</v>
      </c>
      <c r="C74" s="4" t="s">
        <v>114</v>
      </c>
      <c r="D74" s="4">
        <v>20600</v>
      </c>
      <c r="E74" s="4" t="s">
        <v>117</v>
      </c>
      <c r="F74" s="4" t="s">
        <v>43</v>
      </c>
      <c r="G74" s="7">
        <v>2075736</v>
      </c>
      <c r="H74" s="23">
        <v>78356.479999999996</v>
      </c>
      <c r="I74" s="7">
        <v>1997379.52</v>
      </c>
      <c r="J74" s="7">
        <v>2097318</v>
      </c>
      <c r="K74" s="25">
        <v>99938.48</v>
      </c>
      <c r="L74" s="4" t="s">
        <v>44</v>
      </c>
      <c r="M74" s="7" t="s">
        <v>45</v>
      </c>
      <c r="N74" s="23">
        <v>0</v>
      </c>
      <c r="O74" s="7" t="s">
        <v>45</v>
      </c>
      <c r="P74" s="7" t="s">
        <v>45</v>
      </c>
      <c r="Q74" s="25">
        <f t="shared" si="2"/>
        <v>0</v>
      </c>
      <c r="R74" s="39">
        <f>+Section5_Values[[#This Row],[Business Tax Year 2025 Inflation Cap Credit Reduction Amount in Dollars]]+Section5_Values[[#This Row],[Non-Business Tax Year 2025 Inflation Cap Credit Reduction Amount in Dollars]]</f>
        <v>78356.479999999996</v>
      </c>
      <c r="S74" s="18">
        <f>+Section5_Values[[#This Row],[Business County Portion of Section 5 Payment to School District]]+Section5_Values[[#This Row],[Non-Business County Portion of Section 5 Payment to School District]]</f>
        <v>99938.48</v>
      </c>
      <c r="T74" s="13">
        <f t="shared" si="3"/>
        <v>21582</v>
      </c>
      <c r="U74" s="14">
        <f>+Section5_Values[[#This Row],[Difference]]/Section5_Values[[#This Row],[Total District ICC]]</f>
        <v>0.2754335059461579</v>
      </c>
    </row>
    <row r="75" spans="1:21">
      <c r="A75" s="4">
        <v>2024</v>
      </c>
      <c r="B75" s="4">
        <v>7</v>
      </c>
      <c r="C75" s="4" t="s">
        <v>114</v>
      </c>
      <c r="D75" s="4">
        <v>20700</v>
      </c>
      <c r="E75" s="4" t="s">
        <v>118</v>
      </c>
      <c r="F75" s="4" t="s">
        <v>43</v>
      </c>
      <c r="G75" s="7">
        <v>312974</v>
      </c>
      <c r="H75" s="23">
        <v>18702.55</v>
      </c>
      <c r="I75" s="7">
        <v>294271.45</v>
      </c>
      <c r="J75" s="7">
        <v>321858</v>
      </c>
      <c r="K75" s="25">
        <v>27586.55</v>
      </c>
      <c r="L75" s="4" t="s">
        <v>44</v>
      </c>
      <c r="M75" s="7" t="s">
        <v>45</v>
      </c>
      <c r="N75" s="23">
        <v>0</v>
      </c>
      <c r="O75" s="7" t="s">
        <v>45</v>
      </c>
      <c r="P75" s="7" t="s">
        <v>45</v>
      </c>
      <c r="Q75" s="25">
        <f t="shared" si="2"/>
        <v>0</v>
      </c>
      <c r="R75" s="39">
        <f>+Section5_Values[[#This Row],[Business Tax Year 2025 Inflation Cap Credit Reduction Amount in Dollars]]+Section5_Values[[#This Row],[Non-Business Tax Year 2025 Inflation Cap Credit Reduction Amount in Dollars]]</f>
        <v>18702.55</v>
      </c>
      <c r="S75" s="18">
        <f>+Section5_Values[[#This Row],[Business County Portion of Section 5 Payment to School District]]+Section5_Values[[#This Row],[Non-Business County Portion of Section 5 Payment to School District]]</f>
        <v>27586.55</v>
      </c>
      <c r="T75" s="13">
        <f t="shared" si="3"/>
        <v>8884</v>
      </c>
      <c r="U75" s="14">
        <f>+Section5_Values[[#This Row],[Difference]]/Section5_Values[[#This Row],[Total District ICC]]</f>
        <v>0.47501543907114274</v>
      </c>
    </row>
    <row r="76" spans="1:21">
      <c r="A76" s="4">
        <v>2024</v>
      </c>
      <c r="B76" s="4">
        <v>7</v>
      </c>
      <c r="C76" s="4" t="s">
        <v>114</v>
      </c>
      <c r="D76" s="4">
        <v>22270</v>
      </c>
      <c r="E76" s="4" t="s">
        <v>119</v>
      </c>
      <c r="F76" s="4" t="s">
        <v>44</v>
      </c>
      <c r="G76" s="7" t="s">
        <v>45</v>
      </c>
      <c r="H76" s="23">
        <v>0</v>
      </c>
      <c r="I76" s="7" t="s">
        <v>45</v>
      </c>
      <c r="J76" s="7" t="s">
        <v>45</v>
      </c>
      <c r="K76" s="25">
        <v>0</v>
      </c>
      <c r="L76" s="4" t="s">
        <v>44</v>
      </c>
      <c r="M76" s="7" t="s">
        <v>45</v>
      </c>
      <c r="N76" s="23">
        <v>0</v>
      </c>
      <c r="O76" s="7" t="s">
        <v>45</v>
      </c>
      <c r="P76" s="7" t="s">
        <v>45</v>
      </c>
      <c r="Q76" s="25">
        <f t="shared" si="2"/>
        <v>0</v>
      </c>
      <c r="R76" s="39">
        <f>+Section5_Values[[#This Row],[Business Tax Year 2025 Inflation Cap Credit Reduction Amount in Dollars]]+Section5_Values[[#This Row],[Non-Business Tax Year 2025 Inflation Cap Credit Reduction Amount in Dollars]]</f>
        <v>0</v>
      </c>
      <c r="S76" s="18">
        <f>+Section5_Values[[#This Row],[Business County Portion of Section 5 Payment to School District]]+Section5_Values[[#This Row],[Non-Business County Portion of Section 5 Payment to School District]]</f>
        <v>0</v>
      </c>
      <c r="T76" s="13">
        <f t="shared" si="3"/>
        <v>0</v>
      </c>
      <c r="U76" s="14" t="e">
        <f>+Section5_Values[[#This Row],[Difference]]/Section5_Values[[#This Row],[Total District ICC]]</f>
        <v>#DIV/0!</v>
      </c>
    </row>
    <row r="77" spans="1:21">
      <c r="A77" s="4">
        <v>2024</v>
      </c>
      <c r="B77" s="4">
        <v>7</v>
      </c>
      <c r="C77" s="4" t="s">
        <v>114</v>
      </c>
      <c r="D77" s="4">
        <v>23250</v>
      </c>
      <c r="E77" s="4" t="s">
        <v>120</v>
      </c>
      <c r="F77" s="4" t="s">
        <v>43</v>
      </c>
      <c r="G77" s="7">
        <v>3757269</v>
      </c>
      <c r="H77" s="23">
        <v>121742.67</v>
      </c>
      <c r="I77" s="7">
        <v>3635526.33</v>
      </c>
      <c r="J77" s="7">
        <v>3785593</v>
      </c>
      <c r="K77" s="25">
        <v>150066.67000000001</v>
      </c>
      <c r="L77" s="4" t="s">
        <v>44</v>
      </c>
      <c r="M77" s="7" t="s">
        <v>45</v>
      </c>
      <c r="N77" s="23">
        <v>0</v>
      </c>
      <c r="O77" s="7" t="s">
        <v>45</v>
      </c>
      <c r="P77" s="7" t="s">
        <v>45</v>
      </c>
      <c r="Q77" s="25">
        <f t="shared" si="2"/>
        <v>0</v>
      </c>
      <c r="R77" s="39">
        <f>+Section5_Values[[#This Row],[Business Tax Year 2025 Inflation Cap Credit Reduction Amount in Dollars]]+Section5_Values[[#This Row],[Non-Business Tax Year 2025 Inflation Cap Credit Reduction Amount in Dollars]]</f>
        <v>121742.67</v>
      </c>
      <c r="S77" s="18">
        <f>+Section5_Values[[#This Row],[Business County Portion of Section 5 Payment to School District]]+Section5_Values[[#This Row],[Non-Business County Portion of Section 5 Payment to School District]]</f>
        <v>150066.67000000001</v>
      </c>
      <c r="T77" s="13">
        <f t="shared" si="3"/>
        <v>28324.000000000015</v>
      </c>
      <c r="U77" s="14">
        <f>+Section5_Values[[#This Row],[Difference]]/Section5_Values[[#This Row],[Total District ICC]]</f>
        <v>0.23265466413706892</v>
      </c>
    </row>
    <row r="78" spans="1:21">
      <c r="A78" s="4">
        <v>2024</v>
      </c>
      <c r="B78" s="4">
        <v>7</v>
      </c>
      <c r="C78" s="4" t="s">
        <v>114</v>
      </c>
      <c r="D78" s="4">
        <v>24750</v>
      </c>
      <c r="E78" s="4" t="s">
        <v>121</v>
      </c>
      <c r="F78" s="4" t="s">
        <v>43</v>
      </c>
      <c r="G78" s="7">
        <v>8434728</v>
      </c>
      <c r="H78" s="23">
        <v>186490.98</v>
      </c>
      <c r="I78" s="7">
        <v>8248237.0199999996</v>
      </c>
      <c r="J78" s="7">
        <v>8485194</v>
      </c>
      <c r="K78" s="25">
        <v>236956.98</v>
      </c>
      <c r="L78" s="4" t="s">
        <v>44</v>
      </c>
      <c r="M78" s="7" t="s">
        <v>45</v>
      </c>
      <c r="N78" s="23">
        <v>0</v>
      </c>
      <c r="O78" s="7" t="s">
        <v>45</v>
      </c>
      <c r="P78" s="7" t="s">
        <v>45</v>
      </c>
      <c r="Q78" s="25">
        <f t="shared" si="2"/>
        <v>0</v>
      </c>
      <c r="R78" s="39">
        <f>+Section5_Values[[#This Row],[Business Tax Year 2025 Inflation Cap Credit Reduction Amount in Dollars]]+Section5_Values[[#This Row],[Non-Business Tax Year 2025 Inflation Cap Credit Reduction Amount in Dollars]]</f>
        <v>186490.98</v>
      </c>
      <c r="S78" s="18">
        <f>+Section5_Values[[#This Row],[Business County Portion of Section 5 Payment to School District]]+Section5_Values[[#This Row],[Non-Business County Portion of Section 5 Payment to School District]]</f>
        <v>236956.98</v>
      </c>
      <c r="T78" s="13">
        <f t="shared" si="3"/>
        <v>50466</v>
      </c>
      <c r="U78" s="14">
        <f>+Section5_Values[[#This Row],[Difference]]/Section5_Values[[#This Row],[Total District ICC]]</f>
        <v>0.27060826212613603</v>
      </c>
    </row>
    <row r="79" spans="1:21">
      <c r="A79" s="4">
        <v>2024</v>
      </c>
      <c r="B79" s="4">
        <v>7</v>
      </c>
      <c r="C79" s="4" t="s">
        <v>114</v>
      </c>
      <c r="D79" s="4">
        <v>24860</v>
      </c>
      <c r="E79" s="4" t="s">
        <v>122</v>
      </c>
      <c r="F79" s="4" t="s">
        <v>43</v>
      </c>
      <c r="G79" s="7">
        <v>2327668</v>
      </c>
      <c r="H79" s="23">
        <v>43711.66</v>
      </c>
      <c r="I79" s="7">
        <v>2283956.34</v>
      </c>
      <c r="J79" s="7">
        <v>2340038</v>
      </c>
      <c r="K79" s="25">
        <v>56081.66</v>
      </c>
      <c r="L79" s="4" t="s">
        <v>44</v>
      </c>
      <c r="M79" s="7" t="s">
        <v>45</v>
      </c>
      <c r="N79" s="23">
        <v>0</v>
      </c>
      <c r="O79" s="7" t="s">
        <v>45</v>
      </c>
      <c r="P79" s="7" t="s">
        <v>45</v>
      </c>
      <c r="Q79" s="25">
        <f t="shared" si="2"/>
        <v>0</v>
      </c>
      <c r="R79" s="39">
        <f>+Section5_Values[[#This Row],[Business Tax Year 2025 Inflation Cap Credit Reduction Amount in Dollars]]+Section5_Values[[#This Row],[Non-Business Tax Year 2025 Inflation Cap Credit Reduction Amount in Dollars]]</f>
        <v>43711.66</v>
      </c>
      <c r="S79" s="18">
        <f>+Section5_Values[[#This Row],[Business County Portion of Section 5 Payment to School District]]+Section5_Values[[#This Row],[Non-Business County Portion of Section 5 Payment to School District]]</f>
        <v>56081.66</v>
      </c>
      <c r="T79" s="13">
        <f t="shared" si="3"/>
        <v>12370</v>
      </c>
      <c r="U79" s="14">
        <f>+Section5_Values[[#This Row],[Difference]]/Section5_Values[[#This Row],[Total District ICC]]</f>
        <v>0.28299085415653397</v>
      </c>
    </row>
    <row r="80" spans="1:21">
      <c r="A80" s="4">
        <v>2024</v>
      </c>
      <c r="B80" s="4">
        <v>7</v>
      </c>
      <c r="C80" s="4" t="s">
        <v>114</v>
      </c>
      <c r="D80" s="4">
        <v>25240</v>
      </c>
      <c r="E80" s="4" t="s">
        <v>123</v>
      </c>
      <c r="F80" s="4" t="s">
        <v>43</v>
      </c>
      <c r="G80" s="7">
        <v>1613361</v>
      </c>
      <c r="H80" s="23">
        <v>124698.79</v>
      </c>
      <c r="I80" s="7">
        <v>1488662.21</v>
      </c>
      <c r="J80" s="7">
        <v>1663110</v>
      </c>
      <c r="K80" s="25">
        <v>174447.79</v>
      </c>
      <c r="L80" s="4" t="s">
        <v>44</v>
      </c>
      <c r="M80" s="7" t="s">
        <v>45</v>
      </c>
      <c r="N80" s="23">
        <v>0</v>
      </c>
      <c r="O80" s="7" t="s">
        <v>45</v>
      </c>
      <c r="P80" s="7" t="s">
        <v>45</v>
      </c>
      <c r="Q80" s="25">
        <f t="shared" si="2"/>
        <v>0</v>
      </c>
      <c r="R80" s="39">
        <f>+Section5_Values[[#This Row],[Business Tax Year 2025 Inflation Cap Credit Reduction Amount in Dollars]]+Section5_Values[[#This Row],[Non-Business Tax Year 2025 Inflation Cap Credit Reduction Amount in Dollars]]</f>
        <v>124698.79</v>
      </c>
      <c r="S80" s="18">
        <f>+Section5_Values[[#This Row],[Business County Portion of Section 5 Payment to School District]]+Section5_Values[[#This Row],[Non-Business County Portion of Section 5 Payment to School District]]</f>
        <v>174447.79</v>
      </c>
      <c r="T80" s="13">
        <f t="shared" si="3"/>
        <v>49749.000000000015</v>
      </c>
      <c r="U80" s="14">
        <f>+Section5_Values[[#This Row],[Difference]]/Section5_Values[[#This Row],[Total District ICC]]</f>
        <v>0.39895334990820697</v>
      </c>
    </row>
    <row r="81" spans="1:21">
      <c r="A81" s="4">
        <v>2024</v>
      </c>
      <c r="B81" s="4">
        <v>7</v>
      </c>
      <c r="C81" s="4" t="s">
        <v>114</v>
      </c>
      <c r="D81" s="4">
        <v>25470</v>
      </c>
      <c r="E81" s="4" t="s">
        <v>124</v>
      </c>
      <c r="F81" s="4" t="s">
        <v>43</v>
      </c>
      <c r="G81" s="7">
        <v>4709720</v>
      </c>
      <c r="H81" s="23">
        <v>179908.92</v>
      </c>
      <c r="I81" s="7">
        <v>4529811.08</v>
      </c>
      <c r="J81" s="7">
        <v>4766095</v>
      </c>
      <c r="K81" s="25">
        <v>236283.92</v>
      </c>
      <c r="L81" s="4" t="s">
        <v>44</v>
      </c>
      <c r="M81" s="7" t="s">
        <v>45</v>
      </c>
      <c r="N81" s="23">
        <v>0</v>
      </c>
      <c r="O81" s="7" t="s">
        <v>45</v>
      </c>
      <c r="P81" s="7" t="s">
        <v>45</v>
      </c>
      <c r="Q81" s="25">
        <f t="shared" si="2"/>
        <v>0</v>
      </c>
      <c r="R81" s="39">
        <f>+Section5_Values[[#This Row],[Business Tax Year 2025 Inflation Cap Credit Reduction Amount in Dollars]]+Section5_Values[[#This Row],[Non-Business Tax Year 2025 Inflation Cap Credit Reduction Amount in Dollars]]</f>
        <v>179908.92</v>
      </c>
      <c r="S81" s="18">
        <f>+Section5_Values[[#This Row],[Business County Portion of Section 5 Payment to School District]]+Section5_Values[[#This Row],[Non-Business County Portion of Section 5 Payment to School District]]</f>
        <v>236283.92</v>
      </c>
      <c r="T81" s="13">
        <f t="shared" si="3"/>
        <v>56375</v>
      </c>
      <c r="U81" s="14">
        <f>+Section5_Values[[#This Row],[Difference]]/Section5_Values[[#This Row],[Total District ICC]]</f>
        <v>0.31335300106298231</v>
      </c>
    </row>
    <row r="82" spans="1:21">
      <c r="A82" s="4">
        <v>2024</v>
      </c>
      <c r="B82" s="4">
        <v>7</v>
      </c>
      <c r="C82" s="4" t="s">
        <v>114</v>
      </c>
      <c r="D82" s="4">
        <v>30040</v>
      </c>
      <c r="E82" s="4" t="s">
        <v>125</v>
      </c>
      <c r="F82" s="4" t="s">
        <v>44</v>
      </c>
      <c r="G82" s="7" t="s">
        <v>45</v>
      </c>
      <c r="H82" s="23">
        <v>0</v>
      </c>
      <c r="I82" s="7" t="s">
        <v>45</v>
      </c>
      <c r="J82" s="7" t="s">
        <v>45</v>
      </c>
      <c r="K82" s="25">
        <v>0</v>
      </c>
      <c r="L82" s="4" t="s">
        <v>44</v>
      </c>
      <c r="M82" s="7" t="s">
        <v>45</v>
      </c>
      <c r="N82" s="23">
        <v>0</v>
      </c>
      <c r="O82" s="7" t="s">
        <v>45</v>
      </c>
      <c r="P82" s="7" t="s">
        <v>45</v>
      </c>
      <c r="Q82" s="25">
        <f t="shared" si="2"/>
        <v>0</v>
      </c>
      <c r="R82" s="39">
        <f>+Section5_Values[[#This Row],[Business Tax Year 2025 Inflation Cap Credit Reduction Amount in Dollars]]+Section5_Values[[#This Row],[Non-Business Tax Year 2025 Inflation Cap Credit Reduction Amount in Dollars]]</f>
        <v>0</v>
      </c>
      <c r="S82" s="18">
        <f>+Section5_Values[[#This Row],[Business County Portion of Section 5 Payment to School District]]+Section5_Values[[#This Row],[Non-Business County Portion of Section 5 Payment to School District]]</f>
        <v>0</v>
      </c>
      <c r="T82" s="13">
        <f t="shared" si="3"/>
        <v>0</v>
      </c>
      <c r="U82" s="14" t="e">
        <f>+Section5_Values[[#This Row],[Difference]]/Section5_Values[[#This Row],[Total District ICC]]</f>
        <v>#DIV/0!</v>
      </c>
    </row>
    <row r="83" spans="1:21">
      <c r="A83" s="4">
        <v>2024</v>
      </c>
      <c r="B83" s="4">
        <v>7</v>
      </c>
      <c r="C83" s="4" t="s">
        <v>114</v>
      </c>
      <c r="D83" s="4">
        <v>30180</v>
      </c>
      <c r="E83" s="4" t="s">
        <v>126</v>
      </c>
      <c r="F83" s="4" t="s">
        <v>43</v>
      </c>
      <c r="G83" s="7">
        <v>35259</v>
      </c>
      <c r="H83" s="23">
        <v>2406.5300000000002</v>
      </c>
      <c r="I83" s="7">
        <v>32852.47</v>
      </c>
      <c r="J83" s="7">
        <v>36362</v>
      </c>
      <c r="K83" s="25">
        <v>3509.53</v>
      </c>
      <c r="L83" s="4" t="s">
        <v>44</v>
      </c>
      <c r="M83" s="7" t="s">
        <v>45</v>
      </c>
      <c r="N83" s="23">
        <v>0</v>
      </c>
      <c r="O83" s="7" t="s">
        <v>45</v>
      </c>
      <c r="P83" s="7" t="s">
        <v>45</v>
      </c>
      <c r="Q83" s="25">
        <f t="shared" si="2"/>
        <v>0</v>
      </c>
      <c r="R83" s="39">
        <f>+Section5_Values[[#This Row],[Business Tax Year 2025 Inflation Cap Credit Reduction Amount in Dollars]]+Section5_Values[[#This Row],[Non-Business Tax Year 2025 Inflation Cap Credit Reduction Amount in Dollars]]</f>
        <v>2406.5300000000002</v>
      </c>
      <c r="S83" s="18">
        <f>+Section5_Values[[#This Row],[Business County Portion of Section 5 Payment to School District]]+Section5_Values[[#This Row],[Non-Business County Portion of Section 5 Payment to School District]]</f>
        <v>3509.53</v>
      </c>
      <c r="T83" s="13">
        <f t="shared" si="3"/>
        <v>1103</v>
      </c>
      <c r="U83" s="14">
        <f>+Section5_Values[[#This Row],[Difference]]/Section5_Values[[#This Row],[Total District ICC]]</f>
        <v>0.45833627671377458</v>
      </c>
    </row>
    <row r="84" spans="1:21">
      <c r="A84" s="4">
        <v>2024</v>
      </c>
      <c r="B84" s="4">
        <v>8</v>
      </c>
      <c r="C84" s="4" t="s">
        <v>127</v>
      </c>
      <c r="D84" s="4">
        <v>20450</v>
      </c>
      <c r="E84" s="4" t="s">
        <v>128</v>
      </c>
      <c r="F84" s="4" t="s">
        <v>43</v>
      </c>
      <c r="G84" s="7">
        <v>553</v>
      </c>
      <c r="H84" s="23">
        <v>122.11</v>
      </c>
      <c r="I84" s="7">
        <v>430.89</v>
      </c>
      <c r="J84" s="7">
        <v>9218</v>
      </c>
      <c r="K84" s="25">
        <v>8787.11</v>
      </c>
      <c r="L84" s="4" t="s">
        <v>44</v>
      </c>
      <c r="M84" s="7" t="s">
        <v>45</v>
      </c>
      <c r="N84" s="23">
        <v>0</v>
      </c>
      <c r="O84" s="7" t="s">
        <v>45</v>
      </c>
      <c r="P84" s="7" t="s">
        <v>45</v>
      </c>
      <c r="Q84" s="25">
        <f t="shared" si="2"/>
        <v>0</v>
      </c>
      <c r="R84" s="39">
        <f>+Section5_Values[[#This Row],[Business Tax Year 2025 Inflation Cap Credit Reduction Amount in Dollars]]+Section5_Values[[#This Row],[Non-Business Tax Year 2025 Inflation Cap Credit Reduction Amount in Dollars]]</f>
        <v>122.11</v>
      </c>
      <c r="S84" s="18">
        <f>+Section5_Values[[#This Row],[Business County Portion of Section 5 Payment to School District]]+Section5_Values[[#This Row],[Non-Business County Portion of Section 5 Payment to School District]]</f>
        <v>8787.11</v>
      </c>
      <c r="T84" s="13">
        <f t="shared" si="3"/>
        <v>8665</v>
      </c>
      <c r="U84" s="14">
        <f>+Section5_Values[[#This Row],[Difference]]/Section5_Values[[#This Row],[Total District ICC]]</f>
        <v>70.960609286708703</v>
      </c>
    </row>
    <row r="85" spans="1:21">
      <c r="A85" s="4">
        <v>2024</v>
      </c>
      <c r="B85" s="4">
        <v>8</v>
      </c>
      <c r="C85" s="4" t="s">
        <v>127</v>
      </c>
      <c r="D85" s="4">
        <v>20500</v>
      </c>
      <c r="E85" s="4" t="s">
        <v>129</v>
      </c>
      <c r="F85" s="4" t="s">
        <v>43</v>
      </c>
      <c r="G85" s="7">
        <v>32077</v>
      </c>
      <c r="H85" s="23">
        <v>6213.21</v>
      </c>
      <c r="I85" s="7">
        <v>25863.79</v>
      </c>
      <c r="J85" s="7">
        <v>32081</v>
      </c>
      <c r="K85" s="25">
        <v>6217.21</v>
      </c>
      <c r="L85" s="4" t="s">
        <v>44</v>
      </c>
      <c r="M85" s="7" t="s">
        <v>45</v>
      </c>
      <c r="N85" s="23">
        <v>0</v>
      </c>
      <c r="O85" s="7" t="s">
        <v>45</v>
      </c>
      <c r="P85" s="7" t="s">
        <v>45</v>
      </c>
      <c r="Q85" s="25">
        <f t="shared" si="2"/>
        <v>0</v>
      </c>
      <c r="R85" s="39">
        <f>+Section5_Values[[#This Row],[Business Tax Year 2025 Inflation Cap Credit Reduction Amount in Dollars]]+Section5_Values[[#This Row],[Non-Business Tax Year 2025 Inflation Cap Credit Reduction Amount in Dollars]]</f>
        <v>6213.21</v>
      </c>
      <c r="S85" s="18">
        <f>+Section5_Values[[#This Row],[Business County Portion of Section 5 Payment to School District]]+Section5_Values[[#This Row],[Non-Business County Portion of Section 5 Payment to School District]]</f>
        <v>6217.21</v>
      </c>
      <c r="T85" s="13">
        <f t="shared" si="3"/>
        <v>4</v>
      </c>
      <c r="U85" s="14">
        <f>+Section5_Values[[#This Row],[Difference]]/Section5_Values[[#This Row],[Total District ICC]]</f>
        <v>6.437896031198044E-4</v>
      </c>
    </row>
    <row r="86" spans="1:21">
      <c r="A86" s="4">
        <v>2024</v>
      </c>
      <c r="B86" s="4">
        <v>8</v>
      </c>
      <c r="C86" s="4" t="s">
        <v>127</v>
      </c>
      <c r="D86" s="4">
        <v>21060</v>
      </c>
      <c r="E86" s="4" t="s">
        <v>130</v>
      </c>
      <c r="F86" s="4" t="s">
        <v>43</v>
      </c>
      <c r="G86" s="7">
        <v>63585</v>
      </c>
      <c r="H86" s="23">
        <v>8299.14</v>
      </c>
      <c r="I86" s="7">
        <v>55285.86</v>
      </c>
      <c r="J86" s="7">
        <v>63585</v>
      </c>
      <c r="K86" s="25">
        <v>8299.14</v>
      </c>
      <c r="L86" s="4" t="s">
        <v>44</v>
      </c>
      <c r="M86" s="7" t="s">
        <v>45</v>
      </c>
      <c r="N86" s="23">
        <v>0</v>
      </c>
      <c r="O86" s="7" t="s">
        <v>45</v>
      </c>
      <c r="P86" s="7" t="s">
        <v>45</v>
      </c>
      <c r="Q86" s="25">
        <f t="shared" si="2"/>
        <v>0</v>
      </c>
      <c r="R86" s="39">
        <f>+Section5_Values[[#This Row],[Business Tax Year 2025 Inflation Cap Credit Reduction Amount in Dollars]]+Section5_Values[[#This Row],[Non-Business Tax Year 2025 Inflation Cap Credit Reduction Amount in Dollars]]</f>
        <v>8299.14</v>
      </c>
      <c r="S86" s="18">
        <f>+Section5_Values[[#This Row],[Business County Portion of Section 5 Payment to School District]]+Section5_Values[[#This Row],[Non-Business County Portion of Section 5 Payment to School District]]</f>
        <v>8299.14</v>
      </c>
      <c r="T86" s="13">
        <f t="shared" si="3"/>
        <v>0</v>
      </c>
      <c r="U86" s="14">
        <f>+Section5_Values[[#This Row],[Difference]]/Section5_Values[[#This Row],[Total District ICC]]</f>
        <v>0</v>
      </c>
    </row>
    <row r="87" spans="1:21">
      <c r="A87" s="4">
        <v>2024</v>
      </c>
      <c r="B87" s="4">
        <v>8</v>
      </c>
      <c r="C87" s="4" t="s">
        <v>127</v>
      </c>
      <c r="D87" s="4">
        <v>21550</v>
      </c>
      <c r="E87" s="4" t="s">
        <v>46</v>
      </c>
      <c r="F87" s="4" t="s">
        <v>43</v>
      </c>
      <c r="G87" s="7">
        <v>7628306</v>
      </c>
      <c r="H87" s="23">
        <v>949744.36</v>
      </c>
      <c r="I87" s="7">
        <v>6678561.6399999997</v>
      </c>
      <c r="J87" s="7">
        <v>7942145</v>
      </c>
      <c r="K87" s="25">
        <v>1263583.3600000001</v>
      </c>
      <c r="L87" s="4" t="s">
        <v>44</v>
      </c>
      <c r="M87" s="7" t="s">
        <v>45</v>
      </c>
      <c r="N87" s="23">
        <v>0</v>
      </c>
      <c r="O87" s="7" t="s">
        <v>45</v>
      </c>
      <c r="P87" s="7" t="s">
        <v>45</v>
      </c>
      <c r="Q87" s="25">
        <f t="shared" si="2"/>
        <v>0</v>
      </c>
      <c r="R87" s="39">
        <f>+Section5_Values[[#This Row],[Business Tax Year 2025 Inflation Cap Credit Reduction Amount in Dollars]]+Section5_Values[[#This Row],[Non-Business Tax Year 2025 Inflation Cap Credit Reduction Amount in Dollars]]</f>
        <v>949744.36</v>
      </c>
      <c r="S87" s="18">
        <f>+Section5_Values[[#This Row],[Business County Portion of Section 5 Payment to School District]]+Section5_Values[[#This Row],[Non-Business County Portion of Section 5 Payment to School District]]</f>
        <v>1263583.3600000001</v>
      </c>
      <c r="T87" s="13">
        <f t="shared" si="3"/>
        <v>313839.00000000012</v>
      </c>
      <c r="U87" s="14">
        <f>+Section5_Values[[#This Row],[Difference]]/Section5_Values[[#This Row],[Total District ICC]]</f>
        <v>0.33044576332098474</v>
      </c>
    </row>
    <row r="88" spans="1:21">
      <c r="A88" s="4">
        <v>2024</v>
      </c>
      <c r="B88" s="4">
        <v>8</v>
      </c>
      <c r="C88" s="4" t="s">
        <v>127</v>
      </c>
      <c r="D88" s="4">
        <v>21810</v>
      </c>
      <c r="E88" s="4" t="s">
        <v>131</v>
      </c>
      <c r="F88" s="4" t="s">
        <v>43</v>
      </c>
      <c r="G88" s="7">
        <v>4538574</v>
      </c>
      <c r="H88" s="23">
        <v>591222.94999999995</v>
      </c>
      <c r="I88" s="7">
        <v>3947351.05</v>
      </c>
      <c r="J88" s="7">
        <v>4527496</v>
      </c>
      <c r="K88" s="25">
        <v>580144.94999999995</v>
      </c>
      <c r="L88" s="4" t="s">
        <v>44</v>
      </c>
      <c r="M88" s="7" t="s">
        <v>45</v>
      </c>
      <c r="N88" s="23">
        <v>0</v>
      </c>
      <c r="O88" s="7" t="s">
        <v>45</v>
      </c>
      <c r="P88" s="7" t="s">
        <v>45</v>
      </c>
      <c r="Q88" s="25">
        <f t="shared" si="2"/>
        <v>0</v>
      </c>
      <c r="R88" s="39">
        <f>+Section5_Values[[#This Row],[Business Tax Year 2025 Inflation Cap Credit Reduction Amount in Dollars]]+Section5_Values[[#This Row],[Non-Business Tax Year 2025 Inflation Cap Credit Reduction Amount in Dollars]]</f>
        <v>591222.94999999995</v>
      </c>
      <c r="S88" s="18">
        <f>+Section5_Values[[#This Row],[Business County Portion of Section 5 Payment to School District]]+Section5_Values[[#This Row],[Non-Business County Portion of Section 5 Payment to School District]]</f>
        <v>580144.94999999995</v>
      </c>
      <c r="T88" s="13">
        <f t="shared" si="3"/>
        <v>-11078</v>
      </c>
      <c r="U88" s="15">
        <f>+Section5_Values[[#This Row],[Difference]]/Section5_Values[[#This Row],[Total District ICC]]</f>
        <v>-1.8737432300285368E-2</v>
      </c>
    </row>
    <row r="89" spans="1:21">
      <c r="A89" s="4">
        <v>2024</v>
      </c>
      <c r="B89" s="4">
        <v>8</v>
      </c>
      <c r="C89" s="4" t="s">
        <v>127</v>
      </c>
      <c r="D89" s="4">
        <v>22060</v>
      </c>
      <c r="E89" s="4" t="s">
        <v>132</v>
      </c>
      <c r="F89" s="4" t="s">
        <v>43</v>
      </c>
      <c r="G89" s="7">
        <v>3230743</v>
      </c>
      <c r="H89" s="23">
        <v>317638.78000000003</v>
      </c>
      <c r="I89" s="7">
        <v>2913104.22</v>
      </c>
      <c r="J89" s="7">
        <v>3755747</v>
      </c>
      <c r="K89" s="25">
        <v>842642.78</v>
      </c>
      <c r="L89" s="4" t="s">
        <v>44</v>
      </c>
      <c r="M89" s="7" t="s">
        <v>45</v>
      </c>
      <c r="N89" s="23">
        <v>0</v>
      </c>
      <c r="O89" s="7" t="s">
        <v>45</v>
      </c>
      <c r="P89" s="7" t="s">
        <v>45</v>
      </c>
      <c r="Q89" s="25">
        <f t="shared" si="2"/>
        <v>0</v>
      </c>
      <c r="R89" s="39">
        <f>+Section5_Values[[#This Row],[Business Tax Year 2025 Inflation Cap Credit Reduction Amount in Dollars]]+Section5_Values[[#This Row],[Non-Business Tax Year 2025 Inflation Cap Credit Reduction Amount in Dollars]]</f>
        <v>317638.78000000003</v>
      </c>
      <c r="S89" s="18">
        <f>+Section5_Values[[#This Row],[Business County Portion of Section 5 Payment to School District]]+Section5_Values[[#This Row],[Non-Business County Portion of Section 5 Payment to School District]]</f>
        <v>842642.78</v>
      </c>
      <c r="T89" s="13">
        <f t="shared" si="3"/>
        <v>525004</v>
      </c>
      <c r="U89" s="14">
        <f>+Section5_Values[[#This Row],[Difference]]/Section5_Values[[#This Row],[Total District ICC]]</f>
        <v>1.6528334481073121</v>
      </c>
    </row>
    <row r="90" spans="1:21">
      <c r="A90" s="4">
        <v>2024</v>
      </c>
      <c r="B90" s="4">
        <v>8</v>
      </c>
      <c r="C90" s="4" t="s">
        <v>127</v>
      </c>
      <c r="D90" s="4">
        <v>23040</v>
      </c>
      <c r="E90" s="4" t="s">
        <v>133</v>
      </c>
      <c r="F90" s="4" t="s">
        <v>43</v>
      </c>
      <c r="G90" s="7">
        <v>38408</v>
      </c>
      <c r="H90" s="23">
        <v>4171.03</v>
      </c>
      <c r="I90" s="7">
        <v>34236.97</v>
      </c>
      <c r="J90" s="7">
        <v>38408</v>
      </c>
      <c r="K90" s="25">
        <v>4171.03</v>
      </c>
      <c r="L90" s="4" t="s">
        <v>44</v>
      </c>
      <c r="M90" s="7" t="s">
        <v>45</v>
      </c>
      <c r="N90" s="23">
        <v>0</v>
      </c>
      <c r="O90" s="7" t="s">
        <v>45</v>
      </c>
      <c r="P90" s="7" t="s">
        <v>45</v>
      </c>
      <c r="Q90" s="25">
        <f t="shared" si="2"/>
        <v>0</v>
      </c>
      <c r="R90" s="39">
        <f>+Section5_Values[[#This Row],[Business Tax Year 2025 Inflation Cap Credit Reduction Amount in Dollars]]+Section5_Values[[#This Row],[Non-Business Tax Year 2025 Inflation Cap Credit Reduction Amount in Dollars]]</f>
        <v>4171.03</v>
      </c>
      <c r="S90" s="18">
        <f>+Section5_Values[[#This Row],[Business County Portion of Section 5 Payment to School District]]+Section5_Values[[#This Row],[Non-Business County Portion of Section 5 Payment to School District]]</f>
        <v>4171.03</v>
      </c>
      <c r="T90" s="13">
        <f t="shared" si="3"/>
        <v>0</v>
      </c>
      <c r="U90" s="14">
        <f>+Section5_Values[[#This Row],[Difference]]/Section5_Values[[#This Row],[Total District ICC]]</f>
        <v>0</v>
      </c>
    </row>
    <row r="91" spans="1:21">
      <c r="A91" s="4">
        <v>2024</v>
      </c>
      <c r="B91" s="4">
        <v>8</v>
      </c>
      <c r="C91" s="4" t="s">
        <v>127</v>
      </c>
      <c r="D91" s="4">
        <v>24610</v>
      </c>
      <c r="E91" s="4" t="s">
        <v>134</v>
      </c>
      <c r="F91" s="4" t="s">
        <v>43</v>
      </c>
      <c r="G91" s="7">
        <v>3070309</v>
      </c>
      <c r="H91" s="23">
        <v>279454.33</v>
      </c>
      <c r="I91" s="7">
        <v>2790854.67</v>
      </c>
      <c r="J91" s="7">
        <v>3083335</v>
      </c>
      <c r="K91" s="25">
        <v>292480.33</v>
      </c>
      <c r="L91" s="4" t="s">
        <v>44</v>
      </c>
      <c r="M91" s="7" t="s">
        <v>45</v>
      </c>
      <c r="N91" s="23">
        <v>0</v>
      </c>
      <c r="O91" s="7" t="s">
        <v>45</v>
      </c>
      <c r="P91" s="7" t="s">
        <v>45</v>
      </c>
      <c r="Q91" s="25">
        <f t="shared" si="2"/>
        <v>0</v>
      </c>
      <c r="R91" s="39">
        <f>+Section5_Values[[#This Row],[Business Tax Year 2025 Inflation Cap Credit Reduction Amount in Dollars]]+Section5_Values[[#This Row],[Non-Business Tax Year 2025 Inflation Cap Credit Reduction Amount in Dollars]]</f>
        <v>279454.33</v>
      </c>
      <c r="S91" s="18">
        <f>+Section5_Values[[#This Row],[Business County Portion of Section 5 Payment to School District]]+Section5_Values[[#This Row],[Non-Business County Portion of Section 5 Payment to School District]]</f>
        <v>292480.33</v>
      </c>
      <c r="T91" s="13">
        <f t="shared" si="3"/>
        <v>13026</v>
      </c>
      <c r="U91" s="14">
        <f>+Section5_Values[[#This Row],[Difference]]/Section5_Values[[#This Row],[Total District ICC]]</f>
        <v>4.66122675572785E-2</v>
      </c>
    </row>
    <row r="92" spans="1:21">
      <c r="A92" s="4">
        <v>2024</v>
      </c>
      <c r="B92" s="4">
        <v>8</v>
      </c>
      <c r="C92" s="4" t="s">
        <v>127</v>
      </c>
      <c r="D92" s="4">
        <v>25900</v>
      </c>
      <c r="E92" s="4" t="s">
        <v>135</v>
      </c>
      <c r="F92" s="4" t="s">
        <v>43</v>
      </c>
      <c r="G92" s="7">
        <v>8238551</v>
      </c>
      <c r="H92" s="23">
        <v>1096145.71</v>
      </c>
      <c r="I92" s="7">
        <v>7142405.29</v>
      </c>
      <c r="J92" s="7">
        <v>8277651</v>
      </c>
      <c r="K92" s="25">
        <v>1135245.71</v>
      </c>
      <c r="L92" s="4" t="s">
        <v>43</v>
      </c>
      <c r="M92" s="7">
        <v>620179</v>
      </c>
      <c r="N92" s="23">
        <v>26040.95</v>
      </c>
      <c r="O92" s="7">
        <v>594138.05000000005</v>
      </c>
      <c r="P92" s="7">
        <v>652765</v>
      </c>
      <c r="Q92" s="25">
        <f t="shared" si="2"/>
        <v>58626.949999999953</v>
      </c>
      <c r="R92" s="39">
        <f>+Section5_Values[[#This Row],[Business Tax Year 2025 Inflation Cap Credit Reduction Amount in Dollars]]+Section5_Values[[#This Row],[Non-Business Tax Year 2025 Inflation Cap Credit Reduction Amount in Dollars]]</f>
        <v>1122186.6599999999</v>
      </c>
      <c r="S92" s="18">
        <f>+Section5_Values[[#This Row],[Business County Portion of Section 5 Payment to School District]]+Section5_Values[[#This Row],[Non-Business County Portion of Section 5 Payment to School District]]</f>
        <v>1193872.6599999999</v>
      </c>
      <c r="T92" s="13">
        <f t="shared" si="3"/>
        <v>71686</v>
      </c>
      <c r="U92" s="14">
        <f>+Section5_Values[[#This Row],[Difference]]/Section5_Values[[#This Row],[Total District ICC]]</f>
        <v>6.3880638181886787E-2</v>
      </c>
    </row>
    <row r="93" spans="1:21">
      <c r="A93" s="4">
        <v>2024</v>
      </c>
      <c r="B93" s="4">
        <v>8</v>
      </c>
      <c r="C93" s="4" t="s">
        <v>127</v>
      </c>
      <c r="D93" s="4">
        <v>26000</v>
      </c>
      <c r="E93" s="4" t="s">
        <v>136</v>
      </c>
      <c r="F93" s="4" t="s">
        <v>43</v>
      </c>
      <c r="G93" s="7">
        <v>76835</v>
      </c>
      <c r="H93" s="23">
        <v>6070.65</v>
      </c>
      <c r="I93" s="7">
        <v>70764.350000000006</v>
      </c>
      <c r="J93" s="7">
        <v>79253</v>
      </c>
      <c r="K93" s="25">
        <v>8488.65</v>
      </c>
      <c r="L93" s="4" t="s">
        <v>44</v>
      </c>
      <c r="M93" s="7" t="s">
        <v>45</v>
      </c>
      <c r="N93" s="23">
        <v>0</v>
      </c>
      <c r="O93" s="7" t="s">
        <v>45</v>
      </c>
      <c r="P93" s="7" t="s">
        <v>45</v>
      </c>
      <c r="Q93" s="25">
        <f t="shared" si="2"/>
        <v>0</v>
      </c>
      <c r="R93" s="39">
        <f>+Section5_Values[[#This Row],[Business Tax Year 2025 Inflation Cap Credit Reduction Amount in Dollars]]+Section5_Values[[#This Row],[Non-Business Tax Year 2025 Inflation Cap Credit Reduction Amount in Dollars]]</f>
        <v>6070.65</v>
      </c>
      <c r="S93" s="18">
        <f>+Section5_Values[[#This Row],[Business County Portion of Section 5 Payment to School District]]+Section5_Values[[#This Row],[Non-Business County Portion of Section 5 Payment to School District]]</f>
        <v>8488.65</v>
      </c>
      <c r="T93" s="13">
        <f t="shared" si="3"/>
        <v>2418</v>
      </c>
      <c r="U93" s="14">
        <f>+Section5_Values[[#This Row],[Difference]]/Section5_Values[[#This Row],[Total District ICC]]</f>
        <v>0.39830990091670582</v>
      </c>
    </row>
    <row r="94" spans="1:21">
      <c r="A94" s="4">
        <v>2024</v>
      </c>
      <c r="B94" s="4">
        <v>8</v>
      </c>
      <c r="C94" s="4" t="s">
        <v>127</v>
      </c>
      <c r="D94" s="4">
        <v>30160</v>
      </c>
      <c r="E94" s="4" t="s">
        <v>137</v>
      </c>
      <c r="F94" s="4" t="s">
        <v>43</v>
      </c>
      <c r="G94" s="7">
        <v>12577</v>
      </c>
      <c r="H94" s="23">
        <v>2208.9299999999998</v>
      </c>
      <c r="I94" s="7">
        <v>10368.07</v>
      </c>
      <c r="J94" s="7">
        <v>12578</v>
      </c>
      <c r="K94" s="25">
        <v>2209.9299999999998</v>
      </c>
      <c r="L94" s="4" t="s">
        <v>44</v>
      </c>
      <c r="M94" s="7" t="s">
        <v>45</v>
      </c>
      <c r="N94" s="23">
        <v>0</v>
      </c>
      <c r="O94" s="7" t="s">
        <v>45</v>
      </c>
      <c r="P94" s="7" t="s">
        <v>45</v>
      </c>
      <c r="Q94" s="25">
        <f t="shared" si="2"/>
        <v>0</v>
      </c>
      <c r="R94" s="39">
        <f>+Section5_Values[[#This Row],[Business Tax Year 2025 Inflation Cap Credit Reduction Amount in Dollars]]+Section5_Values[[#This Row],[Non-Business Tax Year 2025 Inflation Cap Credit Reduction Amount in Dollars]]</f>
        <v>2208.9299999999998</v>
      </c>
      <c r="S94" s="18">
        <f>+Section5_Values[[#This Row],[Business County Portion of Section 5 Payment to School District]]+Section5_Values[[#This Row],[Non-Business County Portion of Section 5 Payment to School District]]</f>
        <v>2209.9299999999998</v>
      </c>
      <c r="T94" s="13">
        <f t="shared" si="3"/>
        <v>1</v>
      </c>
      <c r="U94" s="14">
        <f>+Section5_Values[[#This Row],[Difference]]/Section5_Values[[#This Row],[Total District ICC]]</f>
        <v>4.5270787213718864E-4</v>
      </c>
    </row>
    <row r="95" spans="1:21">
      <c r="A95" s="4">
        <v>2024</v>
      </c>
      <c r="B95" s="4">
        <v>8</v>
      </c>
      <c r="C95" s="4" t="s">
        <v>127</v>
      </c>
      <c r="D95" s="4">
        <v>30370</v>
      </c>
      <c r="E95" s="4" t="s">
        <v>49</v>
      </c>
      <c r="F95" s="4" t="s">
        <v>43</v>
      </c>
      <c r="G95" s="7">
        <v>3012529</v>
      </c>
      <c r="H95" s="23">
        <v>403638.01</v>
      </c>
      <c r="I95" s="7">
        <v>2608890.9900000002</v>
      </c>
      <c r="J95" s="7">
        <v>3022080</v>
      </c>
      <c r="K95" s="25">
        <v>413189.01</v>
      </c>
      <c r="L95" s="4" t="s">
        <v>44</v>
      </c>
      <c r="M95" s="7" t="s">
        <v>45</v>
      </c>
      <c r="N95" s="23">
        <v>0</v>
      </c>
      <c r="O95" s="7" t="s">
        <v>45</v>
      </c>
      <c r="P95" s="7" t="s">
        <v>45</v>
      </c>
      <c r="Q95" s="25">
        <f t="shared" si="2"/>
        <v>0</v>
      </c>
      <c r="R95" s="39">
        <f>+Section5_Values[[#This Row],[Business Tax Year 2025 Inflation Cap Credit Reduction Amount in Dollars]]+Section5_Values[[#This Row],[Non-Business Tax Year 2025 Inflation Cap Credit Reduction Amount in Dollars]]</f>
        <v>403638.01</v>
      </c>
      <c r="S95" s="18">
        <f>+Section5_Values[[#This Row],[Business County Portion of Section 5 Payment to School District]]+Section5_Values[[#This Row],[Non-Business County Portion of Section 5 Payment to School District]]</f>
        <v>413189.01</v>
      </c>
      <c r="T95" s="13">
        <f t="shared" si="3"/>
        <v>9551</v>
      </c>
      <c r="U95" s="14">
        <f>+Section5_Values[[#This Row],[Difference]]/Section5_Values[[#This Row],[Total District ICC]]</f>
        <v>2.3662290872953219E-2</v>
      </c>
    </row>
    <row r="96" spans="1:21">
      <c r="A96" s="4">
        <v>2024</v>
      </c>
      <c r="B96" s="4">
        <v>8</v>
      </c>
      <c r="C96" s="4" t="s">
        <v>127</v>
      </c>
      <c r="D96" s="4">
        <v>30430</v>
      </c>
      <c r="E96" s="4" t="s">
        <v>138</v>
      </c>
      <c r="F96" s="4" t="s">
        <v>44</v>
      </c>
      <c r="G96" s="7" t="s">
        <v>45</v>
      </c>
      <c r="H96" s="23">
        <v>0</v>
      </c>
      <c r="I96" s="7" t="s">
        <v>45</v>
      </c>
      <c r="J96" s="7" t="s">
        <v>45</v>
      </c>
      <c r="K96" s="25">
        <v>0</v>
      </c>
      <c r="L96" s="4" t="s">
        <v>44</v>
      </c>
      <c r="M96" s="7" t="s">
        <v>45</v>
      </c>
      <c r="N96" s="23">
        <v>0</v>
      </c>
      <c r="O96" s="7" t="s">
        <v>45</v>
      </c>
      <c r="P96" s="7" t="s">
        <v>45</v>
      </c>
      <c r="Q96" s="25">
        <f t="shared" si="2"/>
        <v>0</v>
      </c>
      <c r="R96" s="39">
        <f>+Section5_Values[[#This Row],[Business Tax Year 2025 Inflation Cap Credit Reduction Amount in Dollars]]+Section5_Values[[#This Row],[Non-Business Tax Year 2025 Inflation Cap Credit Reduction Amount in Dollars]]</f>
        <v>0</v>
      </c>
      <c r="S96" s="18">
        <f>+Section5_Values[[#This Row],[Business County Portion of Section 5 Payment to School District]]+Section5_Values[[#This Row],[Non-Business County Portion of Section 5 Payment to School District]]</f>
        <v>0</v>
      </c>
      <c r="T96" s="13">
        <f t="shared" si="3"/>
        <v>0</v>
      </c>
      <c r="U96" s="14" t="e">
        <f>+Section5_Values[[#This Row],[Difference]]/Section5_Values[[#This Row],[Total District ICC]]</f>
        <v>#DIV/0!</v>
      </c>
    </row>
    <row r="97" spans="1:21">
      <c r="A97" s="4">
        <v>2023</v>
      </c>
      <c r="B97" s="4">
        <v>9</v>
      </c>
      <c r="C97" s="4" t="s">
        <v>139</v>
      </c>
      <c r="D97" s="4">
        <v>21130</v>
      </c>
      <c r="E97" s="4" t="s">
        <v>140</v>
      </c>
      <c r="F97" s="4" t="s">
        <v>43</v>
      </c>
      <c r="G97" s="7">
        <v>72116</v>
      </c>
      <c r="H97" s="23">
        <v>4175.1000000000004</v>
      </c>
      <c r="I97" s="7">
        <v>67940.899999999994</v>
      </c>
      <c r="J97" s="7">
        <v>73718</v>
      </c>
      <c r="K97" s="25">
        <v>5777.1</v>
      </c>
      <c r="L97" s="4" t="s">
        <v>44</v>
      </c>
      <c r="M97" s="7" t="s">
        <v>45</v>
      </c>
      <c r="N97" s="23">
        <v>0</v>
      </c>
      <c r="O97" s="7" t="s">
        <v>45</v>
      </c>
      <c r="P97" s="7" t="s">
        <v>45</v>
      </c>
      <c r="Q97" s="25">
        <f t="shared" si="2"/>
        <v>0</v>
      </c>
      <c r="R97" s="39">
        <f>+Section5_Values[[#This Row],[Business Tax Year 2025 Inflation Cap Credit Reduction Amount in Dollars]]+Section5_Values[[#This Row],[Non-Business Tax Year 2025 Inflation Cap Credit Reduction Amount in Dollars]]</f>
        <v>4175.1000000000004</v>
      </c>
      <c r="S97" s="18">
        <f>+Section5_Values[[#This Row],[Business County Portion of Section 5 Payment to School District]]+Section5_Values[[#This Row],[Non-Business County Portion of Section 5 Payment to School District]]</f>
        <v>5777.1</v>
      </c>
      <c r="T97" s="13">
        <f t="shared" si="3"/>
        <v>1602</v>
      </c>
      <c r="U97" s="14">
        <f>+Section5_Values[[#This Row],[Difference]]/Section5_Values[[#This Row],[Total District ICC]]</f>
        <v>0.38370338435007539</v>
      </c>
    </row>
    <row r="98" spans="1:21">
      <c r="A98" s="4">
        <v>2023</v>
      </c>
      <c r="B98" s="4">
        <v>9</v>
      </c>
      <c r="C98" s="4" t="s">
        <v>139</v>
      </c>
      <c r="D98" s="4">
        <v>21610</v>
      </c>
      <c r="E98" s="4" t="s">
        <v>141</v>
      </c>
      <c r="F98" s="4" t="s">
        <v>43</v>
      </c>
      <c r="G98" s="7">
        <v>13590630</v>
      </c>
      <c r="H98" s="23">
        <v>1342408.5</v>
      </c>
      <c r="I98" s="7">
        <v>12248221.5</v>
      </c>
      <c r="J98" s="7">
        <v>14063760</v>
      </c>
      <c r="K98" s="25">
        <v>1815538.5</v>
      </c>
      <c r="L98" s="4" t="s">
        <v>44</v>
      </c>
      <c r="M98" s="7" t="s">
        <v>45</v>
      </c>
      <c r="N98" s="23">
        <v>0</v>
      </c>
      <c r="O98" s="7" t="s">
        <v>45</v>
      </c>
      <c r="P98" s="7" t="s">
        <v>45</v>
      </c>
      <c r="Q98" s="25">
        <f t="shared" si="2"/>
        <v>0</v>
      </c>
      <c r="R98" s="39">
        <f>+Section5_Values[[#This Row],[Business Tax Year 2025 Inflation Cap Credit Reduction Amount in Dollars]]+Section5_Values[[#This Row],[Non-Business Tax Year 2025 Inflation Cap Credit Reduction Amount in Dollars]]</f>
        <v>1342408.5</v>
      </c>
      <c r="S98" s="18">
        <f>+Section5_Values[[#This Row],[Business County Portion of Section 5 Payment to School District]]+Section5_Values[[#This Row],[Non-Business County Portion of Section 5 Payment to School District]]</f>
        <v>1815538.5</v>
      </c>
      <c r="T98" s="13">
        <f t="shared" si="3"/>
        <v>473130</v>
      </c>
      <c r="U98" s="14">
        <f>+Section5_Values[[#This Row],[Difference]]/Section5_Values[[#This Row],[Total District ICC]]</f>
        <v>0.35244860264219124</v>
      </c>
    </row>
    <row r="99" spans="1:21">
      <c r="A99" s="4">
        <v>2023</v>
      </c>
      <c r="B99" s="4">
        <v>9</v>
      </c>
      <c r="C99" s="4" t="s">
        <v>139</v>
      </c>
      <c r="D99" s="4">
        <v>21720</v>
      </c>
      <c r="E99" s="4" t="s">
        <v>142</v>
      </c>
      <c r="F99" s="4" t="s">
        <v>44</v>
      </c>
      <c r="G99" s="7" t="s">
        <v>45</v>
      </c>
      <c r="H99" s="23">
        <v>0</v>
      </c>
      <c r="I99" s="7" t="s">
        <v>45</v>
      </c>
      <c r="J99" s="7" t="s">
        <v>45</v>
      </c>
      <c r="K99" s="25">
        <v>0</v>
      </c>
      <c r="L99" s="4" t="s">
        <v>44</v>
      </c>
      <c r="M99" s="7" t="s">
        <v>45</v>
      </c>
      <c r="N99" s="23">
        <v>0</v>
      </c>
      <c r="O99" s="7" t="s">
        <v>45</v>
      </c>
      <c r="P99" s="7" t="s">
        <v>45</v>
      </c>
      <c r="Q99" s="25">
        <f t="shared" si="2"/>
        <v>0</v>
      </c>
      <c r="R99" s="39">
        <f>+Section5_Values[[#This Row],[Business Tax Year 2025 Inflation Cap Credit Reduction Amount in Dollars]]+Section5_Values[[#This Row],[Non-Business Tax Year 2025 Inflation Cap Credit Reduction Amount in Dollars]]</f>
        <v>0</v>
      </c>
      <c r="S99" s="18">
        <f>+Section5_Values[[#This Row],[Business County Portion of Section 5 Payment to School District]]+Section5_Values[[#This Row],[Non-Business County Portion of Section 5 Payment to School District]]</f>
        <v>0</v>
      </c>
      <c r="T99" s="13">
        <f t="shared" si="3"/>
        <v>0</v>
      </c>
      <c r="U99" s="14" t="e">
        <f>+Section5_Values[[#This Row],[Difference]]/Section5_Values[[#This Row],[Total District ICC]]</f>
        <v>#DIV/0!</v>
      </c>
    </row>
    <row r="100" spans="1:21">
      <c r="A100" s="4">
        <v>2023</v>
      </c>
      <c r="B100" s="4">
        <v>9</v>
      </c>
      <c r="C100" s="4" t="s">
        <v>139</v>
      </c>
      <c r="D100" s="4">
        <v>22230</v>
      </c>
      <c r="E100" s="4" t="s">
        <v>143</v>
      </c>
      <c r="F100" s="4" t="s">
        <v>43</v>
      </c>
      <c r="G100" s="7">
        <v>30457343</v>
      </c>
      <c r="H100" s="23">
        <v>3224222.6</v>
      </c>
      <c r="I100" s="7">
        <v>27233120.399999999</v>
      </c>
      <c r="J100" s="7">
        <v>30468972</v>
      </c>
      <c r="K100" s="25">
        <v>3235851.6</v>
      </c>
      <c r="L100" s="4" t="s">
        <v>44</v>
      </c>
      <c r="M100" s="7" t="s">
        <v>45</v>
      </c>
      <c r="N100" s="23">
        <v>0</v>
      </c>
      <c r="O100" s="7" t="s">
        <v>45</v>
      </c>
      <c r="P100" s="7" t="s">
        <v>45</v>
      </c>
      <c r="Q100" s="25">
        <f t="shared" si="2"/>
        <v>0</v>
      </c>
      <c r="R100" s="39">
        <f>+Section5_Values[[#This Row],[Business Tax Year 2025 Inflation Cap Credit Reduction Amount in Dollars]]+Section5_Values[[#This Row],[Non-Business Tax Year 2025 Inflation Cap Credit Reduction Amount in Dollars]]</f>
        <v>3224222.6</v>
      </c>
      <c r="S100" s="18">
        <f>+Section5_Values[[#This Row],[Business County Portion of Section 5 Payment to School District]]+Section5_Values[[#This Row],[Non-Business County Portion of Section 5 Payment to School District]]</f>
        <v>3235851.6</v>
      </c>
      <c r="T100" s="13">
        <f t="shared" si="3"/>
        <v>11629</v>
      </c>
      <c r="U100" s="14">
        <f>+Section5_Values[[#This Row],[Difference]]/Section5_Values[[#This Row],[Total District ICC]]</f>
        <v>3.6067608979603329E-3</v>
      </c>
    </row>
    <row r="101" spans="1:21">
      <c r="A101" s="4">
        <v>2023</v>
      </c>
      <c r="B101" s="4">
        <v>9</v>
      </c>
      <c r="C101" s="4" t="s">
        <v>139</v>
      </c>
      <c r="D101" s="4">
        <v>22750</v>
      </c>
      <c r="E101" s="4" t="s">
        <v>144</v>
      </c>
      <c r="F101" s="4" t="s">
        <v>44</v>
      </c>
      <c r="G101" s="7" t="s">
        <v>45</v>
      </c>
      <c r="H101" s="23">
        <v>0</v>
      </c>
      <c r="I101" s="7" t="s">
        <v>45</v>
      </c>
      <c r="J101" s="7" t="s">
        <v>45</v>
      </c>
      <c r="K101" s="25">
        <v>0</v>
      </c>
      <c r="L101" s="4" t="s">
        <v>44</v>
      </c>
      <c r="M101" s="7" t="s">
        <v>45</v>
      </c>
      <c r="N101" s="23">
        <v>0</v>
      </c>
      <c r="O101" s="7" t="s">
        <v>45</v>
      </c>
      <c r="P101" s="7" t="s">
        <v>45</v>
      </c>
      <c r="Q101" s="25">
        <f t="shared" si="2"/>
        <v>0</v>
      </c>
      <c r="R101" s="39">
        <f>+Section5_Values[[#This Row],[Business Tax Year 2025 Inflation Cap Credit Reduction Amount in Dollars]]+Section5_Values[[#This Row],[Non-Business Tax Year 2025 Inflation Cap Credit Reduction Amount in Dollars]]</f>
        <v>0</v>
      </c>
      <c r="S101" s="18">
        <f>+Section5_Values[[#This Row],[Business County Portion of Section 5 Payment to School District]]+Section5_Values[[#This Row],[Non-Business County Portion of Section 5 Payment to School District]]</f>
        <v>0</v>
      </c>
      <c r="T101" s="13">
        <f t="shared" si="3"/>
        <v>0</v>
      </c>
      <c r="U101" s="14" t="e">
        <f>+Section5_Values[[#This Row],[Difference]]/Section5_Values[[#This Row],[Total District ICC]]</f>
        <v>#DIV/0!</v>
      </c>
    </row>
    <row r="102" spans="1:21">
      <c r="A102" s="4">
        <v>2023</v>
      </c>
      <c r="B102" s="4">
        <v>9</v>
      </c>
      <c r="C102" s="4" t="s">
        <v>139</v>
      </c>
      <c r="D102" s="4">
        <v>23100</v>
      </c>
      <c r="E102" s="4" t="s">
        <v>145</v>
      </c>
      <c r="F102" s="4" t="s">
        <v>43</v>
      </c>
      <c r="G102" s="7">
        <v>8085010</v>
      </c>
      <c r="H102" s="23">
        <v>900857.28</v>
      </c>
      <c r="I102" s="7">
        <v>7184152.7199999997</v>
      </c>
      <c r="J102" s="7">
        <v>8386256</v>
      </c>
      <c r="K102" s="25">
        <v>1202103.28</v>
      </c>
      <c r="L102" s="4" t="s">
        <v>44</v>
      </c>
      <c r="M102" s="7" t="s">
        <v>45</v>
      </c>
      <c r="N102" s="23">
        <v>0</v>
      </c>
      <c r="O102" s="7" t="s">
        <v>45</v>
      </c>
      <c r="P102" s="7" t="s">
        <v>45</v>
      </c>
      <c r="Q102" s="25">
        <f t="shared" si="2"/>
        <v>0</v>
      </c>
      <c r="R102" s="39">
        <f>+Section5_Values[[#This Row],[Business Tax Year 2025 Inflation Cap Credit Reduction Amount in Dollars]]+Section5_Values[[#This Row],[Non-Business Tax Year 2025 Inflation Cap Credit Reduction Amount in Dollars]]</f>
        <v>900857.28</v>
      </c>
      <c r="S102" s="18">
        <f>+Section5_Values[[#This Row],[Business County Portion of Section 5 Payment to School District]]+Section5_Values[[#This Row],[Non-Business County Portion of Section 5 Payment to School District]]</f>
        <v>1202103.28</v>
      </c>
      <c r="T102" s="13">
        <f t="shared" si="3"/>
        <v>301246</v>
      </c>
      <c r="U102" s="14">
        <f>+Section5_Values[[#This Row],[Difference]]/Section5_Values[[#This Row],[Total District ICC]]</f>
        <v>0.33439925134423065</v>
      </c>
    </row>
    <row r="103" spans="1:21">
      <c r="A103" s="4">
        <v>2023</v>
      </c>
      <c r="B103" s="4">
        <v>9</v>
      </c>
      <c r="C103" s="4" t="s">
        <v>139</v>
      </c>
      <c r="D103" s="4">
        <v>23270</v>
      </c>
      <c r="E103" s="4" t="s">
        <v>146</v>
      </c>
      <c r="F103" s="4" t="s">
        <v>44</v>
      </c>
      <c r="G103" s="7" t="s">
        <v>45</v>
      </c>
      <c r="H103" s="23">
        <v>0</v>
      </c>
      <c r="I103" s="7" t="s">
        <v>45</v>
      </c>
      <c r="J103" s="7" t="s">
        <v>45</v>
      </c>
      <c r="K103" s="25">
        <v>0</v>
      </c>
      <c r="L103" s="4" t="s">
        <v>44</v>
      </c>
      <c r="M103" s="7" t="s">
        <v>45</v>
      </c>
      <c r="N103" s="23">
        <v>0</v>
      </c>
      <c r="O103" s="7" t="s">
        <v>45</v>
      </c>
      <c r="P103" s="7" t="s">
        <v>45</v>
      </c>
      <c r="Q103" s="25">
        <f t="shared" si="2"/>
        <v>0</v>
      </c>
      <c r="R103" s="39">
        <f>+Section5_Values[[#This Row],[Business Tax Year 2025 Inflation Cap Credit Reduction Amount in Dollars]]+Section5_Values[[#This Row],[Non-Business Tax Year 2025 Inflation Cap Credit Reduction Amount in Dollars]]</f>
        <v>0</v>
      </c>
      <c r="S103" s="18">
        <f>+Section5_Values[[#This Row],[Business County Portion of Section 5 Payment to School District]]+Section5_Values[[#This Row],[Non-Business County Portion of Section 5 Payment to School District]]</f>
        <v>0</v>
      </c>
      <c r="T103" s="13">
        <f t="shared" si="3"/>
        <v>0</v>
      </c>
      <c r="U103" s="14" t="e">
        <f>+Section5_Values[[#This Row],[Difference]]/Section5_Values[[#This Row],[Total District ICC]]</f>
        <v>#DIV/0!</v>
      </c>
    </row>
    <row r="104" spans="1:21">
      <c r="A104" s="4">
        <v>2023</v>
      </c>
      <c r="B104" s="4">
        <v>9</v>
      </c>
      <c r="C104" s="4" t="s">
        <v>139</v>
      </c>
      <c r="D104" s="4">
        <v>23410</v>
      </c>
      <c r="E104" s="4" t="s">
        <v>147</v>
      </c>
      <c r="F104" s="4" t="s">
        <v>43</v>
      </c>
      <c r="G104" s="7">
        <v>31359102</v>
      </c>
      <c r="H104" s="23">
        <v>2509348.29</v>
      </c>
      <c r="I104" s="7">
        <v>28849753.710000001</v>
      </c>
      <c r="J104" s="7">
        <v>31369253</v>
      </c>
      <c r="K104" s="25">
        <v>2519499.29</v>
      </c>
      <c r="L104" s="4" t="s">
        <v>44</v>
      </c>
      <c r="M104" s="7" t="s">
        <v>45</v>
      </c>
      <c r="N104" s="23">
        <v>0</v>
      </c>
      <c r="O104" s="7" t="s">
        <v>45</v>
      </c>
      <c r="P104" s="7" t="s">
        <v>45</v>
      </c>
      <c r="Q104" s="25">
        <f t="shared" si="2"/>
        <v>0</v>
      </c>
      <c r="R104" s="39">
        <f>+Section5_Values[[#This Row],[Business Tax Year 2025 Inflation Cap Credit Reduction Amount in Dollars]]+Section5_Values[[#This Row],[Non-Business Tax Year 2025 Inflation Cap Credit Reduction Amount in Dollars]]</f>
        <v>2509348.29</v>
      </c>
      <c r="S104" s="18">
        <f>+Section5_Values[[#This Row],[Business County Portion of Section 5 Payment to School District]]+Section5_Values[[#This Row],[Non-Business County Portion of Section 5 Payment to School District]]</f>
        <v>2519499.29</v>
      </c>
      <c r="T104" s="13">
        <f t="shared" si="3"/>
        <v>10151</v>
      </c>
      <c r="U104" s="14">
        <f>+Section5_Values[[#This Row],[Difference]]/Section5_Values[[#This Row],[Total District ICC]]</f>
        <v>4.0452734442854082E-3</v>
      </c>
    </row>
    <row r="105" spans="1:21">
      <c r="A105" s="4">
        <v>2023</v>
      </c>
      <c r="B105" s="4">
        <v>9</v>
      </c>
      <c r="C105" s="4" t="s">
        <v>139</v>
      </c>
      <c r="D105" s="4">
        <v>23525</v>
      </c>
      <c r="E105" s="4" t="s">
        <v>148</v>
      </c>
      <c r="F105" s="4" t="s">
        <v>43</v>
      </c>
      <c r="G105" s="7">
        <v>10861172</v>
      </c>
      <c r="H105" s="23">
        <v>890570.32</v>
      </c>
      <c r="I105" s="7">
        <v>9970601.6799999997</v>
      </c>
      <c r="J105" s="7">
        <v>12399806</v>
      </c>
      <c r="K105" s="25">
        <v>2429204.3199999998</v>
      </c>
      <c r="L105" s="4" t="s">
        <v>43</v>
      </c>
      <c r="M105" s="7">
        <v>3157028</v>
      </c>
      <c r="N105" s="23">
        <v>32742.25</v>
      </c>
      <c r="O105" s="7">
        <v>3124285.75</v>
      </c>
      <c r="P105" s="7">
        <v>3181386</v>
      </c>
      <c r="Q105" s="25">
        <f t="shared" si="2"/>
        <v>57100.25</v>
      </c>
      <c r="R105" s="39">
        <f>+Section5_Values[[#This Row],[Business Tax Year 2025 Inflation Cap Credit Reduction Amount in Dollars]]+Section5_Values[[#This Row],[Non-Business Tax Year 2025 Inflation Cap Credit Reduction Amount in Dollars]]</f>
        <v>923312.57</v>
      </c>
      <c r="S105" s="18">
        <f>+Section5_Values[[#This Row],[Business County Portion of Section 5 Payment to School District]]+Section5_Values[[#This Row],[Non-Business County Portion of Section 5 Payment to School District]]</f>
        <v>2486304.5699999998</v>
      </c>
      <c r="T105" s="13">
        <f t="shared" si="3"/>
        <v>1562992</v>
      </c>
      <c r="U105" s="14">
        <f>+Section5_Values[[#This Row],[Difference]]/Section5_Values[[#This Row],[Total District ICC]]</f>
        <v>1.6928091859509722</v>
      </c>
    </row>
    <row r="106" spans="1:21">
      <c r="A106" s="4">
        <v>2023</v>
      </c>
      <c r="B106" s="4">
        <v>9</v>
      </c>
      <c r="C106" s="4" t="s">
        <v>139</v>
      </c>
      <c r="D106" s="4">
        <v>23690</v>
      </c>
      <c r="E106" s="4" t="s">
        <v>149</v>
      </c>
      <c r="F106" s="4" t="s">
        <v>43</v>
      </c>
      <c r="G106" s="7">
        <v>1132346</v>
      </c>
      <c r="H106" s="23">
        <v>116920.31</v>
      </c>
      <c r="I106" s="7">
        <v>1015425.69</v>
      </c>
      <c r="J106" s="7">
        <v>1133911</v>
      </c>
      <c r="K106" s="25">
        <v>118485.31</v>
      </c>
      <c r="L106" s="4" t="s">
        <v>44</v>
      </c>
      <c r="M106" s="7" t="s">
        <v>45</v>
      </c>
      <c r="N106" s="23">
        <v>0</v>
      </c>
      <c r="O106" s="7" t="s">
        <v>45</v>
      </c>
      <c r="P106" s="7" t="s">
        <v>45</v>
      </c>
      <c r="Q106" s="25">
        <f t="shared" si="2"/>
        <v>0</v>
      </c>
      <c r="R106" s="39">
        <f>+Section5_Values[[#This Row],[Business Tax Year 2025 Inflation Cap Credit Reduction Amount in Dollars]]+Section5_Values[[#This Row],[Non-Business Tax Year 2025 Inflation Cap Credit Reduction Amount in Dollars]]</f>
        <v>116920.31</v>
      </c>
      <c r="S106" s="18">
        <f>+Section5_Values[[#This Row],[Business County Portion of Section 5 Payment to School District]]+Section5_Values[[#This Row],[Non-Business County Portion of Section 5 Payment to School District]]</f>
        <v>118485.31</v>
      </c>
      <c r="T106" s="13">
        <f t="shared" si="3"/>
        <v>1565</v>
      </c>
      <c r="U106" s="14">
        <f>+Section5_Values[[#This Row],[Difference]]/Section5_Values[[#This Row],[Total District ICC]]</f>
        <v>1.338518517441495E-2</v>
      </c>
    </row>
    <row r="107" spans="1:21">
      <c r="A107" s="4">
        <v>2023</v>
      </c>
      <c r="B107" s="4">
        <v>9</v>
      </c>
      <c r="C107" s="4" t="s">
        <v>139</v>
      </c>
      <c r="D107" s="4">
        <v>23980</v>
      </c>
      <c r="E107" s="4" t="s">
        <v>150</v>
      </c>
      <c r="F107" s="4" t="s">
        <v>43</v>
      </c>
      <c r="G107" s="7">
        <v>122741</v>
      </c>
      <c r="H107" s="23">
        <v>10035.4</v>
      </c>
      <c r="I107" s="7">
        <v>112705.60000000001</v>
      </c>
      <c r="J107" s="7">
        <v>122986</v>
      </c>
      <c r="K107" s="25">
        <v>10280.4</v>
      </c>
      <c r="L107" s="4" t="s">
        <v>44</v>
      </c>
      <c r="M107" s="7" t="s">
        <v>45</v>
      </c>
      <c r="N107" s="23">
        <v>0</v>
      </c>
      <c r="O107" s="7" t="s">
        <v>45</v>
      </c>
      <c r="P107" s="7" t="s">
        <v>45</v>
      </c>
      <c r="Q107" s="25">
        <f t="shared" si="2"/>
        <v>0</v>
      </c>
      <c r="R107" s="39">
        <f>+Section5_Values[[#This Row],[Business Tax Year 2025 Inflation Cap Credit Reduction Amount in Dollars]]+Section5_Values[[#This Row],[Non-Business Tax Year 2025 Inflation Cap Credit Reduction Amount in Dollars]]</f>
        <v>10035.4</v>
      </c>
      <c r="S107" s="18">
        <f>+Section5_Values[[#This Row],[Business County Portion of Section 5 Payment to School District]]+Section5_Values[[#This Row],[Non-Business County Portion of Section 5 Payment to School District]]</f>
        <v>10280.4</v>
      </c>
      <c r="T107" s="13">
        <f t="shared" si="3"/>
        <v>245</v>
      </c>
      <c r="U107" s="14">
        <f>+Section5_Values[[#This Row],[Difference]]/Section5_Values[[#This Row],[Total District ICC]]</f>
        <v>2.4413575941168265E-2</v>
      </c>
    </row>
    <row r="108" spans="1:21">
      <c r="A108" s="4">
        <v>2023</v>
      </c>
      <c r="B108" s="4">
        <v>9</v>
      </c>
      <c r="C108" s="4" t="s">
        <v>139</v>
      </c>
      <c r="D108" s="4">
        <v>24490</v>
      </c>
      <c r="E108" s="4" t="s">
        <v>151</v>
      </c>
      <c r="F108" s="4" t="s">
        <v>43</v>
      </c>
      <c r="G108" s="7">
        <v>61779</v>
      </c>
      <c r="H108" s="23">
        <v>8294.08</v>
      </c>
      <c r="I108" s="7">
        <v>53484.92</v>
      </c>
      <c r="J108" s="7">
        <v>61779</v>
      </c>
      <c r="K108" s="25">
        <v>8294.08</v>
      </c>
      <c r="L108" s="4" t="s">
        <v>44</v>
      </c>
      <c r="M108" s="7" t="s">
        <v>45</v>
      </c>
      <c r="N108" s="23">
        <v>0</v>
      </c>
      <c r="O108" s="7" t="s">
        <v>45</v>
      </c>
      <c r="P108" s="7" t="s">
        <v>45</v>
      </c>
      <c r="Q108" s="25">
        <f t="shared" si="2"/>
        <v>0</v>
      </c>
      <c r="R108" s="39">
        <f>+Section5_Values[[#This Row],[Business Tax Year 2025 Inflation Cap Credit Reduction Amount in Dollars]]+Section5_Values[[#This Row],[Non-Business Tax Year 2025 Inflation Cap Credit Reduction Amount in Dollars]]</f>
        <v>8294.08</v>
      </c>
      <c r="S108" s="18">
        <f>+Section5_Values[[#This Row],[Business County Portion of Section 5 Payment to School District]]+Section5_Values[[#This Row],[Non-Business County Portion of Section 5 Payment to School District]]</f>
        <v>8294.08</v>
      </c>
      <c r="T108" s="13">
        <f t="shared" si="3"/>
        <v>0</v>
      </c>
      <c r="U108" s="14">
        <f>+Section5_Values[[#This Row],[Difference]]/Section5_Values[[#This Row],[Total District ICC]]</f>
        <v>0</v>
      </c>
    </row>
    <row r="109" spans="1:21">
      <c r="A109" s="4">
        <v>2023</v>
      </c>
      <c r="B109" s="4">
        <v>9</v>
      </c>
      <c r="C109" s="4" t="s">
        <v>139</v>
      </c>
      <c r="D109" s="4">
        <v>24500</v>
      </c>
      <c r="E109" s="4" t="s">
        <v>152</v>
      </c>
      <c r="F109" s="4" t="s">
        <v>44</v>
      </c>
      <c r="G109" s="7" t="s">
        <v>45</v>
      </c>
      <c r="H109" s="23">
        <v>0</v>
      </c>
      <c r="I109" s="7" t="s">
        <v>45</v>
      </c>
      <c r="J109" s="7" t="s">
        <v>45</v>
      </c>
      <c r="K109" s="25">
        <v>0</v>
      </c>
      <c r="L109" s="4" t="s">
        <v>44</v>
      </c>
      <c r="M109" s="7" t="s">
        <v>45</v>
      </c>
      <c r="N109" s="23">
        <v>0</v>
      </c>
      <c r="O109" s="7" t="s">
        <v>45</v>
      </c>
      <c r="P109" s="7" t="s">
        <v>45</v>
      </c>
      <c r="Q109" s="25">
        <f t="shared" si="2"/>
        <v>0</v>
      </c>
      <c r="R109" s="39">
        <f>+Section5_Values[[#This Row],[Business Tax Year 2025 Inflation Cap Credit Reduction Amount in Dollars]]+Section5_Values[[#This Row],[Non-Business Tax Year 2025 Inflation Cap Credit Reduction Amount in Dollars]]</f>
        <v>0</v>
      </c>
      <c r="S109" s="18">
        <f>+Section5_Values[[#This Row],[Business County Portion of Section 5 Payment to School District]]+Section5_Values[[#This Row],[Non-Business County Portion of Section 5 Payment to School District]]</f>
        <v>0</v>
      </c>
      <c r="T109" s="13">
        <f t="shared" si="3"/>
        <v>0</v>
      </c>
      <c r="U109" s="14" t="e">
        <f>+Section5_Values[[#This Row],[Difference]]/Section5_Values[[#This Row],[Total District ICC]]</f>
        <v>#DIV/0!</v>
      </c>
    </row>
    <row r="110" spans="1:21">
      <c r="A110" s="4">
        <v>2023</v>
      </c>
      <c r="B110" s="4">
        <v>9</v>
      </c>
      <c r="C110" s="4" t="s">
        <v>139</v>
      </c>
      <c r="D110" s="4">
        <v>24710</v>
      </c>
      <c r="E110" s="4" t="s">
        <v>153</v>
      </c>
      <c r="F110" s="4" t="s">
        <v>43</v>
      </c>
      <c r="G110" s="7">
        <v>14451695</v>
      </c>
      <c r="H110" s="23">
        <v>1836948</v>
      </c>
      <c r="I110" s="7">
        <v>12614747</v>
      </c>
      <c r="J110" s="7">
        <v>14446130</v>
      </c>
      <c r="K110" s="25">
        <v>1831383</v>
      </c>
      <c r="L110" s="4" t="s">
        <v>44</v>
      </c>
      <c r="M110" s="7" t="s">
        <v>45</v>
      </c>
      <c r="N110" s="23">
        <v>0</v>
      </c>
      <c r="O110" s="7" t="s">
        <v>45</v>
      </c>
      <c r="P110" s="7" t="s">
        <v>45</v>
      </c>
      <c r="Q110" s="25">
        <f t="shared" si="2"/>
        <v>0</v>
      </c>
      <c r="R110" s="39">
        <f>+Section5_Values[[#This Row],[Business Tax Year 2025 Inflation Cap Credit Reduction Amount in Dollars]]+Section5_Values[[#This Row],[Non-Business Tax Year 2025 Inflation Cap Credit Reduction Amount in Dollars]]</f>
        <v>1836948</v>
      </c>
      <c r="S110" s="18">
        <f>+Section5_Values[[#This Row],[Business County Portion of Section 5 Payment to School District]]+Section5_Values[[#This Row],[Non-Business County Portion of Section 5 Payment to School District]]</f>
        <v>1831383</v>
      </c>
      <c r="T110" s="13">
        <f t="shared" si="3"/>
        <v>-5565</v>
      </c>
      <c r="U110" s="15">
        <f>+Section5_Values[[#This Row],[Difference]]/Section5_Values[[#This Row],[Total District ICC]]</f>
        <v>-3.029481509547358E-3</v>
      </c>
    </row>
    <row r="111" spans="1:21">
      <c r="A111" s="4">
        <v>2023</v>
      </c>
      <c r="B111" s="4">
        <v>9</v>
      </c>
      <c r="C111" s="4" t="s">
        <v>139</v>
      </c>
      <c r="D111" s="4">
        <v>25060</v>
      </c>
      <c r="E111" s="4" t="s">
        <v>154</v>
      </c>
      <c r="F111" s="4" t="s">
        <v>43</v>
      </c>
      <c r="G111" s="7">
        <v>807232</v>
      </c>
      <c r="H111" s="23">
        <v>122765.13</v>
      </c>
      <c r="I111" s="7">
        <v>684466.87</v>
      </c>
      <c r="J111" s="7">
        <v>790981</v>
      </c>
      <c r="K111" s="25">
        <v>106514.13</v>
      </c>
      <c r="L111" s="4" t="s">
        <v>44</v>
      </c>
      <c r="M111" s="7" t="s">
        <v>45</v>
      </c>
      <c r="N111" s="23">
        <v>0</v>
      </c>
      <c r="O111" s="7" t="s">
        <v>45</v>
      </c>
      <c r="P111" s="7" t="s">
        <v>45</v>
      </c>
      <c r="Q111" s="25">
        <f t="shared" si="2"/>
        <v>0</v>
      </c>
      <c r="R111" s="39">
        <f>+Section5_Values[[#This Row],[Business Tax Year 2025 Inflation Cap Credit Reduction Amount in Dollars]]+Section5_Values[[#This Row],[Non-Business Tax Year 2025 Inflation Cap Credit Reduction Amount in Dollars]]</f>
        <v>122765.13</v>
      </c>
      <c r="S111" s="18">
        <f>+Section5_Values[[#This Row],[Business County Portion of Section 5 Payment to School District]]+Section5_Values[[#This Row],[Non-Business County Portion of Section 5 Payment to School District]]</f>
        <v>106514.13</v>
      </c>
      <c r="T111" s="13">
        <f t="shared" si="3"/>
        <v>-16251</v>
      </c>
      <c r="U111" s="15">
        <f>+Section5_Values[[#This Row],[Difference]]/Section5_Values[[#This Row],[Total District ICC]]</f>
        <v>-0.13237472236619632</v>
      </c>
    </row>
    <row r="112" spans="1:21">
      <c r="A112" s="4">
        <v>2023</v>
      </c>
      <c r="B112" s="4">
        <v>9</v>
      </c>
      <c r="C112" s="4" t="s">
        <v>139</v>
      </c>
      <c r="D112" s="4">
        <v>25280</v>
      </c>
      <c r="E112" s="4" t="s">
        <v>155</v>
      </c>
      <c r="F112" s="4" t="s">
        <v>43</v>
      </c>
      <c r="G112" s="7">
        <v>21619025</v>
      </c>
      <c r="H112" s="23">
        <v>2774862.4</v>
      </c>
      <c r="I112" s="7">
        <v>18844162.600000001</v>
      </c>
      <c r="J112" s="7">
        <v>21603596</v>
      </c>
      <c r="K112" s="25">
        <v>2759433.4</v>
      </c>
      <c r="L112" s="4" t="s">
        <v>44</v>
      </c>
      <c r="M112" s="7" t="s">
        <v>45</v>
      </c>
      <c r="N112" s="23">
        <v>0</v>
      </c>
      <c r="O112" s="7" t="s">
        <v>45</v>
      </c>
      <c r="P112" s="7" t="s">
        <v>45</v>
      </c>
      <c r="Q112" s="25">
        <f t="shared" si="2"/>
        <v>0</v>
      </c>
      <c r="R112" s="39">
        <f>+Section5_Values[[#This Row],[Business Tax Year 2025 Inflation Cap Credit Reduction Amount in Dollars]]+Section5_Values[[#This Row],[Non-Business Tax Year 2025 Inflation Cap Credit Reduction Amount in Dollars]]</f>
        <v>2774862.4</v>
      </c>
      <c r="S112" s="18">
        <f>+Section5_Values[[#This Row],[Business County Portion of Section 5 Payment to School District]]+Section5_Values[[#This Row],[Non-Business County Portion of Section 5 Payment to School District]]</f>
        <v>2759433.4</v>
      </c>
      <c r="T112" s="13">
        <f t="shared" si="3"/>
        <v>-15429</v>
      </c>
      <c r="U112" s="15">
        <f>+Section5_Values[[#This Row],[Difference]]/Section5_Values[[#This Row],[Total District ICC]]</f>
        <v>-5.5602757095270742E-3</v>
      </c>
    </row>
    <row r="113" spans="1:21">
      <c r="A113" s="4">
        <v>2023</v>
      </c>
      <c r="B113" s="4">
        <v>9</v>
      </c>
      <c r="C113" s="4" t="s">
        <v>139</v>
      </c>
      <c r="D113" s="4">
        <v>30060</v>
      </c>
      <c r="E113" s="4" t="s">
        <v>156</v>
      </c>
      <c r="F113" s="4" t="s">
        <v>43</v>
      </c>
      <c r="G113" s="7">
        <v>19362668</v>
      </c>
      <c r="H113" s="23">
        <v>3485183.46</v>
      </c>
      <c r="I113" s="7">
        <v>15877484.539999999</v>
      </c>
      <c r="J113" s="7">
        <v>19431706</v>
      </c>
      <c r="K113" s="25">
        <v>3554221.46</v>
      </c>
      <c r="L113" s="4" t="s">
        <v>44</v>
      </c>
      <c r="M113" s="7" t="s">
        <v>45</v>
      </c>
      <c r="N113" s="23">
        <v>0</v>
      </c>
      <c r="O113" s="7" t="s">
        <v>45</v>
      </c>
      <c r="P113" s="7" t="s">
        <v>45</v>
      </c>
      <c r="Q113" s="25">
        <f t="shared" si="2"/>
        <v>0</v>
      </c>
      <c r="R113" s="39">
        <f>+Section5_Values[[#This Row],[Business Tax Year 2025 Inflation Cap Credit Reduction Amount in Dollars]]+Section5_Values[[#This Row],[Non-Business Tax Year 2025 Inflation Cap Credit Reduction Amount in Dollars]]</f>
        <v>3485183.46</v>
      </c>
      <c r="S113" s="18">
        <f>+Section5_Values[[#This Row],[Business County Portion of Section 5 Payment to School District]]+Section5_Values[[#This Row],[Non-Business County Portion of Section 5 Payment to School District]]</f>
        <v>3554221.46</v>
      </c>
      <c r="T113" s="13">
        <f t="shared" si="3"/>
        <v>69038</v>
      </c>
      <c r="U113" s="14">
        <f>+Section5_Values[[#This Row],[Difference]]/Section5_Values[[#This Row],[Total District ICC]]</f>
        <v>1.9809000241267069E-2</v>
      </c>
    </row>
    <row r="114" spans="1:21">
      <c r="A114" s="4">
        <v>2023</v>
      </c>
      <c r="B114" s="4">
        <v>9</v>
      </c>
      <c r="C114" s="4" t="s">
        <v>139</v>
      </c>
      <c r="D114" s="4">
        <v>30160</v>
      </c>
      <c r="E114" s="4" t="s">
        <v>137</v>
      </c>
      <c r="F114" s="4" t="s">
        <v>43</v>
      </c>
      <c r="G114" s="7">
        <v>196060</v>
      </c>
      <c r="H114" s="23">
        <v>29649.03</v>
      </c>
      <c r="I114" s="7">
        <v>166410.97</v>
      </c>
      <c r="J114" s="7">
        <v>196133</v>
      </c>
      <c r="K114" s="25">
        <v>29722.03</v>
      </c>
      <c r="L114" s="4" t="s">
        <v>44</v>
      </c>
      <c r="M114" s="7" t="s">
        <v>45</v>
      </c>
      <c r="N114" s="23">
        <v>0</v>
      </c>
      <c r="O114" s="7" t="s">
        <v>45</v>
      </c>
      <c r="P114" s="7" t="s">
        <v>45</v>
      </c>
      <c r="Q114" s="25">
        <f t="shared" si="2"/>
        <v>0</v>
      </c>
      <c r="R114" s="39">
        <f>+Section5_Values[[#This Row],[Business Tax Year 2025 Inflation Cap Credit Reduction Amount in Dollars]]+Section5_Values[[#This Row],[Non-Business Tax Year 2025 Inflation Cap Credit Reduction Amount in Dollars]]</f>
        <v>29649.03</v>
      </c>
      <c r="S114" s="18">
        <f>+Section5_Values[[#This Row],[Business County Portion of Section 5 Payment to School District]]+Section5_Values[[#This Row],[Non-Business County Portion of Section 5 Payment to School District]]</f>
        <v>29722.03</v>
      </c>
      <c r="T114" s="13">
        <f t="shared" si="3"/>
        <v>73</v>
      </c>
      <c r="U114" s="14">
        <f>+Section5_Values[[#This Row],[Difference]]/Section5_Values[[#This Row],[Total District ICC]]</f>
        <v>2.4621378844434374E-3</v>
      </c>
    </row>
    <row r="115" spans="1:21">
      <c r="A115" s="4">
        <v>2023</v>
      </c>
      <c r="B115" s="4">
        <v>9</v>
      </c>
      <c r="C115" s="4" t="s">
        <v>139</v>
      </c>
      <c r="D115" s="4">
        <v>30270</v>
      </c>
      <c r="E115" s="4" t="s">
        <v>157</v>
      </c>
      <c r="F115" s="4" t="s">
        <v>43</v>
      </c>
      <c r="G115" s="7">
        <v>9070</v>
      </c>
      <c r="H115" s="23">
        <v>1074.83</v>
      </c>
      <c r="I115" s="7">
        <v>7995.17</v>
      </c>
      <c r="J115" s="7">
        <v>9158</v>
      </c>
      <c r="K115" s="25">
        <v>1162.83</v>
      </c>
      <c r="L115" s="4" t="s">
        <v>44</v>
      </c>
      <c r="M115" s="7" t="s">
        <v>45</v>
      </c>
      <c r="N115" s="23">
        <v>0</v>
      </c>
      <c r="O115" s="7" t="s">
        <v>45</v>
      </c>
      <c r="P115" s="7" t="s">
        <v>45</v>
      </c>
      <c r="Q115" s="25">
        <f t="shared" si="2"/>
        <v>0</v>
      </c>
      <c r="R115" s="39">
        <f>+Section5_Values[[#This Row],[Business Tax Year 2025 Inflation Cap Credit Reduction Amount in Dollars]]+Section5_Values[[#This Row],[Non-Business Tax Year 2025 Inflation Cap Credit Reduction Amount in Dollars]]</f>
        <v>1074.83</v>
      </c>
      <c r="S115" s="18">
        <f>+Section5_Values[[#This Row],[Business County Portion of Section 5 Payment to School District]]+Section5_Values[[#This Row],[Non-Business County Portion of Section 5 Payment to School District]]</f>
        <v>1162.83</v>
      </c>
      <c r="T115" s="13">
        <f t="shared" si="3"/>
        <v>88</v>
      </c>
      <c r="U115" s="14">
        <f>+Section5_Values[[#This Row],[Difference]]/Section5_Values[[#This Row],[Total District ICC]]</f>
        <v>8.1873412539657436E-2</v>
      </c>
    </row>
    <row r="116" spans="1:21">
      <c r="A116" s="4">
        <v>2023</v>
      </c>
      <c r="B116" s="4">
        <v>13</v>
      </c>
      <c r="C116" s="4" t="s">
        <v>190</v>
      </c>
      <c r="D116" s="4">
        <v>20270</v>
      </c>
      <c r="E116" s="4" t="s">
        <v>191</v>
      </c>
      <c r="F116" s="4" t="s">
        <v>44</v>
      </c>
      <c r="G116" s="7" t="s">
        <v>45</v>
      </c>
      <c r="H116" s="23">
        <v>0</v>
      </c>
      <c r="I116" s="7" t="s">
        <v>45</v>
      </c>
      <c r="J116" s="7" t="s">
        <v>45</v>
      </c>
      <c r="K116" s="25">
        <v>0</v>
      </c>
      <c r="L116" s="4" t="s">
        <v>44</v>
      </c>
      <c r="M116" s="7" t="s">
        <v>45</v>
      </c>
      <c r="N116" s="23">
        <v>0</v>
      </c>
      <c r="O116" s="7" t="s">
        <v>45</v>
      </c>
      <c r="P116" s="7" t="s">
        <v>45</v>
      </c>
      <c r="Q116" s="25">
        <f t="shared" si="2"/>
        <v>0</v>
      </c>
      <c r="R116" s="39">
        <f>+Section5_Values[[#This Row],[Business Tax Year 2025 Inflation Cap Credit Reduction Amount in Dollars]]+Section5_Values[[#This Row],[Non-Business Tax Year 2025 Inflation Cap Credit Reduction Amount in Dollars]]</f>
        <v>0</v>
      </c>
      <c r="S116" s="18">
        <f>+Section5_Values[[#This Row],[Business County Portion of Section 5 Payment to School District]]+Section5_Values[[#This Row],[Non-Business County Portion of Section 5 Payment to School District]]</f>
        <v>0</v>
      </c>
      <c r="T116" s="13">
        <f t="shared" si="3"/>
        <v>0</v>
      </c>
      <c r="U116" s="14" t="e">
        <f>+Section5_Values[[#This Row],[Difference]]/Section5_Values[[#This Row],[Total District ICC]]</f>
        <v>#DIV/0!</v>
      </c>
    </row>
    <row r="117" spans="1:21">
      <c r="A117" s="4">
        <v>2023</v>
      </c>
      <c r="B117" s="4">
        <v>13</v>
      </c>
      <c r="C117" s="4" t="s">
        <v>190</v>
      </c>
      <c r="D117" s="4">
        <v>20450</v>
      </c>
      <c r="E117" s="4" t="s">
        <v>128</v>
      </c>
      <c r="F117" s="4" t="s">
        <v>43</v>
      </c>
      <c r="G117" s="7">
        <v>6204925</v>
      </c>
      <c r="H117" s="23">
        <v>569700.43999999994</v>
      </c>
      <c r="I117" s="7">
        <v>5635224.5600000015</v>
      </c>
      <c r="J117" s="7">
        <v>6228349</v>
      </c>
      <c r="K117" s="25">
        <v>593124.43999999994</v>
      </c>
      <c r="L117" s="4" t="s">
        <v>44</v>
      </c>
      <c r="M117" s="7" t="s">
        <v>45</v>
      </c>
      <c r="N117" s="23">
        <v>0</v>
      </c>
      <c r="O117" s="7" t="s">
        <v>45</v>
      </c>
      <c r="P117" s="7" t="s">
        <v>45</v>
      </c>
      <c r="Q117" s="25">
        <f t="shared" si="2"/>
        <v>0</v>
      </c>
      <c r="R117" s="39">
        <f>+Section5_Values[[#This Row],[Business Tax Year 2025 Inflation Cap Credit Reduction Amount in Dollars]]+Section5_Values[[#This Row],[Non-Business Tax Year 2025 Inflation Cap Credit Reduction Amount in Dollars]]</f>
        <v>569700.43999999994</v>
      </c>
      <c r="S117" s="18">
        <f>+Section5_Values[[#This Row],[Business County Portion of Section 5 Payment to School District]]+Section5_Values[[#This Row],[Non-Business County Portion of Section 5 Payment to School District]]</f>
        <v>593124.43999999994</v>
      </c>
      <c r="T117" s="13">
        <f t="shared" si="3"/>
        <v>23424</v>
      </c>
      <c r="U117" s="14">
        <f>+Section5_Values[[#This Row],[Difference]]/Section5_Values[[#This Row],[Total District ICC]]</f>
        <v>4.1116345284900963E-2</v>
      </c>
    </row>
    <row r="118" spans="1:21">
      <c r="A118" s="4">
        <v>2023</v>
      </c>
      <c r="B118" s="4">
        <v>13</v>
      </c>
      <c r="C118" s="4" t="s">
        <v>190</v>
      </c>
      <c r="D118" s="4">
        <v>20500</v>
      </c>
      <c r="E118" s="4" t="s">
        <v>129</v>
      </c>
      <c r="F118" s="4" t="s">
        <v>43</v>
      </c>
      <c r="G118" s="7">
        <v>842143</v>
      </c>
      <c r="H118" s="23">
        <v>52922.64</v>
      </c>
      <c r="I118" s="7">
        <v>789220.36</v>
      </c>
      <c r="J118" s="7">
        <v>844193</v>
      </c>
      <c r="K118" s="25">
        <v>54972.639999999999</v>
      </c>
      <c r="L118" s="4" t="s">
        <v>44</v>
      </c>
      <c r="M118" s="7" t="s">
        <v>45</v>
      </c>
      <c r="N118" s="23">
        <v>0</v>
      </c>
      <c r="O118" s="7" t="s">
        <v>45</v>
      </c>
      <c r="P118" s="7" t="s">
        <v>45</v>
      </c>
      <c r="Q118" s="25">
        <f t="shared" si="2"/>
        <v>0</v>
      </c>
      <c r="R118" s="39">
        <f>+Section5_Values[[#This Row],[Business Tax Year 2025 Inflation Cap Credit Reduction Amount in Dollars]]+Section5_Values[[#This Row],[Non-Business Tax Year 2025 Inflation Cap Credit Reduction Amount in Dollars]]</f>
        <v>52922.64</v>
      </c>
      <c r="S118" s="18">
        <f>+Section5_Values[[#This Row],[Business County Portion of Section 5 Payment to School District]]+Section5_Values[[#This Row],[Non-Business County Portion of Section 5 Payment to School District]]</f>
        <v>54972.639999999999</v>
      </c>
      <c r="T118" s="13">
        <f t="shared" si="3"/>
        <v>2050</v>
      </c>
      <c r="U118" s="14">
        <f>+Section5_Values[[#This Row],[Difference]]/Section5_Values[[#This Row],[Total District ICC]]</f>
        <v>3.8735784911712645E-2</v>
      </c>
    </row>
    <row r="119" spans="1:21">
      <c r="A119" s="4">
        <v>2023</v>
      </c>
      <c r="B119" s="4">
        <v>13</v>
      </c>
      <c r="C119" s="4" t="s">
        <v>190</v>
      </c>
      <c r="D119" s="4">
        <v>21060</v>
      </c>
      <c r="E119" s="4" t="s">
        <v>130</v>
      </c>
      <c r="F119" s="4" t="s">
        <v>43</v>
      </c>
      <c r="G119" s="7">
        <v>8438824</v>
      </c>
      <c r="H119" s="23">
        <v>516017.23</v>
      </c>
      <c r="I119" s="7">
        <v>7922806.7699999996</v>
      </c>
      <c r="J119" s="7">
        <v>8421607</v>
      </c>
      <c r="K119" s="25">
        <v>498800.23</v>
      </c>
      <c r="L119" s="4" t="s">
        <v>44</v>
      </c>
      <c r="M119" s="7" t="s">
        <v>45</v>
      </c>
      <c r="N119" s="23">
        <v>0</v>
      </c>
      <c r="O119" s="7" t="s">
        <v>45</v>
      </c>
      <c r="P119" s="7" t="s">
        <v>45</v>
      </c>
      <c r="Q119" s="25">
        <f t="shared" si="2"/>
        <v>0</v>
      </c>
      <c r="R119" s="39">
        <f>+Section5_Values[[#This Row],[Business Tax Year 2025 Inflation Cap Credit Reduction Amount in Dollars]]+Section5_Values[[#This Row],[Non-Business Tax Year 2025 Inflation Cap Credit Reduction Amount in Dollars]]</f>
        <v>516017.23</v>
      </c>
      <c r="S119" s="18">
        <f>+Section5_Values[[#This Row],[Business County Portion of Section 5 Payment to School District]]+Section5_Values[[#This Row],[Non-Business County Portion of Section 5 Payment to School District]]</f>
        <v>498800.23</v>
      </c>
      <c r="T119" s="13">
        <f t="shared" si="3"/>
        <v>-17217</v>
      </c>
      <c r="U119" s="15">
        <f>+Section5_Values[[#This Row],[Difference]]/Section5_Values[[#This Row],[Total District ICC]]</f>
        <v>-3.3365164957767014E-2</v>
      </c>
    </row>
    <row r="120" spans="1:21">
      <c r="A120" s="4">
        <v>2023</v>
      </c>
      <c r="B120" s="4">
        <v>13</v>
      </c>
      <c r="C120" s="4" t="s">
        <v>190</v>
      </c>
      <c r="D120" s="4">
        <v>21830</v>
      </c>
      <c r="E120" s="4" t="s">
        <v>192</v>
      </c>
      <c r="F120" s="4" t="s">
        <v>43</v>
      </c>
      <c r="G120" s="7">
        <v>1916141</v>
      </c>
      <c r="H120" s="23">
        <v>73960.62</v>
      </c>
      <c r="I120" s="7">
        <v>1842180.38</v>
      </c>
      <c r="J120" s="7">
        <v>1925596</v>
      </c>
      <c r="K120" s="25">
        <v>83415.62</v>
      </c>
      <c r="L120" s="4" t="s">
        <v>44</v>
      </c>
      <c r="M120" s="7" t="s">
        <v>45</v>
      </c>
      <c r="N120" s="23">
        <v>0</v>
      </c>
      <c r="O120" s="7" t="s">
        <v>45</v>
      </c>
      <c r="P120" s="7" t="s">
        <v>45</v>
      </c>
      <c r="Q120" s="25">
        <f t="shared" si="2"/>
        <v>0</v>
      </c>
      <c r="R120" s="39">
        <f>+Section5_Values[[#This Row],[Business Tax Year 2025 Inflation Cap Credit Reduction Amount in Dollars]]+Section5_Values[[#This Row],[Non-Business Tax Year 2025 Inflation Cap Credit Reduction Amount in Dollars]]</f>
        <v>73960.62</v>
      </c>
      <c r="S120" s="18">
        <f>+Section5_Values[[#This Row],[Business County Portion of Section 5 Payment to School District]]+Section5_Values[[#This Row],[Non-Business County Portion of Section 5 Payment to School District]]</f>
        <v>83415.62</v>
      </c>
      <c r="T120" s="13">
        <f t="shared" si="3"/>
        <v>9455</v>
      </c>
      <c r="U120" s="14">
        <f>+Section5_Values[[#This Row],[Difference]]/Section5_Values[[#This Row],[Total District ICC]]</f>
        <v>0.12783830097692531</v>
      </c>
    </row>
    <row r="121" spans="1:21">
      <c r="A121" s="4">
        <v>2023</v>
      </c>
      <c r="B121" s="4">
        <v>13</v>
      </c>
      <c r="C121" s="4" t="s">
        <v>190</v>
      </c>
      <c r="D121" s="4">
        <v>21880</v>
      </c>
      <c r="E121" s="4" t="s">
        <v>193</v>
      </c>
      <c r="F121" s="4" t="s">
        <v>44</v>
      </c>
      <c r="G121" s="7" t="s">
        <v>45</v>
      </c>
      <c r="H121" s="23">
        <v>0</v>
      </c>
      <c r="I121" s="7" t="s">
        <v>45</v>
      </c>
      <c r="J121" s="7" t="s">
        <v>45</v>
      </c>
      <c r="K121" s="25">
        <v>0</v>
      </c>
      <c r="L121" s="4" t="s">
        <v>44</v>
      </c>
      <c r="M121" s="7" t="s">
        <v>45</v>
      </c>
      <c r="N121" s="23">
        <v>0</v>
      </c>
      <c r="O121" s="7" t="s">
        <v>45</v>
      </c>
      <c r="P121" s="7" t="s">
        <v>45</v>
      </c>
      <c r="Q121" s="25">
        <f t="shared" si="2"/>
        <v>0</v>
      </c>
      <c r="R121" s="39">
        <f>+Section5_Values[[#This Row],[Business Tax Year 2025 Inflation Cap Credit Reduction Amount in Dollars]]+Section5_Values[[#This Row],[Non-Business Tax Year 2025 Inflation Cap Credit Reduction Amount in Dollars]]</f>
        <v>0</v>
      </c>
      <c r="S121" s="18">
        <f>+Section5_Values[[#This Row],[Business County Portion of Section 5 Payment to School District]]+Section5_Values[[#This Row],[Non-Business County Portion of Section 5 Payment to School District]]</f>
        <v>0</v>
      </c>
      <c r="T121" s="13">
        <f t="shared" si="3"/>
        <v>0</v>
      </c>
      <c r="U121" s="14" t="e">
        <f>+Section5_Values[[#This Row],[Difference]]/Section5_Values[[#This Row],[Total District ICC]]</f>
        <v>#DIV/0!</v>
      </c>
    </row>
    <row r="122" spans="1:21">
      <c r="A122" s="4">
        <v>2023</v>
      </c>
      <c r="B122" s="4">
        <v>13</v>
      </c>
      <c r="C122" s="4" t="s">
        <v>190</v>
      </c>
      <c r="D122" s="4">
        <v>22100</v>
      </c>
      <c r="E122" s="4" t="s">
        <v>194</v>
      </c>
      <c r="F122" s="4" t="s">
        <v>43</v>
      </c>
      <c r="G122" s="7">
        <v>9767635</v>
      </c>
      <c r="H122" s="23">
        <v>1472814.26</v>
      </c>
      <c r="I122" s="7">
        <v>8294820.7400000002</v>
      </c>
      <c r="J122" s="7">
        <v>9671274</v>
      </c>
      <c r="K122" s="25">
        <v>1376453.26</v>
      </c>
      <c r="L122" s="4" t="s">
        <v>44</v>
      </c>
      <c r="M122" s="7" t="s">
        <v>45</v>
      </c>
      <c r="N122" s="23">
        <v>0</v>
      </c>
      <c r="O122" s="7" t="s">
        <v>45</v>
      </c>
      <c r="P122" s="7" t="s">
        <v>45</v>
      </c>
      <c r="Q122" s="25">
        <f t="shared" si="2"/>
        <v>0</v>
      </c>
      <c r="R122" s="39">
        <f>+Section5_Values[[#This Row],[Business Tax Year 2025 Inflation Cap Credit Reduction Amount in Dollars]]+Section5_Values[[#This Row],[Non-Business Tax Year 2025 Inflation Cap Credit Reduction Amount in Dollars]]</f>
        <v>1472814.26</v>
      </c>
      <c r="S122" s="18">
        <f>+Section5_Values[[#This Row],[Business County Portion of Section 5 Payment to School District]]+Section5_Values[[#This Row],[Non-Business County Portion of Section 5 Payment to School District]]</f>
        <v>1376453.26</v>
      </c>
      <c r="T122" s="13">
        <f t="shared" si="3"/>
        <v>-96361</v>
      </c>
      <c r="U122" s="15">
        <f>+Section5_Values[[#This Row],[Difference]]/Section5_Values[[#This Row],[Total District ICC]]</f>
        <v>-6.5426444200777908E-2</v>
      </c>
    </row>
    <row r="123" spans="1:21">
      <c r="A123" s="4">
        <v>2023</v>
      </c>
      <c r="B123" s="4">
        <v>13</v>
      </c>
      <c r="C123" s="4" t="s">
        <v>190</v>
      </c>
      <c r="D123" s="4">
        <v>22920</v>
      </c>
      <c r="E123" s="4" t="s">
        <v>195</v>
      </c>
      <c r="F123" s="4" t="s">
        <v>43</v>
      </c>
      <c r="G123" s="7">
        <v>60155</v>
      </c>
      <c r="H123" s="23">
        <v>3480.37</v>
      </c>
      <c r="I123" s="7">
        <v>56674.63</v>
      </c>
      <c r="J123" s="7">
        <v>60119</v>
      </c>
      <c r="K123" s="25">
        <v>3444.37</v>
      </c>
      <c r="L123" s="4" t="s">
        <v>44</v>
      </c>
      <c r="M123" s="7" t="s">
        <v>45</v>
      </c>
      <c r="N123" s="23">
        <v>0</v>
      </c>
      <c r="O123" s="7" t="s">
        <v>45</v>
      </c>
      <c r="P123" s="7" t="s">
        <v>45</v>
      </c>
      <c r="Q123" s="25">
        <f t="shared" si="2"/>
        <v>0</v>
      </c>
      <c r="R123" s="39">
        <f>+Section5_Values[[#This Row],[Business Tax Year 2025 Inflation Cap Credit Reduction Amount in Dollars]]+Section5_Values[[#This Row],[Non-Business Tax Year 2025 Inflation Cap Credit Reduction Amount in Dollars]]</f>
        <v>3480.37</v>
      </c>
      <c r="S123" s="18">
        <f>+Section5_Values[[#This Row],[Business County Portion of Section 5 Payment to School District]]+Section5_Values[[#This Row],[Non-Business County Portion of Section 5 Payment to School District]]</f>
        <v>3444.37</v>
      </c>
      <c r="T123" s="13">
        <f t="shared" si="3"/>
        <v>-36</v>
      </c>
      <c r="U123" s="15">
        <f>+Section5_Values[[#This Row],[Difference]]/Section5_Values[[#This Row],[Total District ICC]]</f>
        <v>-1.0343727822041909E-2</v>
      </c>
    </row>
    <row r="124" spans="1:21">
      <c r="A124" s="4">
        <v>2023</v>
      </c>
      <c r="B124" s="4">
        <v>13</v>
      </c>
      <c r="C124" s="4" t="s">
        <v>190</v>
      </c>
      <c r="D124" s="4">
        <v>23010</v>
      </c>
      <c r="E124" s="4" t="s">
        <v>196</v>
      </c>
      <c r="F124" s="4" t="s">
        <v>44</v>
      </c>
      <c r="G124" s="7" t="s">
        <v>45</v>
      </c>
      <c r="H124" s="23">
        <v>0</v>
      </c>
      <c r="I124" s="7" t="s">
        <v>45</v>
      </c>
      <c r="J124" s="7" t="s">
        <v>45</v>
      </c>
      <c r="K124" s="25">
        <v>0</v>
      </c>
      <c r="L124" s="4" t="s">
        <v>44</v>
      </c>
      <c r="M124" s="7" t="s">
        <v>45</v>
      </c>
      <c r="N124" s="23">
        <v>0</v>
      </c>
      <c r="O124" s="7" t="s">
        <v>45</v>
      </c>
      <c r="P124" s="7" t="s">
        <v>45</v>
      </c>
      <c r="Q124" s="25">
        <f t="shared" si="2"/>
        <v>0</v>
      </c>
      <c r="R124" s="39">
        <f>+Section5_Values[[#This Row],[Business Tax Year 2025 Inflation Cap Credit Reduction Amount in Dollars]]+Section5_Values[[#This Row],[Non-Business Tax Year 2025 Inflation Cap Credit Reduction Amount in Dollars]]</f>
        <v>0</v>
      </c>
      <c r="S124" s="18">
        <f>+Section5_Values[[#This Row],[Business County Portion of Section 5 Payment to School District]]+Section5_Values[[#This Row],[Non-Business County Portion of Section 5 Payment to School District]]</f>
        <v>0</v>
      </c>
      <c r="T124" s="13">
        <f t="shared" si="3"/>
        <v>0</v>
      </c>
      <c r="U124" s="14" t="e">
        <f>+Section5_Values[[#This Row],[Difference]]/Section5_Values[[#This Row],[Total District ICC]]</f>
        <v>#DIV/0!</v>
      </c>
    </row>
    <row r="125" spans="1:21">
      <c r="A125" s="4">
        <v>2023</v>
      </c>
      <c r="B125" s="4">
        <v>13</v>
      </c>
      <c r="C125" s="4" t="s">
        <v>190</v>
      </c>
      <c r="D125" s="4">
        <v>23430</v>
      </c>
      <c r="E125" s="4" t="s">
        <v>197</v>
      </c>
      <c r="F125" s="4" t="s">
        <v>44</v>
      </c>
      <c r="G125" s="7" t="s">
        <v>45</v>
      </c>
      <c r="H125" s="23">
        <v>0</v>
      </c>
      <c r="I125" s="7" t="s">
        <v>45</v>
      </c>
      <c r="J125" s="7" t="s">
        <v>45</v>
      </c>
      <c r="K125" s="25">
        <v>0</v>
      </c>
      <c r="L125" s="4" t="s">
        <v>44</v>
      </c>
      <c r="M125" s="7" t="s">
        <v>45</v>
      </c>
      <c r="N125" s="23">
        <v>0</v>
      </c>
      <c r="O125" s="7" t="s">
        <v>45</v>
      </c>
      <c r="P125" s="7" t="s">
        <v>45</v>
      </c>
      <c r="Q125" s="25">
        <f t="shared" si="2"/>
        <v>0</v>
      </c>
      <c r="R125" s="39">
        <f>+Section5_Values[[#This Row],[Business Tax Year 2025 Inflation Cap Credit Reduction Amount in Dollars]]+Section5_Values[[#This Row],[Non-Business Tax Year 2025 Inflation Cap Credit Reduction Amount in Dollars]]</f>
        <v>0</v>
      </c>
      <c r="S125" s="18">
        <f>+Section5_Values[[#This Row],[Business County Portion of Section 5 Payment to School District]]+Section5_Values[[#This Row],[Non-Business County Portion of Section 5 Payment to School District]]</f>
        <v>0</v>
      </c>
      <c r="T125" s="13">
        <f t="shared" si="3"/>
        <v>0</v>
      </c>
      <c r="U125" s="14" t="e">
        <f>+Section5_Values[[#This Row],[Difference]]/Section5_Values[[#This Row],[Total District ICC]]</f>
        <v>#DIV/0!</v>
      </c>
    </row>
    <row r="126" spans="1:21">
      <c r="A126" s="4">
        <v>2023</v>
      </c>
      <c r="B126" s="4">
        <v>13</v>
      </c>
      <c r="C126" s="4" t="s">
        <v>190</v>
      </c>
      <c r="D126" s="4">
        <v>23710</v>
      </c>
      <c r="E126" s="4" t="s">
        <v>198</v>
      </c>
      <c r="F126" s="4" t="s">
        <v>44</v>
      </c>
      <c r="G126" s="7" t="s">
        <v>45</v>
      </c>
      <c r="H126" s="23">
        <v>0</v>
      </c>
      <c r="I126" s="7" t="s">
        <v>45</v>
      </c>
      <c r="J126" s="7" t="s">
        <v>45</v>
      </c>
      <c r="K126" s="25">
        <v>0</v>
      </c>
      <c r="L126" s="4" t="s">
        <v>44</v>
      </c>
      <c r="M126" s="7" t="s">
        <v>45</v>
      </c>
      <c r="N126" s="23">
        <v>0</v>
      </c>
      <c r="O126" s="7" t="s">
        <v>45</v>
      </c>
      <c r="P126" s="7" t="s">
        <v>45</v>
      </c>
      <c r="Q126" s="25">
        <f t="shared" si="2"/>
        <v>0</v>
      </c>
      <c r="R126" s="39">
        <f>+Section5_Values[[#This Row],[Business Tax Year 2025 Inflation Cap Credit Reduction Amount in Dollars]]+Section5_Values[[#This Row],[Non-Business Tax Year 2025 Inflation Cap Credit Reduction Amount in Dollars]]</f>
        <v>0</v>
      </c>
      <c r="S126" s="18">
        <f>+Section5_Values[[#This Row],[Business County Portion of Section 5 Payment to School District]]+Section5_Values[[#This Row],[Non-Business County Portion of Section 5 Payment to School District]]</f>
        <v>0</v>
      </c>
      <c r="T126" s="13">
        <f t="shared" si="3"/>
        <v>0</v>
      </c>
      <c r="U126" s="14" t="e">
        <f>+Section5_Values[[#This Row],[Difference]]/Section5_Values[[#This Row],[Total District ICC]]</f>
        <v>#DIV/0!</v>
      </c>
    </row>
    <row r="127" spans="1:21">
      <c r="A127" s="4">
        <v>2023</v>
      </c>
      <c r="B127" s="4">
        <v>13</v>
      </c>
      <c r="C127" s="4" t="s">
        <v>190</v>
      </c>
      <c r="D127" s="4">
        <v>25840</v>
      </c>
      <c r="E127" s="4" t="s">
        <v>199</v>
      </c>
      <c r="F127" s="4" t="s">
        <v>43</v>
      </c>
      <c r="G127" s="7">
        <v>59578553</v>
      </c>
      <c r="H127" s="23">
        <v>6082207.5599999996</v>
      </c>
      <c r="I127" s="7">
        <v>53496345.439999998</v>
      </c>
      <c r="J127" s="7">
        <v>59529665</v>
      </c>
      <c r="K127" s="25">
        <v>6033319.5599999996</v>
      </c>
      <c r="L127" s="4" t="s">
        <v>44</v>
      </c>
      <c r="M127" s="7" t="s">
        <v>45</v>
      </c>
      <c r="N127" s="23">
        <v>0</v>
      </c>
      <c r="O127" s="7" t="s">
        <v>45</v>
      </c>
      <c r="P127" s="7" t="s">
        <v>45</v>
      </c>
      <c r="Q127" s="25">
        <f t="shared" si="2"/>
        <v>0</v>
      </c>
      <c r="R127" s="39">
        <f>+Section5_Values[[#This Row],[Business Tax Year 2025 Inflation Cap Credit Reduction Amount in Dollars]]+Section5_Values[[#This Row],[Non-Business Tax Year 2025 Inflation Cap Credit Reduction Amount in Dollars]]</f>
        <v>6082207.5599999996</v>
      </c>
      <c r="S127" s="18">
        <f>+Section5_Values[[#This Row],[Business County Portion of Section 5 Payment to School District]]+Section5_Values[[#This Row],[Non-Business County Portion of Section 5 Payment to School District]]</f>
        <v>6033319.5599999996</v>
      </c>
      <c r="T127" s="13">
        <f t="shared" si="3"/>
        <v>-48888</v>
      </c>
      <c r="U127" s="15">
        <f>+Section5_Values[[#This Row],[Difference]]/Section5_Values[[#This Row],[Total District ICC]]</f>
        <v>-8.0378710390475398E-3</v>
      </c>
    </row>
    <row r="128" spans="1:21">
      <c r="A128" s="4">
        <v>2023</v>
      </c>
      <c r="B128" s="4">
        <v>13</v>
      </c>
      <c r="C128" s="4" t="s">
        <v>190</v>
      </c>
      <c r="D128" s="4">
        <v>25900</v>
      </c>
      <c r="E128" s="4" t="s">
        <v>135</v>
      </c>
      <c r="F128" s="4" t="s">
        <v>44</v>
      </c>
      <c r="G128" s="7" t="s">
        <v>45</v>
      </c>
      <c r="H128" s="23">
        <v>0</v>
      </c>
      <c r="I128" s="7" t="s">
        <v>45</v>
      </c>
      <c r="J128" s="7" t="s">
        <v>45</v>
      </c>
      <c r="K128" s="25">
        <v>0</v>
      </c>
      <c r="L128" s="4" t="s">
        <v>44</v>
      </c>
      <c r="M128" s="7" t="s">
        <v>45</v>
      </c>
      <c r="N128" s="23">
        <v>0</v>
      </c>
      <c r="O128" s="7" t="s">
        <v>45</v>
      </c>
      <c r="P128" s="7" t="s">
        <v>45</v>
      </c>
      <c r="Q128" s="25">
        <f t="shared" si="2"/>
        <v>0</v>
      </c>
      <c r="R128" s="39">
        <f>+Section5_Values[[#This Row],[Business Tax Year 2025 Inflation Cap Credit Reduction Amount in Dollars]]+Section5_Values[[#This Row],[Non-Business Tax Year 2025 Inflation Cap Credit Reduction Amount in Dollars]]</f>
        <v>0</v>
      </c>
      <c r="S128" s="18">
        <f>+Section5_Values[[#This Row],[Business County Portion of Section 5 Payment to School District]]+Section5_Values[[#This Row],[Non-Business County Portion of Section 5 Payment to School District]]</f>
        <v>0</v>
      </c>
      <c r="T128" s="13">
        <f t="shared" si="3"/>
        <v>0</v>
      </c>
      <c r="U128" s="14" t="e">
        <f>+Section5_Values[[#This Row],[Difference]]/Section5_Values[[#This Row],[Total District ICC]]</f>
        <v>#DIV/0!</v>
      </c>
    </row>
    <row r="129" spans="1:21">
      <c r="A129" s="4">
        <v>2023</v>
      </c>
      <c r="B129" s="4">
        <v>13</v>
      </c>
      <c r="C129" s="4" t="s">
        <v>190</v>
      </c>
      <c r="D129" s="4">
        <v>26000</v>
      </c>
      <c r="E129" s="4" t="s">
        <v>136</v>
      </c>
      <c r="F129" s="4" t="s">
        <v>43</v>
      </c>
      <c r="G129" s="7">
        <v>3774648</v>
      </c>
      <c r="H129" s="23">
        <v>169470.46</v>
      </c>
      <c r="I129" s="7">
        <v>3605177.54</v>
      </c>
      <c r="J129" s="7">
        <v>3779290</v>
      </c>
      <c r="K129" s="25">
        <v>174112.46</v>
      </c>
      <c r="L129" s="4" t="s">
        <v>44</v>
      </c>
      <c r="M129" s="7" t="s">
        <v>45</v>
      </c>
      <c r="N129" s="23">
        <v>0</v>
      </c>
      <c r="O129" s="7" t="s">
        <v>45</v>
      </c>
      <c r="P129" s="7" t="s">
        <v>45</v>
      </c>
      <c r="Q129" s="25">
        <f t="shared" si="2"/>
        <v>0</v>
      </c>
      <c r="R129" s="39">
        <f>+Section5_Values[[#This Row],[Business Tax Year 2025 Inflation Cap Credit Reduction Amount in Dollars]]+Section5_Values[[#This Row],[Non-Business Tax Year 2025 Inflation Cap Credit Reduction Amount in Dollars]]</f>
        <v>169470.46</v>
      </c>
      <c r="S129" s="18">
        <f>+Section5_Values[[#This Row],[Business County Portion of Section 5 Payment to School District]]+Section5_Values[[#This Row],[Non-Business County Portion of Section 5 Payment to School District]]</f>
        <v>174112.46</v>
      </c>
      <c r="T129" s="13">
        <f t="shared" si="3"/>
        <v>4642</v>
      </c>
      <c r="U129" s="14">
        <f>+Section5_Values[[#This Row],[Difference]]/Section5_Values[[#This Row],[Total District ICC]]</f>
        <v>2.7391204343223004E-2</v>
      </c>
    </row>
    <row r="130" spans="1:21">
      <c r="A130" s="4">
        <v>2023</v>
      </c>
      <c r="B130" s="4">
        <v>13</v>
      </c>
      <c r="C130" s="4" t="s">
        <v>190</v>
      </c>
      <c r="D130" s="4">
        <v>30160</v>
      </c>
      <c r="E130" s="4" t="s">
        <v>137</v>
      </c>
      <c r="F130" s="4" t="s">
        <v>43</v>
      </c>
      <c r="G130" s="7">
        <v>9568899</v>
      </c>
      <c r="H130" s="23">
        <v>1615107.18</v>
      </c>
      <c r="I130" s="7">
        <v>7953791.8200000003</v>
      </c>
      <c r="J130" s="7">
        <v>9534578</v>
      </c>
      <c r="K130" s="25">
        <v>1580786.18</v>
      </c>
      <c r="L130" s="4" t="s">
        <v>44</v>
      </c>
      <c r="M130" s="7" t="s">
        <v>45</v>
      </c>
      <c r="N130" s="23">
        <v>0</v>
      </c>
      <c r="O130" s="7" t="s">
        <v>45</v>
      </c>
      <c r="P130" s="7" t="s">
        <v>45</v>
      </c>
      <c r="Q130" s="25">
        <f t="shared" si="2"/>
        <v>0</v>
      </c>
      <c r="R130" s="39">
        <f>+Section5_Values[[#This Row],[Business Tax Year 2025 Inflation Cap Credit Reduction Amount in Dollars]]+Section5_Values[[#This Row],[Non-Business Tax Year 2025 Inflation Cap Credit Reduction Amount in Dollars]]</f>
        <v>1615107.18</v>
      </c>
      <c r="S130" s="18">
        <f>+Section5_Values[[#This Row],[Business County Portion of Section 5 Payment to School District]]+Section5_Values[[#This Row],[Non-Business County Portion of Section 5 Payment to School District]]</f>
        <v>1580786.18</v>
      </c>
      <c r="T130" s="13">
        <f t="shared" si="3"/>
        <v>-34321</v>
      </c>
      <c r="U130" s="15">
        <f>+Section5_Values[[#This Row],[Difference]]/Section5_Values[[#This Row],[Total District ICC]]</f>
        <v>-2.1249982926829662E-2</v>
      </c>
    </row>
    <row r="131" spans="1:21">
      <c r="A131" s="4">
        <v>2023</v>
      </c>
      <c r="B131" s="4">
        <v>13</v>
      </c>
      <c r="C131" s="4" t="s">
        <v>190</v>
      </c>
      <c r="D131" s="4">
        <v>30370</v>
      </c>
      <c r="E131" s="4" t="s">
        <v>49</v>
      </c>
      <c r="F131" s="4" t="s">
        <v>44</v>
      </c>
      <c r="G131" s="7" t="s">
        <v>45</v>
      </c>
      <c r="H131" s="23">
        <v>0</v>
      </c>
      <c r="I131" s="7" t="s">
        <v>45</v>
      </c>
      <c r="J131" s="7" t="s">
        <v>45</v>
      </c>
      <c r="K131" s="25">
        <v>0</v>
      </c>
      <c r="L131" s="4" t="s">
        <v>44</v>
      </c>
      <c r="M131" s="7" t="s">
        <v>45</v>
      </c>
      <c r="N131" s="23">
        <v>0</v>
      </c>
      <c r="O131" s="7" t="s">
        <v>45</v>
      </c>
      <c r="P131" s="7" t="s">
        <v>45</v>
      </c>
      <c r="Q131" s="25">
        <f t="shared" si="2"/>
        <v>0</v>
      </c>
      <c r="R131" s="39">
        <f>+Section5_Values[[#This Row],[Business Tax Year 2025 Inflation Cap Credit Reduction Amount in Dollars]]+Section5_Values[[#This Row],[Non-Business Tax Year 2025 Inflation Cap Credit Reduction Amount in Dollars]]</f>
        <v>0</v>
      </c>
      <c r="S131" s="18">
        <f>+Section5_Values[[#This Row],[Business County Portion of Section 5 Payment to School District]]+Section5_Values[[#This Row],[Non-Business County Portion of Section 5 Payment to School District]]</f>
        <v>0</v>
      </c>
      <c r="T131" s="13">
        <f t="shared" si="3"/>
        <v>0</v>
      </c>
      <c r="U131" s="14" t="e">
        <f>+Section5_Values[[#This Row],[Difference]]/Section5_Values[[#This Row],[Total District ICC]]</f>
        <v>#DIV/0!</v>
      </c>
    </row>
    <row r="132" spans="1:21">
      <c r="A132" s="4">
        <v>2023</v>
      </c>
      <c r="B132" s="4">
        <v>13</v>
      </c>
      <c r="C132" s="4" t="s">
        <v>190</v>
      </c>
      <c r="D132" s="4">
        <v>30430</v>
      </c>
      <c r="E132" s="4" t="s">
        <v>138</v>
      </c>
      <c r="F132" s="4" t="s">
        <v>44</v>
      </c>
      <c r="G132" s="7" t="s">
        <v>45</v>
      </c>
      <c r="H132" s="23">
        <v>0</v>
      </c>
      <c r="I132" s="7" t="s">
        <v>45</v>
      </c>
      <c r="J132" s="7" t="s">
        <v>45</v>
      </c>
      <c r="K132" s="25">
        <v>0</v>
      </c>
      <c r="L132" s="4" t="s">
        <v>44</v>
      </c>
      <c r="M132" s="7" t="s">
        <v>45</v>
      </c>
      <c r="N132" s="23">
        <v>0</v>
      </c>
      <c r="O132" s="7" t="s">
        <v>45</v>
      </c>
      <c r="P132" s="7" t="s">
        <v>45</v>
      </c>
      <c r="Q132" s="25">
        <f t="shared" si="2"/>
        <v>0</v>
      </c>
      <c r="R132" s="39">
        <f>+Section5_Values[[#This Row],[Business Tax Year 2025 Inflation Cap Credit Reduction Amount in Dollars]]+Section5_Values[[#This Row],[Non-Business Tax Year 2025 Inflation Cap Credit Reduction Amount in Dollars]]</f>
        <v>0</v>
      </c>
      <c r="S132" s="18">
        <f>+Section5_Values[[#This Row],[Business County Portion of Section 5 Payment to School District]]+Section5_Values[[#This Row],[Non-Business County Portion of Section 5 Payment to School District]]</f>
        <v>0</v>
      </c>
      <c r="T132" s="13">
        <f t="shared" si="3"/>
        <v>0</v>
      </c>
      <c r="U132" s="14" t="e">
        <f>+Section5_Values[[#This Row],[Difference]]/Section5_Values[[#This Row],[Total District ICC]]</f>
        <v>#DIV/0!</v>
      </c>
    </row>
    <row r="133" spans="1:21">
      <c r="A133" s="4">
        <v>2023</v>
      </c>
      <c r="B133" s="4">
        <v>13</v>
      </c>
      <c r="C133" s="4" t="s">
        <v>190</v>
      </c>
      <c r="D133" s="4">
        <v>30470</v>
      </c>
      <c r="E133" s="4" t="s">
        <v>200</v>
      </c>
      <c r="F133" s="4" t="s">
        <v>43</v>
      </c>
      <c r="G133" s="7">
        <v>3583</v>
      </c>
      <c r="H133" s="23">
        <v>417.23</v>
      </c>
      <c r="I133" s="7">
        <v>3165.77</v>
      </c>
      <c r="J133" s="7">
        <v>3583</v>
      </c>
      <c r="K133" s="25">
        <v>417.23</v>
      </c>
      <c r="L133" s="4" t="s">
        <v>44</v>
      </c>
      <c r="M133" s="7" t="s">
        <v>45</v>
      </c>
      <c r="N133" s="23">
        <v>0</v>
      </c>
      <c r="O133" s="7" t="s">
        <v>45</v>
      </c>
      <c r="P133" s="7" t="s">
        <v>45</v>
      </c>
      <c r="Q133" s="25">
        <f t="shared" si="2"/>
        <v>0</v>
      </c>
      <c r="R133" s="39">
        <f>+Section5_Values[[#This Row],[Business Tax Year 2025 Inflation Cap Credit Reduction Amount in Dollars]]+Section5_Values[[#This Row],[Non-Business Tax Year 2025 Inflation Cap Credit Reduction Amount in Dollars]]</f>
        <v>417.23</v>
      </c>
      <c r="S133" s="18">
        <f>+Section5_Values[[#This Row],[Business County Portion of Section 5 Payment to School District]]+Section5_Values[[#This Row],[Non-Business County Portion of Section 5 Payment to School District]]</f>
        <v>417.23</v>
      </c>
      <c r="T133" s="13">
        <f t="shared" si="3"/>
        <v>0</v>
      </c>
      <c r="U133" s="14">
        <f>+Section5_Values[[#This Row],[Difference]]/Section5_Values[[#This Row],[Total District ICC]]</f>
        <v>0</v>
      </c>
    </row>
    <row r="134" spans="1:21">
      <c r="A134" s="4">
        <v>2023</v>
      </c>
      <c r="B134" s="4">
        <v>14</v>
      </c>
      <c r="C134" s="4" t="s">
        <v>201</v>
      </c>
      <c r="D134" s="4">
        <v>20500</v>
      </c>
      <c r="E134" s="4" t="s">
        <v>129</v>
      </c>
      <c r="F134" s="4" t="s">
        <v>43</v>
      </c>
      <c r="G134" s="7">
        <v>3318329</v>
      </c>
      <c r="H134" s="23">
        <v>540037.30000000005</v>
      </c>
      <c r="I134" s="7">
        <v>2778291.7</v>
      </c>
      <c r="J134" s="7">
        <v>3328582</v>
      </c>
      <c r="K134" s="25">
        <v>550290.30000000005</v>
      </c>
      <c r="L134" s="4" t="s">
        <v>44</v>
      </c>
      <c r="M134" s="7" t="s">
        <v>45</v>
      </c>
      <c r="N134" s="23">
        <v>0</v>
      </c>
      <c r="O134" s="7" t="s">
        <v>45</v>
      </c>
      <c r="P134" s="7" t="s">
        <v>45</v>
      </c>
      <c r="Q134" s="25">
        <f t="shared" si="2"/>
        <v>0</v>
      </c>
      <c r="R134" s="39">
        <f>+Section5_Values[[#This Row],[Business Tax Year 2025 Inflation Cap Credit Reduction Amount in Dollars]]+Section5_Values[[#This Row],[Non-Business Tax Year 2025 Inflation Cap Credit Reduction Amount in Dollars]]</f>
        <v>540037.30000000005</v>
      </c>
      <c r="S134" s="18">
        <f>+Section5_Values[[#This Row],[Business County Portion of Section 5 Payment to School District]]+Section5_Values[[#This Row],[Non-Business County Portion of Section 5 Payment to School District]]</f>
        <v>550290.30000000005</v>
      </c>
      <c r="T134" s="13">
        <f t="shared" si="3"/>
        <v>10253</v>
      </c>
      <c r="U134" s="14">
        <f>+Section5_Values[[#This Row],[Difference]]/Section5_Values[[#This Row],[Total District ICC]]</f>
        <v>1.8985725615619512E-2</v>
      </c>
    </row>
    <row r="135" spans="1:21">
      <c r="A135" s="4">
        <v>2023</v>
      </c>
      <c r="B135" s="4">
        <v>14</v>
      </c>
      <c r="C135" s="4" t="s">
        <v>201</v>
      </c>
      <c r="D135" s="4">
        <v>21090</v>
      </c>
      <c r="E135" s="4" t="s">
        <v>202</v>
      </c>
      <c r="F135" s="4" t="s">
        <v>43</v>
      </c>
      <c r="G135" s="7">
        <v>5559630</v>
      </c>
      <c r="H135" s="23">
        <v>517205.34</v>
      </c>
      <c r="I135" s="7">
        <v>5042424.66</v>
      </c>
      <c r="J135" s="7">
        <v>5561831</v>
      </c>
      <c r="K135" s="25">
        <v>519406.34</v>
      </c>
      <c r="L135" s="4" t="s">
        <v>44</v>
      </c>
      <c r="M135" s="7" t="s">
        <v>45</v>
      </c>
      <c r="N135" s="23">
        <v>0</v>
      </c>
      <c r="O135" s="7" t="s">
        <v>45</v>
      </c>
      <c r="P135" s="7" t="s">
        <v>45</v>
      </c>
      <c r="Q135" s="25">
        <f t="shared" ref="Q135:Q198" si="4">IF(L135="Y",MAX(P135-O135,0),0)</f>
        <v>0</v>
      </c>
      <c r="R135" s="39">
        <f>+Section5_Values[[#This Row],[Business Tax Year 2025 Inflation Cap Credit Reduction Amount in Dollars]]+Section5_Values[[#This Row],[Non-Business Tax Year 2025 Inflation Cap Credit Reduction Amount in Dollars]]</f>
        <v>517205.34</v>
      </c>
      <c r="S135" s="18">
        <f>+Section5_Values[[#This Row],[Business County Portion of Section 5 Payment to School District]]+Section5_Values[[#This Row],[Non-Business County Portion of Section 5 Payment to School District]]</f>
        <v>519406.34</v>
      </c>
      <c r="T135" s="13">
        <f t="shared" ref="T135:T198" si="5">+S135-R135</f>
        <v>2201</v>
      </c>
      <c r="U135" s="14">
        <f>+Section5_Values[[#This Row],[Difference]]/Section5_Values[[#This Row],[Total District ICC]]</f>
        <v>4.2555631772866068E-3</v>
      </c>
    </row>
    <row r="136" spans="1:21">
      <c r="A136" s="4">
        <v>2023</v>
      </c>
      <c r="B136" s="4">
        <v>14</v>
      </c>
      <c r="C136" s="4" t="s">
        <v>201</v>
      </c>
      <c r="D136" s="4">
        <v>21480</v>
      </c>
      <c r="E136" s="4" t="s">
        <v>203</v>
      </c>
      <c r="F136" s="4" t="s">
        <v>43</v>
      </c>
      <c r="G136" s="7">
        <v>4746443</v>
      </c>
      <c r="H136" s="23">
        <v>412933.56</v>
      </c>
      <c r="I136" s="7">
        <v>4333509.4400000004</v>
      </c>
      <c r="J136" s="7">
        <v>4896984</v>
      </c>
      <c r="K136" s="25">
        <v>563474.56000000006</v>
      </c>
      <c r="L136" s="4" t="s">
        <v>43</v>
      </c>
      <c r="M136" s="7">
        <v>352876</v>
      </c>
      <c r="N136" s="23">
        <v>2528.79</v>
      </c>
      <c r="O136" s="7">
        <v>350347.21</v>
      </c>
      <c r="P136" s="7">
        <v>377131</v>
      </c>
      <c r="Q136" s="25">
        <f t="shared" si="4"/>
        <v>26783.789999999979</v>
      </c>
      <c r="R136" s="39">
        <f>+Section5_Values[[#This Row],[Business Tax Year 2025 Inflation Cap Credit Reduction Amount in Dollars]]+Section5_Values[[#This Row],[Non-Business Tax Year 2025 Inflation Cap Credit Reduction Amount in Dollars]]</f>
        <v>415462.35</v>
      </c>
      <c r="S136" s="18">
        <f>+Section5_Values[[#This Row],[Business County Portion of Section 5 Payment to School District]]+Section5_Values[[#This Row],[Non-Business County Portion of Section 5 Payment to School District]]</f>
        <v>590258.35000000009</v>
      </c>
      <c r="T136" s="13">
        <f t="shared" si="5"/>
        <v>174796.00000000012</v>
      </c>
      <c r="U136" s="14">
        <f>+Section5_Values[[#This Row],[Difference]]/Section5_Values[[#This Row],[Total District ICC]]</f>
        <v>0.42072645090463701</v>
      </c>
    </row>
    <row r="137" spans="1:21">
      <c r="A137" s="4">
        <v>2023</v>
      </c>
      <c r="B137" s="4">
        <v>14</v>
      </c>
      <c r="C137" s="4" t="s">
        <v>201</v>
      </c>
      <c r="D137" s="4">
        <v>21730</v>
      </c>
      <c r="E137" s="4" t="s">
        <v>204</v>
      </c>
      <c r="F137" s="4" t="s">
        <v>43</v>
      </c>
      <c r="G137" s="7">
        <v>4099</v>
      </c>
      <c r="H137" s="23">
        <v>616.95000000000005</v>
      </c>
      <c r="I137" s="7">
        <v>3482.05</v>
      </c>
      <c r="J137" s="7">
        <v>4094</v>
      </c>
      <c r="K137" s="25">
        <v>611.95000000000005</v>
      </c>
      <c r="L137" s="4" t="s">
        <v>44</v>
      </c>
      <c r="M137" s="7" t="s">
        <v>45</v>
      </c>
      <c r="N137" s="23">
        <v>0</v>
      </c>
      <c r="O137" s="7" t="s">
        <v>45</v>
      </c>
      <c r="P137" s="7" t="s">
        <v>45</v>
      </c>
      <c r="Q137" s="25">
        <f t="shared" si="4"/>
        <v>0</v>
      </c>
      <c r="R137" s="39">
        <f>+Section5_Values[[#This Row],[Business Tax Year 2025 Inflation Cap Credit Reduction Amount in Dollars]]+Section5_Values[[#This Row],[Non-Business Tax Year 2025 Inflation Cap Credit Reduction Amount in Dollars]]</f>
        <v>616.95000000000005</v>
      </c>
      <c r="S137" s="18">
        <f>+Section5_Values[[#This Row],[Business County Portion of Section 5 Payment to School District]]+Section5_Values[[#This Row],[Non-Business County Portion of Section 5 Payment to School District]]</f>
        <v>611.95000000000005</v>
      </c>
      <c r="T137" s="13">
        <f t="shared" si="5"/>
        <v>-5</v>
      </c>
      <c r="U137" s="15">
        <f>+Section5_Values[[#This Row],[Difference]]/Section5_Values[[#This Row],[Total District ICC]]</f>
        <v>-8.1043844719993503E-3</v>
      </c>
    </row>
    <row r="138" spans="1:21">
      <c r="A138" s="4">
        <v>2023</v>
      </c>
      <c r="B138" s="4">
        <v>14</v>
      </c>
      <c r="C138" s="4" t="s">
        <v>201</v>
      </c>
      <c r="D138" s="4">
        <v>21810</v>
      </c>
      <c r="E138" s="4" t="s">
        <v>131</v>
      </c>
      <c r="F138" s="4" t="s">
        <v>43</v>
      </c>
      <c r="G138" s="7">
        <v>15547</v>
      </c>
      <c r="H138" s="23">
        <v>2743.23</v>
      </c>
      <c r="I138" s="7">
        <v>12803.77</v>
      </c>
      <c r="J138" s="7">
        <v>15549</v>
      </c>
      <c r="K138" s="25">
        <v>2745.23</v>
      </c>
      <c r="L138" s="4" t="s">
        <v>44</v>
      </c>
      <c r="M138" s="7" t="s">
        <v>45</v>
      </c>
      <c r="N138" s="23">
        <v>0</v>
      </c>
      <c r="O138" s="7" t="s">
        <v>45</v>
      </c>
      <c r="P138" s="7" t="s">
        <v>45</v>
      </c>
      <c r="Q138" s="25">
        <f t="shared" si="4"/>
        <v>0</v>
      </c>
      <c r="R138" s="39">
        <f>+Section5_Values[[#This Row],[Business Tax Year 2025 Inflation Cap Credit Reduction Amount in Dollars]]+Section5_Values[[#This Row],[Non-Business Tax Year 2025 Inflation Cap Credit Reduction Amount in Dollars]]</f>
        <v>2743.23</v>
      </c>
      <c r="S138" s="18">
        <f>+Section5_Values[[#This Row],[Business County Portion of Section 5 Payment to School District]]+Section5_Values[[#This Row],[Non-Business County Portion of Section 5 Payment to School District]]</f>
        <v>2745.23</v>
      </c>
      <c r="T138" s="13">
        <f t="shared" si="5"/>
        <v>2</v>
      </c>
      <c r="U138" s="14">
        <f>+Section5_Values[[#This Row],[Difference]]/Section5_Values[[#This Row],[Total District ICC]]</f>
        <v>7.2906755904535896E-4</v>
      </c>
    </row>
    <row r="139" spans="1:21">
      <c r="A139" s="4">
        <v>2023</v>
      </c>
      <c r="B139" s="4">
        <v>14</v>
      </c>
      <c r="C139" s="4" t="s">
        <v>201</v>
      </c>
      <c r="D139" s="4">
        <v>22200</v>
      </c>
      <c r="E139" s="4" t="s">
        <v>205</v>
      </c>
      <c r="F139" s="4" t="s">
        <v>43</v>
      </c>
      <c r="G139" s="7">
        <v>103487</v>
      </c>
      <c r="H139" s="23">
        <v>23877.3</v>
      </c>
      <c r="I139" s="7">
        <v>79609.7</v>
      </c>
      <c r="J139" s="7">
        <v>104445</v>
      </c>
      <c r="K139" s="25">
        <v>24835.3</v>
      </c>
      <c r="L139" s="4" t="s">
        <v>43</v>
      </c>
      <c r="M139" s="7">
        <v>1093</v>
      </c>
      <c r="N139" s="23">
        <v>105.44</v>
      </c>
      <c r="O139" s="7">
        <v>987.56</v>
      </c>
      <c r="P139" s="7">
        <v>1055</v>
      </c>
      <c r="Q139" s="25">
        <f t="shared" si="4"/>
        <v>67.440000000000055</v>
      </c>
      <c r="R139" s="39">
        <f>+Section5_Values[[#This Row],[Business Tax Year 2025 Inflation Cap Credit Reduction Amount in Dollars]]+Section5_Values[[#This Row],[Non-Business Tax Year 2025 Inflation Cap Credit Reduction Amount in Dollars]]</f>
        <v>23982.739999999998</v>
      </c>
      <c r="S139" s="18">
        <f>+Section5_Values[[#This Row],[Business County Portion of Section 5 Payment to School District]]+Section5_Values[[#This Row],[Non-Business County Portion of Section 5 Payment to School District]]</f>
        <v>24902.739999999998</v>
      </c>
      <c r="T139" s="13">
        <f t="shared" si="5"/>
        <v>920</v>
      </c>
      <c r="U139" s="14">
        <f>+Section5_Values[[#This Row],[Difference]]/Section5_Values[[#This Row],[Total District ICC]]</f>
        <v>3.836092122918399E-2</v>
      </c>
    </row>
    <row r="140" spans="1:21">
      <c r="A140" s="4">
        <v>2023</v>
      </c>
      <c r="B140" s="4">
        <v>14</v>
      </c>
      <c r="C140" s="4" t="s">
        <v>201</v>
      </c>
      <c r="D140" s="4">
        <v>23040</v>
      </c>
      <c r="E140" s="4" t="s">
        <v>133</v>
      </c>
      <c r="F140" s="4" t="s">
        <v>43</v>
      </c>
      <c r="G140" s="7">
        <v>279751</v>
      </c>
      <c r="H140" s="23">
        <v>48823.08</v>
      </c>
      <c r="I140" s="7">
        <v>230927.92</v>
      </c>
      <c r="J140" s="7">
        <v>280418</v>
      </c>
      <c r="K140" s="25">
        <v>49490.080000000002</v>
      </c>
      <c r="L140" s="4" t="s">
        <v>44</v>
      </c>
      <c r="M140" s="7" t="s">
        <v>45</v>
      </c>
      <c r="N140" s="23">
        <v>0</v>
      </c>
      <c r="O140" s="7" t="s">
        <v>45</v>
      </c>
      <c r="P140" s="7" t="s">
        <v>45</v>
      </c>
      <c r="Q140" s="25">
        <f t="shared" si="4"/>
        <v>0</v>
      </c>
      <c r="R140" s="39">
        <f>+Section5_Values[[#This Row],[Business Tax Year 2025 Inflation Cap Credit Reduction Amount in Dollars]]+Section5_Values[[#This Row],[Non-Business Tax Year 2025 Inflation Cap Credit Reduction Amount in Dollars]]</f>
        <v>48823.08</v>
      </c>
      <c r="S140" s="18">
        <f>+Section5_Values[[#This Row],[Business County Portion of Section 5 Payment to School District]]+Section5_Values[[#This Row],[Non-Business County Portion of Section 5 Payment to School District]]</f>
        <v>49490.080000000002</v>
      </c>
      <c r="T140" s="13">
        <f t="shared" si="5"/>
        <v>667</v>
      </c>
      <c r="U140" s="14">
        <f>+Section5_Values[[#This Row],[Difference]]/Section5_Values[[#This Row],[Total District ICC]]</f>
        <v>1.3661571535429554E-2</v>
      </c>
    </row>
    <row r="141" spans="1:21">
      <c r="A141" s="4">
        <v>2023</v>
      </c>
      <c r="B141" s="4">
        <v>14</v>
      </c>
      <c r="C141" s="4" t="s">
        <v>201</v>
      </c>
      <c r="D141" s="4">
        <v>23380</v>
      </c>
      <c r="E141" s="4" t="s">
        <v>206</v>
      </c>
      <c r="F141" s="4" t="s">
        <v>44</v>
      </c>
      <c r="G141" s="7" t="s">
        <v>45</v>
      </c>
      <c r="H141" s="23">
        <v>0</v>
      </c>
      <c r="I141" s="7" t="s">
        <v>45</v>
      </c>
      <c r="J141" s="7" t="s">
        <v>45</v>
      </c>
      <c r="K141" s="25">
        <v>0</v>
      </c>
      <c r="L141" s="4" t="s">
        <v>44</v>
      </c>
      <c r="M141" s="7" t="s">
        <v>45</v>
      </c>
      <c r="N141" s="23">
        <v>0</v>
      </c>
      <c r="O141" s="7" t="s">
        <v>45</v>
      </c>
      <c r="P141" s="7" t="s">
        <v>45</v>
      </c>
      <c r="Q141" s="25">
        <f t="shared" si="4"/>
        <v>0</v>
      </c>
      <c r="R141" s="39">
        <f>+Section5_Values[[#This Row],[Business Tax Year 2025 Inflation Cap Credit Reduction Amount in Dollars]]+Section5_Values[[#This Row],[Non-Business Tax Year 2025 Inflation Cap Credit Reduction Amount in Dollars]]</f>
        <v>0</v>
      </c>
      <c r="S141" s="18">
        <f>+Section5_Values[[#This Row],[Business County Portion of Section 5 Payment to School District]]+Section5_Values[[#This Row],[Non-Business County Portion of Section 5 Payment to School District]]</f>
        <v>0</v>
      </c>
      <c r="T141" s="13">
        <f t="shared" si="5"/>
        <v>0</v>
      </c>
      <c r="U141" s="14" t="e">
        <f>+Section5_Values[[#This Row],[Difference]]/Section5_Values[[#This Row],[Total District ICC]]</f>
        <v>#DIV/0!</v>
      </c>
    </row>
    <row r="142" spans="1:21">
      <c r="A142" s="4">
        <v>2023</v>
      </c>
      <c r="B142" s="4">
        <v>14</v>
      </c>
      <c r="C142" s="4" t="s">
        <v>201</v>
      </c>
      <c r="D142" s="4">
        <v>26020</v>
      </c>
      <c r="E142" s="4" t="s">
        <v>207</v>
      </c>
      <c r="F142" s="4" t="s">
        <v>43</v>
      </c>
      <c r="G142" s="7">
        <v>10924438</v>
      </c>
      <c r="H142" s="23">
        <v>1629481.65</v>
      </c>
      <c r="I142" s="7">
        <v>9294956.3499999996</v>
      </c>
      <c r="J142" s="7">
        <v>10948925</v>
      </c>
      <c r="K142" s="25">
        <v>1653968.65</v>
      </c>
      <c r="L142" s="4" t="s">
        <v>44</v>
      </c>
      <c r="M142" s="7" t="s">
        <v>45</v>
      </c>
      <c r="N142" s="23">
        <v>0</v>
      </c>
      <c r="O142" s="7" t="s">
        <v>45</v>
      </c>
      <c r="P142" s="7" t="s">
        <v>45</v>
      </c>
      <c r="Q142" s="25">
        <f t="shared" si="4"/>
        <v>0</v>
      </c>
      <c r="R142" s="39">
        <f>+Section5_Values[[#This Row],[Business Tax Year 2025 Inflation Cap Credit Reduction Amount in Dollars]]+Section5_Values[[#This Row],[Non-Business Tax Year 2025 Inflation Cap Credit Reduction Amount in Dollars]]</f>
        <v>1629481.65</v>
      </c>
      <c r="S142" s="18">
        <f>+Section5_Values[[#This Row],[Business County Portion of Section 5 Payment to School District]]+Section5_Values[[#This Row],[Non-Business County Portion of Section 5 Payment to School District]]</f>
        <v>1653968.65</v>
      </c>
      <c r="T142" s="13">
        <f t="shared" si="5"/>
        <v>24487</v>
      </c>
      <c r="U142" s="14">
        <f>+Section5_Values[[#This Row],[Difference]]/Section5_Values[[#This Row],[Total District ICC]]</f>
        <v>1.5027478216769119E-2</v>
      </c>
    </row>
    <row r="143" spans="1:21">
      <c r="A143" s="4">
        <v>2023</v>
      </c>
      <c r="B143" s="4">
        <v>14</v>
      </c>
      <c r="C143" s="4" t="s">
        <v>201</v>
      </c>
      <c r="D143" s="4">
        <v>30160</v>
      </c>
      <c r="E143" s="4" t="s">
        <v>137</v>
      </c>
      <c r="F143" s="4" t="s">
        <v>43</v>
      </c>
      <c r="G143" s="7">
        <v>2344957</v>
      </c>
      <c r="H143" s="23">
        <v>430179.23</v>
      </c>
      <c r="I143" s="7">
        <v>1914777.77</v>
      </c>
      <c r="J143" s="7">
        <v>2347813</v>
      </c>
      <c r="K143" s="25">
        <v>433035.23</v>
      </c>
      <c r="L143" s="4" t="s">
        <v>44</v>
      </c>
      <c r="M143" s="7" t="s">
        <v>45</v>
      </c>
      <c r="N143" s="23">
        <v>0</v>
      </c>
      <c r="O143" s="7" t="s">
        <v>45</v>
      </c>
      <c r="P143" s="7" t="s">
        <v>45</v>
      </c>
      <c r="Q143" s="25">
        <f t="shared" si="4"/>
        <v>0</v>
      </c>
      <c r="R143" s="39">
        <f>+Section5_Values[[#This Row],[Business Tax Year 2025 Inflation Cap Credit Reduction Amount in Dollars]]+Section5_Values[[#This Row],[Non-Business Tax Year 2025 Inflation Cap Credit Reduction Amount in Dollars]]</f>
        <v>430179.23</v>
      </c>
      <c r="S143" s="18">
        <f>+Section5_Values[[#This Row],[Business County Portion of Section 5 Payment to School District]]+Section5_Values[[#This Row],[Non-Business County Portion of Section 5 Payment to School District]]</f>
        <v>433035.23</v>
      </c>
      <c r="T143" s="13">
        <f t="shared" si="5"/>
        <v>2856</v>
      </c>
      <c r="U143" s="14">
        <f>+Section5_Values[[#This Row],[Difference]]/Section5_Values[[#This Row],[Total District ICC]]</f>
        <v>6.6390931984326631E-3</v>
      </c>
    </row>
    <row r="144" spans="1:21">
      <c r="A144" s="4">
        <v>2023</v>
      </c>
      <c r="B144" s="4">
        <v>14</v>
      </c>
      <c r="C144" s="4" t="s">
        <v>201</v>
      </c>
      <c r="D144" s="4">
        <v>30170</v>
      </c>
      <c r="E144" s="4" t="s">
        <v>189</v>
      </c>
      <c r="F144" s="4" t="s">
        <v>43</v>
      </c>
      <c r="G144" s="7">
        <v>12980</v>
      </c>
      <c r="H144" s="23">
        <v>2842.86</v>
      </c>
      <c r="I144" s="7">
        <v>10137.14</v>
      </c>
      <c r="J144" s="7">
        <v>13164</v>
      </c>
      <c r="K144" s="25">
        <v>3026.86</v>
      </c>
      <c r="L144" s="4" t="s">
        <v>43</v>
      </c>
      <c r="M144" s="7">
        <v>147</v>
      </c>
      <c r="N144" s="23">
        <v>10.029999999999999</v>
      </c>
      <c r="O144" s="7">
        <v>136.97</v>
      </c>
      <c r="P144" s="7">
        <v>142</v>
      </c>
      <c r="Q144" s="25">
        <f t="shared" si="4"/>
        <v>5.0300000000000011</v>
      </c>
      <c r="R144" s="39">
        <f>+Section5_Values[[#This Row],[Business Tax Year 2025 Inflation Cap Credit Reduction Amount in Dollars]]+Section5_Values[[#This Row],[Non-Business Tax Year 2025 Inflation Cap Credit Reduction Amount in Dollars]]</f>
        <v>2852.8900000000003</v>
      </c>
      <c r="S144" s="18">
        <f>+Section5_Values[[#This Row],[Business County Portion of Section 5 Payment to School District]]+Section5_Values[[#This Row],[Non-Business County Portion of Section 5 Payment to School District]]</f>
        <v>3031.8900000000003</v>
      </c>
      <c r="T144" s="13">
        <f t="shared" si="5"/>
        <v>179</v>
      </c>
      <c r="U144" s="14">
        <f>+Section5_Values[[#This Row],[Difference]]/Section5_Values[[#This Row],[Total District ICC]]</f>
        <v>6.2743393541286191E-2</v>
      </c>
    </row>
    <row r="145" spans="1:21">
      <c r="A145" s="4">
        <v>2023</v>
      </c>
      <c r="B145" s="4">
        <v>14</v>
      </c>
      <c r="C145" s="4" t="s">
        <v>201</v>
      </c>
      <c r="D145" s="4">
        <v>30370</v>
      </c>
      <c r="E145" s="4" t="s">
        <v>49</v>
      </c>
      <c r="F145" s="4" t="s">
        <v>44</v>
      </c>
      <c r="G145" s="7" t="s">
        <v>45</v>
      </c>
      <c r="H145" s="23">
        <v>0</v>
      </c>
      <c r="I145" s="7" t="s">
        <v>45</v>
      </c>
      <c r="J145" s="7" t="s">
        <v>45</v>
      </c>
      <c r="K145" s="25">
        <v>0</v>
      </c>
      <c r="L145" s="4" t="s">
        <v>44</v>
      </c>
      <c r="M145" s="7" t="s">
        <v>45</v>
      </c>
      <c r="N145" s="23">
        <v>0</v>
      </c>
      <c r="O145" s="7" t="s">
        <v>45</v>
      </c>
      <c r="P145" s="7" t="s">
        <v>45</v>
      </c>
      <c r="Q145" s="25">
        <f t="shared" si="4"/>
        <v>0</v>
      </c>
      <c r="R145" s="39">
        <f>+Section5_Values[[#This Row],[Business Tax Year 2025 Inflation Cap Credit Reduction Amount in Dollars]]+Section5_Values[[#This Row],[Non-Business Tax Year 2025 Inflation Cap Credit Reduction Amount in Dollars]]</f>
        <v>0</v>
      </c>
      <c r="S145" s="18">
        <f>+Section5_Values[[#This Row],[Business County Portion of Section 5 Payment to School District]]+Section5_Values[[#This Row],[Non-Business County Portion of Section 5 Payment to School District]]</f>
        <v>0</v>
      </c>
      <c r="T145" s="13">
        <f t="shared" si="5"/>
        <v>0</v>
      </c>
      <c r="U145" s="14" t="e">
        <f>+Section5_Values[[#This Row],[Difference]]/Section5_Values[[#This Row],[Total District ICC]]</f>
        <v>#DIV/0!</v>
      </c>
    </row>
    <row r="146" spans="1:21">
      <c r="A146" s="4">
        <v>2024</v>
      </c>
      <c r="B146" s="4">
        <v>16</v>
      </c>
      <c r="C146" s="4" t="s">
        <v>222</v>
      </c>
      <c r="D146" s="4">
        <v>21240</v>
      </c>
      <c r="E146" s="4" t="s">
        <v>223</v>
      </c>
      <c r="F146" s="4" t="s">
        <v>44</v>
      </c>
      <c r="G146" s="7" t="s">
        <v>45</v>
      </c>
      <c r="H146" s="23">
        <v>0</v>
      </c>
      <c r="I146" s="7" t="s">
        <v>45</v>
      </c>
      <c r="J146" s="7" t="s">
        <v>45</v>
      </c>
      <c r="K146" s="25">
        <v>0</v>
      </c>
      <c r="L146" s="4" t="s">
        <v>44</v>
      </c>
      <c r="M146" s="7" t="s">
        <v>45</v>
      </c>
      <c r="N146" s="23">
        <v>0</v>
      </c>
      <c r="O146" s="7" t="s">
        <v>45</v>
      </c>
      <c r="P146" s="7" t="s">
        <v>45</v>
      </c>
      <c r="Q146" s="25">
        <f t="shared" si="4"/>
        <v>0</v>
      </c>
      <c r="R146" s="39">
        <f>+Section5_Values[[#This Row],[Business Tax Year 2025 Inflation Cap Credit Reduction Amount in Dollars]]+Section5_Values[[#This Row],[Non-Business Tax Year 2025 Inflation Cap Credit Reduction Amount in Dollars]]</f>
        <v>0</v>
      </c>
      <c r="S146" s="18">
        <f>+Section5_Values[[#This Row],[Business County Portion of Section 5 Payment to School District]]+Section5_Values[[#This Row],[Non-Business County Portion of Section 5 Payment to School District]]</f>
        <v>0</v>
      </c>
      <c r="T146" s="13">
        <f t="shared" si="5"/>
        <v>0</v>
      </c>
      <c r="U146" s="14" t="e">
        <f>+Section5_Values[[#This Row],[Difference]]/Section5_Values[[#This Row],[Total District ICC]]</f>
        <v>#DIV/0!</v>
      </c>
    </row>
    <row r="147" spans="1:21">
      <c r="A147" s="4">
        <v>2024</v>
      </c>
      <c r="B147" s="4">
        <v>16</v>
      </c>
      <c r="C147" s="4" t="s">
        <v>222</v>
      </c>
      <c r="D147" s="4">
        <v>21510</v>
      </c>
      <c r="E147" s="4" t="s">
        <v>224</v>
      </c>
      <c r="F147" s="4" t="s">
        <v>44</v>
      </c>
      <c r="G147" s="7" t="s">
        <v>45</v>
      </c>
      <c r="H147" s="23">
        <v>0</v>
      </c>
      <c r="I147" s="7" t="s">
        <v>45</v>
      </c>
      <c r="J147" s="7" t="s">
        <v>45</v>
      </c>
      <c r="K147" s="25">
        <v>0</v>
      </c>
      <c r="L147" s="4" t="s">
        <v>44</v>
      </c>
      <c r="M147" s="7" t="s">
        <v>45</v>
      </c>
      <c r="N147" s="23">
        <v>0</v>
      </c>
      <c r="O147" s="7" t="s">
        <v>45</v>
      </c>
      <c r="P147" s="7" t="s">
        <v>45</v>
      </c>
      <c r="Q147" s="25">
        <f t="shared" si="4"/>
        <v>0</v>
      </c>
      <c r="R147" s="39">
        <f>+Section5_Values[[#This Row],[Business Tax Year 2025 Inflation Cap Credit Reduction Amount in Dollars]]+Section5_Values[[#This Row],[Non-Business Tax Year 2025 Inflation Cap Credit Reduction Amount in Dollars]]</f>
        <v>0</v>
      </c>
      <c r="S147" s="18">
        <f>+Section5_Values[[#This Row],[Business County Portion of Section 5 Payment to School District]]+Section5_Values[[#This Row],[Non-Business County Portion of Section 5 Payment to School District]]</f>
        <v>0</v>
      </c>
      <c r="T147" s="13">
        <f t="shared" si="5"/>
        <v>0</v>
      </c>
      <c r="U147" s="14" t="e">
        <f>+Section5_Values[[#This Row],[Difference]]/Section5_Values[[#This Row],[Total District ICC]]</f>
        <v>#DIV/0!</v>
      </c>
    </row>
    <row r="148" spans="1:21">
      <c r="A148" s="4">
        <v>2024</v>
      </c>
      <c r="B148" s="4">
        <v>16</v>
      </c>
      <c r="C148" s="4" t="s">
        <v>222</v>
      </c>
      <c r="D148" s="4">
        <v>22020</v>
      </c>
      <c r="E148" s="4" t="s">
        <v>225</v>
      </c>
      <c r="F148" s="4" t="s">
        <v>43</v>
      </c>
      <c r="G148" s="7">
        <v>926711</v>
      </c>
      <c r="H148" s="23">
        <v>66520.41</v>
      </c>
      <c r="I148" s="7">
        <v>860190.59</v>
      </c>
      <c r="J148" s="7">
        <v>996290</v>
      </c>
      <c r="K148" s="25">
        <v>136099.41</v>
      </c>
      <c r="L148" s="4" t="s">
        <v>44</v>
      </c>
      <c r="M148" s="7" t="s">
        <v>45</v>
      </c>
      <c r="N148" s="23">
        <v>0</v>
      </c>
      <c r="O148" s="7" t="s">
        <v>45</v>
      </c>
      <c r="P148" s="7" t="s">
        <v>45</v>
      </c>
      <c r="Q148" s="25">
        <f t="shared" si="4"/>
        <v>0</v>
      </c>
      <c r="R148" s="39">
        <f>+Section5_Values[[#This Row],[Business Tax Year 2025 Inflation Cap Credit Reduction Amount in Dollars]]+Section5_Values[[#This Row],[Non-Business Tax Year 2025 Inflation Cap Credit Reduction Amount in Dollars]]</f>
        <v>66520.41</v>
      </c>
      <c r="S148" s="18">
        <f>+Section5_Values[[#This Row],[Business County Portion of Section 5 Payment to School District]]+Section5_Values[[#This Row],[Non-Business County Portion of Section 5 Payment to School District]]</f>
        <v>136099.41</v>
      </c>
      <c r="T148" s="13">
        <f t="shared" si="5"/>
        <v>69579</v>
      </c>
      <c r="U148" s="14">
        <f>+Section5_Values[[#This Row],[Difference]]/Section5_Values[[#This Row],[Total District ICC]]</f>
        <v>1.0459797226144576</v>
      </c>
    </row>
    <row r="149" spans="1:21">
      <c r="A149" s="4">
        <v>2024</v>
      </c>
      <c r="B149" s="4">
        <v>16</v>
      </c>
      <c r="C149" s="4" t="s">
        <v>222</v>
      </c>
      <c r="D149" s="4">
        <v>23640</v>
      </c>
      <c r="E149" s="4" t="s">
        <v>226</v>
      </c>
      <c r="F149" s="4" t="s">
        <v>43</v>
      </c>
      <c r="G149" s="7">
        <v>171328</v>
      </c>
      <c r="H149" s="23">
        <v>11843.51</v>
      </c>
      <c r="I149" s="7">
        <v>159484.49</v>
      </c>
      <c r="J149" s="7">
        <v>180797</v>
      </c>
      <c r="K149" s="25">
        <v>21312.51</v>
      </c>
      <c r="L149" s="4" t="s">
        <v>44</v>
      </c>
      <c r="M149" s="7" t="s">
        <v>45</v>
      </c>
      <c r="N149" s="23">
        <v>0</v>
      </c>
      <c r="O149" s="7" t="s">
        <v>45</v>
      </c>
      <c r="P149" s="7" t="s">
        <v>45</v>
      </c>
      <c r="Q149" s="25">
        <f t="shared" si="4"/>
        <v>0</v>
      </c>
      <c r="R149" s="39">
        <f>+Section5_Values[[#This Row],[Business Tax Year 2025 Inflation Cap Credit Reduction Amount in Dollars]]+Section5_Values[[#This Row],[Non-Business Tax Year 2025 Inflation Cap Credit Reduction Amount in Dollars]]</f>
        <v>11843.51</v>
      </c>
      <c r="S149" s="18">
        <f>+Section5_Values[[#This Row],[Business County Portion of Section 5 Payment to School District]]+Section5_Values[[#This Row],[Non-Business County Portion of Section 5 Payment to School District]]</f>
        <v>21312.51</v>
      </c>
      <c r="T149" s="13">
        <f t="shared" si="5"/>
        <v>9468.9999999999982</v>
      </c>
      <c r="U149" s="14">
        <f>+Section5_Values[[#This Row],[Difference]]/Section5_Values[[#This Row],[Total District ICC]]</f>
        <v>0.79950960483843037</v>
      </c>
    </row>
    <row r="150" spans="1:21">
      <c r="A150" s="4">
        <v>2024</v>
      </c>
      <c r="B150" s="4">
        <v>16</v>
      </c>
      <c r="C150" s="4" t="s">
        <v>222</v>
      </c>
      <c r="D150" s="4">
        <v>24600</v>
      </c>
      <c r="E150" s="4" t="s">
        <v>227</v>
      </c>
      <c r="F150" s="4" t="s">
        <v>43</v>
      </c>
      <c r="G150" s="7">
        <v>4715369</v>
      </c>
      <c r="H150" s="23">
        <v>796582.59</v>
      </c>
      <c r="I150" s="7">
        <v>3918786.41</v>
      </c>
      <c r="J150" s="7">
        <v>4776484</v>
      </c>
      <c r="K150" s="25">
        <v>857697.59</v>
      </c>
      <c r="L150" s="4" t="s">
        <v>43</v>
      </c>
      <c r="M150" s="7">
        <v>472307</v>
      </c>
      <c r="N150" s="23">
        <v>6960.32</v>
      </c>
      <c r="O150" s="7">
        <v>465346.68</v>
      </c>
      <c r="P150" s="7">
        <v>483911</v>
      </c>
      <c r="Q150" s="25">
        <f t="shared" si="4"/>
        <v>18564.320000000007</v>
      </c>
      <c r="R150" s="39">
        <f>+Section5_Values[[#This Row],[Business Tax Year 2025 Inflation Cap Credit Reduction Amount in Dollars]]+Section5_Values[[#This Row],[Non-Business Tax Year 2025 Inflation Cap Credit Reduction Amount in Dollars]]</f>
        <v>803542.90999999992</v>
      </c>
      <c r="S150" s="18">
        <f>+Section5_Values[[#This Row],[Business County Portion of Section 5 Payment to School District]]+Section5_Values[[#This Row],[Non-Business County Portion of Section 5 Payment to School District]]</f>
        <v>876261.90999999992</v>
      </c>
      <c r="T150" s="13">
        <f t="shared" si="5"/>
        <v>72719</v>
      </c>
      <c r="U150" s="14">
        <f>+Section5_Values[[#This Row],[Difference]]/Section5_Values[[#This Row],[Total District ICC]]</f>
        <v>9.0497967308304672E-2</v>
      </c>
    </row>
    <row r="151" spans="1:21">
      <c r="A151" s="4">
        <v>2024</v>
      </c>
      <c r="B151" s="4">
        <v>16</v>
      </c>
      <c r="C151" s="4" t="s">
        <v>222</v>
      </c>
      <c r="D151" s="4">
        <v>24640</v>
      </c>
      <c r="E151" s="4" t="s">
        <v>228</v>
      </c>
      <c r="F151" s="4" t="s">
        <v>43</v>
      </c>
      <c r="G151" s="7">
        <v>7893278</v>
      </c>
      <c r="H151" s="23">
        <v>492919.85</v>
      </c>
      <c r="I151" s="7">
        <v>7400358.1500000004</v>
      </c>
      <c r="J151" s="7">
        <v>7937658</v>
      </c>
      <c r="K151" s="25">
        <v>537299.85</v>
      </c>
      <c r="L151" s="4" t="s">
        <v>44</v>
      </c>
      <c r="M151" s="7" t="s">
        <v>45</v>
      </c>
      <c r="N151" s="23">
        <v>0</v>
      </c>
      <c r="O151" s="7" t="s">
        <v>45</v>
      </c>
      <c r="P151" s="7" t="s">
        <v>45</v>
      </c>
      <c r="Q151" s="25">
        <f t="shared" si="4"/>
        <v>0</v>
      </c>
      <c r="R151" s="39">
        <f>+Section5_Values[[#This Row],[Business Tax Year 2025 Inflation Cap Credit Reduction Amount in Dollars]]+Section5_Values[[#This Row],[Non-Business Tax Year 2025 Inflation Cap Credit Reduction Amount in Dollars]]</f>
        <v>492919.85</v>
      </c>
      <c r="S151" s="18">
        <f>+Section5_Values[[#This Row],[Business County Portion of Section 5 Payment to School District]]+Section5_Values[[#This Row],[Non-Business County Portion of Section 5 Payment to School District]]</f>
        <v>537299.85</v>
      </c>
      <c r="T151" s="13">
        <f t="shared" si="5"/>
        <v>44380</v>
      </c>
      <c r="U151" s="14">
        <f>+Section5_Values[[#This Row],[Difference]]/Section5_Values[[#This Row],[Total District ICC]]</f>
        <v>9.0034921498900897E-2</v>
      </c>
    </row>
    <row r="152" spans="1:21">
      <c r="A152" s="4">
        <v>2024</v>
      </c>
      <c r="B152" s="4">
        <v>16</v>
      </c>
      <c r="C152" s="4" t="s">
        <v>222</v>
      </c>
      <c r="D152" s="4">
        <v>25360</v>
      </c>
      <c r="E152" s="4" t="s">
        <v>229</v>
      </c>
      <c r="F152" s="4" t="s">
        <v>43</v>
      </c>
      <c r="G152" s="7">
        <v>312787</v>
      </c>
      <c r="H152" s="23">
        <v>21738.01</v>
      </c>
      <c r="I152" s="7">
        <v>291048.99</v>
      </c>
      <c r="J152" s="7">
        <v>313633</v>
      </c>
      <c r="K152" s="25">
        <v>22584.01</v>
      </c>
      <c r="L152" s="4" t="s">
        <v>44</v>
      </c>
      <c r="M152" s="7" t="s">
        <v>45</v>
      </c>
      <c r="N152" s="23">
        <v>0</v>
      </c>
      <c r="O152" s="7" t="s">
        <v>45</v>
      </c>
      <c r="P152" s="7" t="s">
        <v>45</v>
      </c>
      <c r="Q152" s="25">
        <f t="shared" si="4"/>
        <v>0</v>
      </c>
      <c r="R152" s="39">
        <f>+Section5_Values[[#This Row],[Business Tax Year 2025 Inflation Cap Credit Reduction Amount in Dollars]]+Section5_Values[[#This Row],[Non-Business Tax Year 2025 Inflation Cap Credit Reduction Amount in Dollars]]</f>
        <v>21738.01</v>
      </c>
      <c r="S152" s="18">
        <f>+Section5_Values[[#This Row],[Business County Portion of Section 5 Payment to School District]]+Section5_Values[[#This Row],[Non-Business County Portion of Section 5 Payment to School District]]</f>
        <v>22584.01</v>
      </c>
      <c r="T152" s="13">
        <f t="shared" si="5"/>
        <v>846</v>
      </c>
      <c r="U152" s="14">
        <f>+Section5_Values[[#This Row],[Difference]]/Section5_Values[[#This Row],[Total District ICC]]</f>
        <v>3.8918005834020691E-2</v>
      </c>
    </row>
    <row r="153" spans="1:21">
      <c r="A153" s="4">
        <v>2024</v>
      </c>
      <c r="B153" s="4">
        <v>16</v>
      </c>
      <c r="C153" s="4" t="s">
        <v>222</v>
      </c>
      <c r="D153" s="4">
        <v>25860</v>
      </c>
      <c r="E153" s="4" t="s">
        <v>76</v>
      </c>
      <c r="F153" s="4" t="s">
        <v>43</v>
      </c>
      <c r="G153" s="7">
        <v>366420</v>
      </c>
      <c r="H153" s="23">
        <v>19309.849999999999</v>
      </c>
      <c r="I153" s="7">
        <v>347110.15</v>
      </c>
      <c r="J153" s="7">
        <v>378670</v>
      </c>
      <c r="K153" s="25">
        <v>31559.85</v>
      </c>
      <c r="L153" s="4" t="s">
        <v>44</v>
      </c>
      <c r="M153" s="7" t="s">
        <v>45</v>
      </c>
      <c r="N153" s="23">
        <v>0</v>
      </c>
      <c r="O153" s="7" t="s">
        <v>45</v>
      </c>
      <c r="P153" s="7" t="s">
        <v>45</v>
      </c>
      <c r="Q153" s="25">
        <f t="shared" si="4"/>
        <v>0</v>
      </c>
      <c r="R153" s="39">
        <f>+Section5_Values[[#This Row],[Business Tax Year 2025 Inflation Cap Credit Reduction Amount in Dollars]]+Section5_Values[[#This Row],[Non-Business Tax Year 2025 Inflation Cap Credit Reduction Amount in Dollars]]</f>
        <v>19309.849999999999</v>
      </c>
      <c r="S153" s="18">
        <f>+Section5_Values[[#This Row],[Business County Portion of Section 5 Payment to School District]]+Section5_Values[[#This Row],[Non-Business County Portion of Section 5 Payment to School District]]</f>
        <v>31559.85</v>
      </c>
      <c r="T153" s="13">
        <f t="shared" si="5"/>
        <v>12250</v>
      </c>
      <c r="U153" s="14">
        <f>+Section5_Values[[#This Row],[Difference]]/Section5_Values[[#This Row],[Total District ICC]]</f>
        <v>0.63439125627594217</v>
      </c>
    </row>
    <row r="154" spans="1:21">
      <c r="A154" s="4">
        <v>2024</v>
      </c>
      <c r="B154" s="4">
        <v>16</v>
      </c>
      <c r="C154" s="4" t="s">
        <v>222</v>
      </c>
      <c r="D154" s="4">
        <v>30020</v>
      </c>
      <c r="E154" s="4" t="s">
        <v>77</v>
      </c>
      <c r="F154" s="4" t="s">
        <v>43</v>
      </c>
      <c r="G154" s="7">
        <v>43227</v>
      </c>
      <c r="H154" s="23">
        <v>2088.73</v>
      </c>
      <c r="I154" s="7">
        <v>41138.269999999997</v>
      </c>
      <c r="J154" s="7">
        <v>44883</v>
      </c>
      <c r="K154" s="25">
        <v>3744.73</v>
      </c>
      <c r="L154" s="4" t="s">
        <v>44</v>
      </c>
      <c r="M154" s="7" t="s">
        <v>45</v>
      </c>
      <c r="N154" s="23">
        <v>0</v>
      </c>
      <c r="O154" s="7" t="s">
        <v>45</v>
      </c>
      <c r="P154" s="7" t="s">
        <v>45</v>
      </c>
      <c r="Q154" s="25">
        <f t="shared" si="4"/>
        <v>0</v>
      </c>
      <c r="R154" s="39">
        <f>+Section5_Values[[#This Row],[Business Tax Year 2025 Inflation Cap Credit Reduction Amount in Dollars]]+Section5_Values[[#This Row],[Non-Business Tax Year 2025 Inflation Cap Credit Reduction Amount in Dollars]]</f>
        <v>2088.73</v>
      </c>
      <c r="S154" s="18">
        <f>+Section5_Values[[#This Row],[Business County Portion of Section 5 Payment to School District]]+Section5_Values[[#This Row],[Non-Business County Portion of Section 5 Payment to School District]]</f>
        <v>3744.73</v>
      </c>
      <c r="T154" s="13">
        <f t="shared" si="5"/>
        <v>1656</v>
      </c>
      <c r="U154" s="14">
        <f>+Section5_Values[[#This Row],[Difference]]/Section5_Values[[#This Row],[Total District ICC]]</f>
        <v>0.79282626284871671</v>
      </c>
    </row>
    <row r="155" spans="1:21">
      <c r="A155" s="4">
        <v>2024</v>
      </c>
      <c r="B155" s="4">
        <v>16</v>
      </c>
      <c r="C155" s="4" t="s">
        <v>222</v>
      </c>
      <c r="D155" s="4">
        <v>30050</v>
      </c>
      <c r="E155" s="4" t="s">
        <v>167</v>
      </c>
      <c r="F155" s="4" t="s">
        <v>43</v>
      </c>
      <c r="G155" s="7">
        <v>85150</v>
      </c>
      <c r="H155" s="23">
        <v>10972.68</v>
      </c>
      <c r="I155" s="7">
        <v>74177.320000000007</v>
      </c>
      <c r="J155" s="7">
        <v>86235</v>
      </c>
      <c r="K155" s="25">
        <v>12057.68</v>
      </c>
      <c r="L155" s="4" t="s">
        <v>44</v>
      </c>
      <c r="M155" s="7" t="s">
        <v>45</v>
      </c>
      <c r="N155" s="23">
        <v>0</v>
      </c>
      <c r="O155" s="7" t="s">
        <v>45</v>
      </c>
      <c r="P155" s="7" t="s">
        <v>45</v>
      </c>
      <c r="Q155" s="25">
        <f t="shared" si="4"/>
        <v>0</v>
      </c>
      <c r="R155" s="39">
        <f>+Section5_Values[[#This Row],[Business Tax Year 2025 Inflation Cap Credit Reduction Amount in Dollars]]+Section5_Values[[#This Row],[Non-Business Tax Year 2025 Inflation Cap Credit Reduction Amount in Dollars]]</f>
        <v>10972.68</v>
      </c>
      <c r="S155" s="18">
        <f>+Section5_Values[[#This Row],[Business County Portion of Section 5 Payment to School District]]+Section5_Values[[#This Row],[Non-Business County Portion of Section 5 Payment to School District]]</f>
        <v>12057.68</v>
      </c>
      <c r="T155" s="13">
        <f t="shared" si="5"/>
        <v>1085</v>
      </c>
      <c r="U155" s="14">
        <f>+Section5_Values[[#This Row],[Difference]]/Section5_Values[[#This Row],[Total District ICC]]</f>
        <v>9.8881950444194122E-2</v>
      </c>
    </row>
    <row r="156" spans="1:21">
      <c r="A156" s="4">
        <v>2024</v>
      </c>
      <c r="B156" s="4">
        <v>16</v>
      </c>
      <c r="C156" s="4" t="s">
        <v>222</v>
      </c>
      <c r="D156" s="4">
        <v>30090</v>
      </c>
      <c r="E156" s="4" t="s">
        <v>230</v>
      </c>
      <c r="F156" s="4" t="s">
        <v>44</v>
      </c>
      <c r="G156" s="7" t="s">
        <v>45</v>
      </c>
      <c r="H156" s="23">
        <v>0</v>
      </c>
      <c r="I156" s="7" t="s">
        <v>45</v>
      </c>
      <c r="J156" s="7" t="s">
        <v>45</v>
      </c>
      <c r="K156" s="25">
        <v>0</v>
      </c>
      <c r="L156" s="4" t="s">
        <v>44</v>
      </c>
      <c r="M156" s="7" t="s">
        <v>45</v>
      </c>
      <c r="N156" s="23">
        <v>0</v>
      </c>
      <c r="O156" s="7" t="s">
        <v>45</v>
      </c>
      <c r="P156" s="7" t="s">
        <v>45</v>
      </c>
      <c r="Q156" s="25">
        <f t="shared" si="4"/>
        <v>0</v>
      </c>
      <c r="R156" s="39">
        <f>+Section5_Values[[#This Row],[Business Tax Year 2025 Inflation Cap Credit Reduction Amount in Dollars]]+Section5_Values[[#This Row],[Non-Business Tax Year 2025 Inflation Cap Credit Reduction Amount in Dollars]]</f>
        <v>0</v>
      </c>
      <c r="S156" s="18">
        <f>+Section5_Values[[#This Row],[Business County Portion of Section 5 Payment to School District]]+Section5_Values[[#This Row],[Non-Business County Portion of Section 5 Payment to School District]]</f>
        <v>0</v>
      </c>
      <c r="T156" s="13">
        <f t="shared" si="5"/>
        <v>0</v>
      </c>
      <c r="U156" s="14" t="e">
        <f>+Section5_Values[[#This Row],[Difference]]/Section5_Values[[#This Row],[Total District ICC]]</f>
        <v>#DIV/0!</v>
      </c>
    </row>
    <row r="157" spans="1:21">
      <c r="A157" s="4">
        <v>2024</v>
      </c>
      <c r="B157" s="4">
        <v>16</v>
      </c>
      <c r="C157" s="4" t="s">
        <v>222</v>
      </c>
      <c r="D157" s="4">
        <v>30190</v>
      </c>
      <c r="E157" s="4" t="s">
        <v>231</v>
      </c>
      <c r="F157" s="4" t="s">
        <v>44</v>
      </c>
      <c r="G157" s="7" t="s">
        <v>45</v>
      </c>
      <c r="H157" s="23">
        <v>0</v>
      </c>
      <c r="I157" s="7" t="s">
        <v>45</v>
      </c>
      <c r="J157" s="7" t="s">
        <v>45</v>
      </c>
      <c r="K157" s="25">
        <v>0</v>
      </c>
      <c r="L157" s="4" t="s">
        <v>44</v>
      </c>
      <c r="M157" s="7" t="s">
        <v>45</v>
      </c>
      <c r="N157" s="23">
        <v>0</v>
      </c>
      <c r="O157" s="7" t="s">
        <v>45</v>
      </c>
      <c r="P157" s="7" t="s">
        <v>45</v>
      </c>
      <c r="Q157" s="25">
        <f t="shared" si="4"/>
        <v>0</v>
      </c>
      <c r="R157" s="39">
        <f>+Section5_Values[[#This Row],[Business Tax Year 2025 Inflation Cap Credit Reduction Amount in Dollars]]+Section5_Values[[#This Row],[Non-Business Tax Year 2025 Inflation Cap Credit Reduction Amount in Dollars]]</f>
        <v>0</v>
      </c>
      <c r="S157" s="18">
        <f>+Section5_Values[[#This Row],[Business County Portion of Section 5 Payment to School District]]+Section5_Values[[#This Row],[Non-Business County Portion of Section 5 Payment to School District]]</f>
        <v>0</v>
      </c>
      <c r="T157" s="13">
        <f t="shared" si="5"/>
        <v>0</v>
      </c>
      <c r="U157" s="14" t="e">
        <f>+Section5_Values[[#This Row],[Difference]]/Section5_Values[[#This Row],[Total District ICC]]</f>
        <v>#DIV/0!</v>
      </c>
    </row>
    <row r="158" spans="1:21">
      <c r="A158" s="4">
        <v>2024</v>
      </c>
      <c r="B158" s="4">
        <v>16</v>
      </c>
      <c r="C158" s="4" t="s">
        <v>222</v>
      </c>
      <c r="D158" s="4">
        <v>30280</v>
      </c>
      <c r="E158" s="4" t="s">
        <v>232</v>
      </c>
      <c r="F158" s="4" t="s">
        <v>43</v>
      </c>
      <c r="G158" s="7">
        <v>31388</v>
      </c>
      <c r="H158" s="23">
        <v>2779.87</v>
      </c>
      <c r="I158" s="7">
        <v>28608.13</v>
      </c>
      <c r="J158" s="7">
        <v>31651</v>
      </c>
      <c r="K158" s="25">
        <v>3042.87</v>
      </c>
      <c r="L158" s="4" t="s">
        <v>44</v>
      </c>
      <c r="M158" s="7" t="s">
        <v>45</v>
      </c>
      <c r="N158" s="23">
        <v>0</v>
      </c>
      <c r="O158" s="7" t="s">
        <v>45</v>
      </c>
      <c r="P158" s="7" t="s">
        <v>45</v>
      </c>
      <c r="Q158" s="25">
        <f t="shared" si="4"/>
        <v>0</v>
      </c>
      <c r="R158" s="39">
        <f>+Section5_Values[[#This Row],[Business Tax Year 2025 Inflation Cap Credit Reduction Amount in Dollars]]+Section5_Values[[#This Row],[Non-Business Tax Year 2025 Inflation Cap Credit Reduction Amount in Dollars]]</f>
        <v>2779.87</v>
      </c>
      <c r="S158" s="18">
        <f>+Section5_Values[[#This Row],[Business County Portion of Section 5 Payment to School District]]+Section5_Values[[#This Row],[Non-Business County Portion of Section 5 Payment to School District]]</f>
        <v>3042.87</v>
      </c>
      <c r="T158" s="13">
        <f t="shared" si="5"/>
        <v>263</v>
      </c>
      <c r="U158" s="14">
        <f>+Section5_Values[[#This Row],[Difference]]/Section5_Values[[#This Row],[Total District ICC]]</f>
        <v>9.460874069650739E-2</v>
      </c>
    </row>
    <row r="159" spans="1:21">
      <c r="A159" s="4">
        <v>2024</v>
      </c>
      <c r="B159" s="4">
        <v>17</v>
      </c>
      <c r="C159" s="4" t="s">
        <v>233</v>
      </c>
      <c r="D159" s="4">
        <v>20720</v>
      </c>
      <c r="E159" s="4" t="s">
        <v>234</v>
      </c>
      <c r="F159" s="4" t="s">
        <v>43</v>
      </c>
      <c r="G159" s="7">
        <v>2493097</v>
      </c>
      <c r="H159" s="23">
        <v>542985.81000000006</v>
      </c>
      <c r="I159" s="7">
        <v>1950111.19</v>
      </c>
      <c r="J159" s="7">
        <v>2538935</v>
      </c>
      <c r="K159" s="25">
        <v>588823.81000000006</v>
      </c>
      <c r="L159" s="4" t="s">
        <v>44</v>
      </c>
      <c r="M159" s="7" t="s">
        <v>45</v>
      </c>
      <c r="N159" s="23">
        <v>0</v>
      </c>
      <c r="O159" s="7" t="s">
        <v>45</v>
      </c>
      <c r="P159" s="7" t="s">
        <v>45</v>
      </c>
      <c r="Q159" s="25">
        <f t="shared" si="4"/>
        <v>0</v>
      </c>
      <c r="R159" s="39">
        <f>+Section5_Values[[#This Row],[Business Tax Year 2025 Inflation Cap Credit Reduction Amount in Dollars]]+Section5_Values[[#This Row],[Non-Business Tax Year 2025 Inflation Cap Credit Reduction Amount in Dollars]]</f>
        <v>542985.81000000006</v>
      </c>
      <c r="S159" s="18">
        <f>+Section5_Values[[#This Row],[Business County Portion of Section 5 Payment to School District]]+Section5_Values[[#This Row],[Non-Business County Portion of Section 5 Payment to School District]]</f>
        <v>588823.81000000006</v>
      </c>
      <c r="T159" s="13">
        <f t="shared" si="5"/>
        <v>45838</v>
      </c>
      <c r="U159" s="14">
        <f>+Section5_Values[[#This Row],[Difference]]/Section5_Values[[#This Row],[Total District ICC]]</f>
        <v>8.4418412333832432E-2</v>
      </c>
    </row>
    <row r="160" spans="1:21">
      <c r="A160" s="4">
        <v>2024</v>
      </c>
      <c r="B160" s="4">
        <v>17</v>
      </c>
      <c r="C160" s="4" t="s">
        <v>233</v>
      </c>
      <c r="D160" s="4">
        <v>20740</v>
      </c>
      <c r="E160" s="4" t="s">
        <v>235</v>
      </c>
      <c r="F160" s="4" t="s">
        <v>43</v>
      </c>
      <c r="G160" s="7">
        <v>5169820</v>
      </c>
      <c r="H160" s="23">
        <v>373142.59</v>
      </c>
      <c r="I160" s="7">
        <v>4796677.41</v>
      </c>
      <c r="J160" s="7">
        <v>5267796</v>
      </c>
      <c r="K160" s="25">
        <v>471118.59</v>
      </c>
      <c r="L160" s="4" t="s">
        <v>44</v>
      </c>
      <c r="M160" s="7" t="s">
        <v>45</v>
      </c>
      <c r="N160" s="23">
        <v>0</v>
      </c>
      <c r="O160" s="7" t="s">
        <v>45</v>
      </c>
      <c r="P160" s="7" t="s">
        <v>45</v>
      </c>
      <c r="Q160" s="25">
        <f t="shared" si="4"/>
        <v>0</v>
      </c>
      <c r="R160" s="39">
        <f>+Section5_Values[[#This Row],[Business Tax Year 2025 Inflation Cap Credit Reduction Amount in Dollars]]+Section5_Values[[#This Row],[Non-Business Tax Year 2025 Inflation Cap Credit Reduction Amount in Dollars]]</f>
        <v>373142.59</v>
      </c>
      <c r="S160" s="18">
        <f>+Section5_Values[[#This Row],[Business County Portion of Section 5 Payment to School District]]+Section5_Values[[#This Row],[Non-Business County Portion of Section 5 Payment to School District]]</f>
        <v>471118.59</v>
      </c>
      <c r="T160" s="13">
        <f t="shared" si="5"/>
        <v>97976</v>
      </c>
      <c r="U160" s="14">
        <f>+Section5_Values[[#This Row],[Difference]]/Section5_Values[[#This Row],[Total District ICC]]</f>
        <v>0.26256986638807434</v>
      </c>
    </row>
    <row r="161" spans="1:21">
      <c r="A161" s="4">
        <v>2024</v>
      </c>
      <c r="B161" s="4">
        <v>17</v>
      </c>
      <c r="C161" s="4" t="s">
        <v>233</v>
      </c>
      <c r="D161" s="4">
        <v>21140</v>
      </c>
      <c r="E161" s="4" t="s">
        <v>236</v>
      </c>
      <c r="F161" s="4" t="s">
        <v>43</v>
      </c>
      <c r="G161" s="7">
        <v>4533694</v>
      </c>
      <c r="H161" s="23">
        <v>745095.23</v>
      </c>
      <c r="I161" s="7">
        <v>3788598.77</v>
      </c>
      <c r="J161" s="7">
        <v>4606525</v>
      </c>
      <c r="K161" s="25">
        <v>817926.23</v>
      </c>
      <c r="L161" s="4" t="s">
        <v>44</v>
      </c>
      <c r="M161" s="7" t="s">
        <v>45</v>
      </c>
      <c r="N161" s="23">
        <v>0</v>
      </c>
      <c r="O161" s="7" t="s">
        <v>45</v>
      </c>
      <c r="P161" s="7" t="s">
        <v>45</v>
      </c>
      <c r="Q161" s="25">
        <f t="shared" si="4"/>
        <v>0</v>
      </c>
      <c r="R161" s="39">
        <f>+Section5_Values[[#This Row],[Business Tax Year 2025 Inflation Cap Credit Reduction Amount in Dollars]]+Section5_Values[[#This Row],[Non-Business Tax Year 2025 Inflation Cap Credit Reduction Amount in Dollars]]</f>
        <v>745095.23</v>
      </c>
      <c r="S161" s="18">
        <f>+Section5_Values[[#This Row],[Business County Portion of Section 5 Payment to School District]]+Section5_Values[[#This Row],[Non-Business County Portion of Section 5 Payment to School District]]</f>
        <v>817926.23</v>
      </c>
      <c r="T161" s="13">
        <f t="shared" si="5"/>
        <v>72831</v>
      </c>
      <c r="U161" s="14">
        <f>+Section5_Values[[#This Row],[Difference]]/Section5_Values[[#This Row],[Total District ICC]]</f>
        <v>9.774723695385891E-2</v>
      </c>
    </row>
    <row r="162" spans="1:21">
      <c r="A162" s="4">
        <v>2024</v>
      </c>
      <c r="B162" s="4">
        <v>17</v>
      </c>
      <c r="C162" s="4" t="s">
        <v>233</v>
      </c>
      <c r="D162" s="4">
        <v>21270</v>
      </c>
      <c r="E162" s="4" t="s">
        <v>237</v>
      </c>
      <c r="F162" s="4" t="s">
        <v>43</v>
      </c>
      <c r="G162" s="7">
        <v>2645202</v>
      </c>
      <c r="H162" s="23">
        <v>241988.32</v>
      </c>
      <c r="I162" s="7">
        <v>2403213.6800000002</v>
      </c>
      <c r="J162" s="7">
        <v>2668444</v>
      </c>
      <c r="K162" s="25">
        <v>265230.32</v>
      </c>
      <c r="L162" s="4" t="s">
        <v>44</v>
      </c>
      <c r="M162" s="7" t="s">
        <v>45</v>
      </c>
      <c r="N162" s="23">
        <v>0</v>
      </c>
      <c r="O162" s="7" t="s">
        <v>45</v>
      </c>
      <c r="P162" s="7" t="s">
        <v>45</v>
      </c>
      <c r="Q162" s="25">
        <f t="shared" si="4"/>
        <v>0</v>
      </c>
      <c r="R162" s="39">
        <f>+Section5_Values[[#This Row],[Business Tax Year 2025 Inflation Cap Credit Reduction Amount in Dollars]]+Section5_Values[[#This Row],[Non-Business Tax Year 2025 Inflation Cap Credit Reduction Amount in Dollars]]</f>
        <v>241988.32</v>
      </c>
      <c r="S162" s="18">
        <f>+Section5_Values[[#This Row],[Business County Portion of Section 5 Payment to School District]]+Section5_Values[[#This Row],[Non-Business County Portion of Section 5 Payment to School District]]</f>
        <v>265230.32</v>
      </c>
      <c r="T162" s="13">
        <f t="shared" si="5"/>
        <v>23242</v>
      </c>
      <c r="U162" s="14">
        <f>+Section5_Values[[#This Row],[Difference]]/Section5_Values[[#This Row],[Total District ICC]]</f>
        <v>9.6045957920613684E-2</v>
      </c>
    </row>
    <row r="163" spans="1:21">
      <c r="A163" s="4">
        <v>2024</v>
      </c>
      <c r="B163" s="4">
        <v>17</v>
      </c>
      <c r="C163" s="4" t="s">
        <v>233</v>
      </c>
      <c r="D163" s="4">
        <v>21990</v>
      </c>
      <c r="E163" s="4" t="s">
        <v>238</v>
      </c>
      <c r="F163" s="4" t="s">
        <v>43</v>
      </c>
      <c r="G163" s="7">
        <v>5278071</v>
      </c>
      <c r="H163" s="23">
        <v>128494.85</v>
      </c>
      <c r="I163" s="7">
        <v>5149576.1500000004</v>
      </c>
      <c r="J163" s="7">
        <v>5287067</v>
      </c>
      <c r="K163" s="25">
        <v>137490.85</v>
      </c>
      <c r="L163" s="4" t="s">
        <v>44</v>
      </c>
      <c r="M163" s="7" t="s">
        <v>45</v>
      </c>
      <c r="N163" s="23">
        <v>0</v>
      </c>
      <c r="O163" s="7" t="s">
        <v>45</v>
      </c>
      <c r="P163" s="7" t="s">
        <v>45</v>
      </c>
      <c r="Q163" s="25">
        <f t="shared" si="4"/>
        <v>0</v>
      </c>
      <c r="R163" s="39">
        <f>+Section5_Values[[#This Row],[Business Tax Year 2025 Inflation Cap Credit Reduction Amount in Dollars]]+Section5_Values[[#This Row],[Non-Business Tax Year 2025 Inflation Cap Credit Reduction Amount in Dollars]]</f>
        <v>128494.85</v>
      </c>
      <c r="S163" s="18">
        <f>+Section5_Values[[#This Row],[Business County Portion of Section 5 Payment to School District]]+Section5_Values[[#This Row],[Non-Business County Portion of Section 5 Payment to School District]]</f>
        <v>137490.85</v>
      </c>
      <c r="T163" s="13">
        <f t="shared" si="5"/>
        <v>8996</v>
      </c>
      <c r="U163" s="14">
        <f>+Section5_Values[[#This Row],[Difference]]/Section5_Values[[#This Row],[Total District ICC]]</f>
        <v>7.0010587972981014E-2</v>
      </c>
    </row>
    <row r="164" spans="1:21">
      <c r="A164" s="4">
        <v>2024</v>
      </c>
      <c r="B164" s="4">
        <v>17</v>
      </c>
      <c r="C164" s="4" t="s">
        <v>233</v>
      </c>
      <c r="D164" s="4">
        <v>23520</v>
      </c>
      <c r="E164" s="4" t="s">
        <v>239</v>
      </c>
      <c r="F164" s="4" t="s">
        <v>43</v>
      </c>
      <c r="G164" s="7">
        <v>191130</v>
      </c>
      <c r="H164" s="23">
        <v>36985</v>
      </c>
      <c r="I164" s="7">
        <v>154145</v>
      </c>
      <c r="J164" s="7">
        <v>191861</v>
      </c>
      <c r="K164" s="25">
        <v>37716</v>
      </c>
      <c r="L164" s="4" t="s">
        <v>44</v>
      </c>
      <c r="M164" s="7" t="s">
        <v>45</v>
      </c>
      <c r="N164" s="23">
        <v>0</v>
      </c>
      <c r="O164" s="7" t="s">
        <v>45</v>
      </c>
      <c r="P164" s="7" t="s">
        <v>45</v>
      </c>
      <c r="Q164" s="25">
        <f t="shared" si="4"/>
        <v>0</v>
      </c>
      <c r="R164" s="39">
        <f>+Section5_Values[[#This Row],[Business Tax Year 2025 Inflation Cap Credit Reduction Amount in Dollars]]+Section5_Values[[#This Row],[Non-Business Tax Year 2025 Inflation Cap Credit Reduction Amount in Dollars]]</f>
        <v>36985</v>
      </c>
      <c r="S164" s="18">
        <f>+Section5_Values[[#This Row],[Business County Portion of Section 5 Payment to School District]]+Section5_Values[[#This Row],[Non-Business County Portion of Section 5 Payment to School District]]</f>
        <v>37716</v>
      </c>
      <c r="T164" s="13">
        <f t="shared" si="5"/>
        <v>731</v>
      </c>
      <c r="U164" s="14">
        <f>+Section5_Values[[#This Row],[Difference]]/Section5_Values[[#This Row],[Total District ICC]]</f>
        <v>1.9764769501149113E-2</v>
      </c>
    </row>
    <row r="165" spans="1:21">
      <c r="A165" s="4">
        <v>2024</v>
      </c>
      <c r="B165" s="4">
        <v>17</v>
      </c>
      <c r="C165" s="4" t="s">
        <v>233</v>
      </c>
      <c r="D165" s="4">
        <v>24450</v>
      </c>
      <c r="E165" s="4" t="s">
        <v>240</v>
      </c>
      <c r="F165" s="4" t="s">
        <v>43</v>
      </c>
      <c r="G165" s="7">
        <v>69166</v>
      </c>
      <c r="H165" s="23">
        <v>16733.72</v>
      </c>
      <c r="I165" s="7">
        <v>52432.28</v>
      </c>
      <c r="J165" s="7">
        <v>72126</v>
      </c>
      <c r="K165" s="25">
        <v>19693.72</v>
      </c>
      <c r="L165" s="4" t="s">
        <v>44</v>
      </c>
      <c r="M165" s="7" t="s">
        <v>45</v>
      </c>
      <c r="N165" s="23">
        <v>0</v>
      </c>
      <c r="O165" s="7" t="s">
        <v>45</v>
      </c>
      <c r="P165" s="7" t="s">
        <v>45</v>
      </c>
      <c r="Q165" s="25">
        <f t="shared" si="4"/>
        <v>0</v>
      </c>
      <c r="R165" s="39">
        <f>+Section5_Values[[#This Row],[Business Tax Year 2025 Inflation Cap Credit Reduction Amount in Dollars]]+Section5_Values[[#This Row],[Non-Business Tax Year 2025 Inflation Cap Credit Reduction Amount in Dollars]]</f>
        <v>16733.72</v>
      </c>
      <c r="S165" s="18">
        <f>+Section5_Values[[#This Row],[Business County Portion of Section 5 Payment to School District]]+Section5_Values[[#This Row],[Non-Business County Portion of Section 5 Payment to School District]]</f>
        <v>19693.72</v>
      </c>
      <c r="T165" s="13">
        <f t="shared" si="5"/>
        <v>2960</v>
      </c>
      <c r="U165" s="14">
        <f>+Section5_Values[[#This Row],[Difference]]/Section5_Values[[#This Row],[Total District ICC]]</f>
        <v>0.1768883428191699</v>
      </c>
    </row>
    <row r="166" spans="1:21">
      <c r="A166" s="4">
        <v>2024</v>
      </c>
      <c r="B166" s="4">
        <v>17</v>
      </c>
      <c r="C166" s="4" t="s">
        <v>233</v>
      </c>
      <c r="D166" s="4">
        <v>24580</v>
      </c>
      <c r="E166" s="4" t="s">
        <v>241</v>
      </c>
      <c r="F166" s="4" t="s">
        <v>43</v>
      </c>
      <c r="G166" s="7">
        <v>49196</v>
      </c>
      <c r="H166" s="23">
        <v>9547.31</v>
      </c>
      <c r="I166" s="7">
        <v>39648.69</v>
      </c>
      <c r="J166" s="7">
        <v>50926</v>
      </c>
      <c r="K166" s="25">
        <v>11277.31</v>
      </c>
      <c r="L166" s="4" t="s">
        <v>44</v>
      </c>
      <c r="M166" s="7" t="s">
        <v>45</v>
      </c>
      <c r="N166" s="23">
        <v>0</v>
      </c>
      <c r="O166" s="7" t="s">
        <v>45</v>
      </c>
      <c r="P166" s="7" t="s">
        <v>45</v>
      </c>
      <c r="Q166" s="25">
        <f t="shared" si="4"/>
        <v>0</v>
      </c>
      <c r="R166" s="39">
        <f>+Section5_Values[[#This Row],[Business Tax Year 2025 Inflation Cap Credit Reduction Amount in Dollars]]+Section5_Values[[#This Row],[Non-Business Tax Year 2025 Inflation Cap Credit Reduction Amount in Dollars]]</f>
        <v>9547.31</v>
      </c>
      <c r="S166" s="18">
        <f>+Section5_Values[[#This Row],[Business County Portion of Section 5 Payment to School District]]+Section5_Values[[#This Row],[Non-Business County Portion of Section 5 Payment to School District]]</f>
        <v>11277.31</v>
      </c>
      <c r="T166" s="13">
        <f t="shared" si="5"/>
        <v>1730</v>
      </c>
      <c r="U166" s="14">
        <f>+Section5_Values[[#This Row],[Difference]]/Section5_Values[[#This Row],[Total District ICC]]</f>
        <v>0.18120287285109629</v>
      </c>
    </row>
    <row r="167" spans="1:21">
      <c r="A167" s="4">
        <v>2024</v>
      </c>
      <c r="B167" s="4">
        <v>17</v>
      </c>
      <c r="C167" s="4" t="s">
        <v>233</v>
      </c>
      <c r="D167" s="4">
        <v>25510</v>
      </c>
      <c r="E167" s="4" t="s">
        <v>242</v>
      </c>
      <c r="F167" s="4" t="s">
        <v>43</v>
      </c>
      <c r="G167" s="7">
        <v>18643</v>
      </c>
      <c r="H167" s="23">
        <v>4588.66</v>
      </c>
      <c r="I167" s="7">
        <v>14054.34</v>
      </c>
      <c r="J167" s="7">
        <v>18950</v>
      </c>
      <c r="K167" s="25">
        <v>4895.66</v>
      </c>
      <c r="L167" s="4" t="s">
        <v>44</v>
      </c>
      <c r="M167" s="7" t="s">
        <v>45</v>
      </c>
      <c r="N167" s="23">
        <v>0</v>
      </c>
      <c r="O167" s="7" t="s">
        <v>45</v>
      </c>
      <c r="P167" s="7" t="s">
        <v>45</v>
      </c>
      <c r="Q167" s="25">
        <f t="shared" si="4"/>
        <v>0</v>
      </c>
      <c r="R167" s="39">
        <f>+Section5_Values[[#This Row],[Business Tax Year 2025 Inflation Cap Credit Reduction Amount in Dollars]]+Section5_Values[[#This Row],[Non-Business Tax Year 2025 Inflation Cap Credit Reduction Amount in Dollars]]</f>
        <v>4588.66</v>
      </c>
      <c r="S167" s="18">
        <f>+Section5_Values[[#This Row],[Business County Portion of Section 5 Payment to School District]]+Section5_Values[[#This Row],[Non-Business County Portion of Section 5 Payment to School District]]</f>
        <v>4895.66</v>
      </c>
      <c r="T167" s="13">
        <f t="shared" si="5"/>
        <v>307</v>
      </c>
      <c r="U167" s="14">
        <f>+Section5_Values[[#This Row],[Difference]]/Section5_Values[[#This Row],[Total District ICC]]</f>
        <v>6.690406349566104E-2</v>
      </c>
    </row>
    <row r="168" spans="1:21">
      <c r="A168" s="4">
        <v>2024</v>
      </c>
      <c r="B168" s="4">
        <v>17</v>
      </c>
      <c r="C168" s="4" t="s">
        <v>233</v>
      </c>
      <c r="D168" s="4">
        <v>25990</v>
      </c>
      <c r="E168" s="4" t="s">
        <v>243</v>
      </c>
      <c r="F168" s="4" t="s">
        <v>43</v>
      </c>
      <c r="G168" s="7">
        <v>17677</v>
      </c>
      <c r="H168" s="23">
        <v>3128.83</v>
      </c>
      <c r="I168" s="7">
        <v>14548.17</v>
      </c>
      <c r="J168" s="7">
        <v>17677</v>
      </c>
      <c r="K168" s="25">
        <v>3128.83</v>
      </c>
      <c r="L168" s="4" t="s">
        <v>44</v>
      </c>
      <c r="M168" s="7" t="s">
        <v>45</v>
      </c>
      <c r="N168" s="23">
        <v>0</v>
      </c>
      <c r="O168" s="7" t="s">
        <v>45</v>
      </c>
      <c r="P168" s="7" t="s">
        <v>45</v>
      </c>
      <c r="Q168" s="25">
        <f t="shared" si="4"/>
        <v>0</v>
      </c>
      <c r="R168" s="39">
        <f>+Section5_Values[[#This Row],[Business Tax Year 2025 Inflation Cap Credit Reduction Amount in Dollars]]+Section5_Values[[#This Row],[Non-Business Tax Year 2025 Inflation Cap Credit Reduction Amount in Dollars]]</f>
        <v>3128.83</v>
      </c>
      <c r="S168" s="18">
        <f>+Section5_Values[[#This Row],[Business County Portion of Section 5 Payment to School District]]+Section5_Values[[#This Row],[Non-Business County Portion of Section 5 Payment to School District]]</f>
        <v>3128.83</v>
      </c>
      <c r="T168" s="13">
        <f t="shared" si="5"/>
        <v>0</v>
      </c>
      <c r="U168" s="14">
        <f>+Section5_Values[[#This Row],[Difference]]/Section5_Values[[#This Row],[Total District ICC]]</f>
        <v>0</v>
      </c>
    </row>
    <row r="169" spans="1:21">
      <c r="A169" s="4">
        <v>2024</v>
      </c>
      <c r="B169" s="4">
        <v>17</v>
      </c>
      <c r="C169" s="4" t="s">
        <v>233</v>
      </c>
      <c r="D169" s="4">
        <v>26090</v>
      </c>
      <c r="E169" s="4" t="s">
        <v>244</v>
      </c>
      <c r="F169" s="4" t="s">
        <v>43</v>
      </c>
      <c r="G169" s="7">
        <v>4678461</v>
      </c>
      <c r="H169" s="23">
        <v>496889.66</v>
      </c>
      <c r="I169" s="7">
        <v>4181571.34</v>
      </c>
      <c r="J169" s="7">
        <v>4757567</v>
      </c>
      <c r="K169" s="25">
        <v>575995.66</v>
      </c>
      <c r="L169" s="4" t="s">
        <v>44</v>
      </c>
      <c r="M169" s="7" t="s">
        <v>45</v>
      </c>
      <c r="N169" s="23">
        <v>0</v>
      </c>
      <c r="O169" s="7" t="s">
        <v>45</v>
      </c>
      <c r="P169" s="7" t="s">
        <v>45</v>
      </c>
      <c r="Q169" s="25">
        <f t="shared" si="4"/>
        <v>0</v>
      </c>
      <c r="R169" s="39">
        <f>+Section5_Values[[#This Row],[Business Tax Year 2025 Inflation Cap Credit Reduction Amount in Dollars]]+Section5_Values[[#This Row],[Non-Business Tax Year 2025 Inflation Cap Credit Reduction Amount in Dollars]]</f>
        <v>496889.66</v>
      </c>
      <c r="S169" s="18">
        <f>+Section5_Values[[#This Row],[Business County Portion of Section 5 Payment to School District]]+Section5_Values[[#This Row],[Non-Business County Portion of Section 5 Payment to School District]]</f>
        <v>575995.66</v>
      </c>
      <c r="T169" s="13">
        <f t="shared" si="5"/>
        <v>79106.000000000058</v>
      </c>
      <c r="U169" s="14">
        <f>+Section5_Values[[#This Row],[Difference]]/Section5_Values[[#This Row],[Total District ICC]]</f>
        <v>0.15920234685503429</v>
      </c>
    </row>
    <row r="170" spans="1:21">
      <c r="A170" s="4">
        <v>2024</v>
      </c>
      <c r="B170" s="4">
        <v>17</v>
      </c>
      <c r="C170" s="4" t="s">
        <v>233</v>
      </c>
      <c r="D170" s="4">
        <v>30330</v>
      </c>
      <c r="E170" s="4" t="s">
        <v>80</v>
      </c>
      <c r="F170" s="4" t="s">
        <v>43</v>
      </c>
      <c r="G170" s="7">
        <v>1918270</v>
      </c>
      <c r="H170" s="23">
        <v>390460.11</v>
      </c>
      <c r="I170" s="7">
        <v>1527809.89</v>
      </c>
      <c r="J170" s="7">
        <v>1931143</v>
      </c>
      <c r="K170" s="25">
        <v>403333.11</v>
      </c>
      <c r="L170" s="4" t="s">
        <v>44</v>
      </c>
      <c r="M170" s="7" t="s">
        <v>45</v>
      </c>
      <c r="N170" s="23">
        <v>0</v>
      </c>
      <c r="O170" s="7" t="s">
        <v>45</v>
      </c>
      <c r="P170" s="7" t="s">
        <v>45</v>
      </c>
      <c r="Q170" s="25">
        <f t="shared" si="4"/>
        <v>0</v>
      </c>
      <c r="R170" s="39">
        <f>+Section5_Values[[#This Row],[Business Tax Year 2025 Inflation Cap Credit Reduction Amount in Dollars]]+Section5_Values[[#This Row],[Non-Business Tax Year 2025 Inflation Cap Credit Reduction Amount in Dollars]]</f>
        <v>390460.11</v>
      </c>
      <c r="S170" s="18">
        <f>+Section5_Values[[#This Row],[Business County Portion of Section 5 Payment to School District]]+Section5_Values[[#This Row],[Non-Business County Portion of Section 5 Payment to School District]]</f>
        <v>403333.11</v>
      </c>
      <c r="T170" s="13">
        <f t="shared" si="5"/>
        <v>12873</v>
      </c>
      <c r="U170" s="14">
        <f>+Section5_Values[[#This Row],[Difference]]/Section5_Values[[#This Row],[Total District ICC]]</f>
        <v>3.2968796735728015E-2</v>
      </c>
    </row>
    <row r="171" spans="1:21">
      <c r="A171" s="4">
        <v>2024</v>
      </c>
      <c r="B171" s="4">
        <v>17</v>
      </c>
      <c r="C171" s="4" t="s">
        <v>233</v>
      </c>
      <c r="D171" s="4">
        <v>30410</v>
      </c>
      <c r="E171" s="4" t="s">
        <v>245</v>
      </c>
      <c r="F171" s="4" t="s">
        <v>43</v>
      </c>
      <c r="G171" s="7">
        <v>4379</v>
      </c>
      <c r="H171" s="23">
        <v>1362.72</v>
      </c>
      <c r="I171" s="7">
        <v>3016.28</v>
      </c>
      <c r="J171" s="7">
        <v>4379</v>
      </c>
      <c r="K171" s="25">
        <v>1362.72</v>
      </c>
      <c r="L171" s="4" t="s">
        <v>44</v>
      </c>
      <c r="M171" s="7" t="s">
        <v>45</v>
      </c>
      <c r="N171" s="23">
        <v>0</v>
      </c>
      <c r="O171" s="7" t="s">
        <v>45</v>
      </c>
      <c r="P171" s="7" t="s">
        <v>45</v>
      </c>
      <c r="Q171" s="25">
        <f t="shared" si="4"/>
        <v>0</v>
      </c>
      <c r="R171" s="39">
        <f>+Section5_Values[[#This Row],[Business Tax Year 2025 Inflation Cap Credit Reduction Amount in Dollars]]+Section5_Values[[#This Row],[Non-Business Tax Year 2025 Inflation Cap Credit Reduction Amount in Dollars]]</f>
        <v>1362.72</v>
      </c>
      <c r="S171" s="18">
        <f>+Section5_Values[[#This Row],[Business County Portion of Section 5 Payment to School District]]+Section5_Values[[#This Row],[Non-Business County Portion of Section 5 Payment to School District]]</f>
        <v>1362.72</v>
      </c>
      <c r="T171" s="13">
        <f t="shared" si="5"/>
        <v>0</v>
      </c>
      <c r="U171" s="14">
        <f>+Section5_Values[[#This Row],[Difference]]/Section5_Values[[#This Row],[Total District ICC]]</f>
        <v>0</v>
      </c>
    </row>
    <row r="172" spans="1:21">
      <c r="A172" s="4">
        <v>2024</v>
      </c>
      <c r="B172" s="4">
        <v>17</v>
      </c>
      <c r="C172" s="4" t="s">
        <v>233</v>
      </c>
      <c r="D172" s="4">
        <v>30450</v>
      </c>
      <c r="E172" s="4" t="s">
        <v>246</v>
      </c>
      <c r="F172" s="4" t="s">
        <v>43</v>
      </c>
      <c r="G172" s="7">
        <v>15835</v>
      </c>
      <c r="H172" s="23">
        <v>4441.58</v>
      </c>
      <c r="I172" s="7">
        <v>11393.42</v>
      </c>
      <c r="J172" s="7">
        <v>15873</v>
      </c>
      <c r="K172" s="25">
        <v>4479.58</v>
      </c>
      <c r="L172" s="4" t="s">
        <v>43</v>
      </c>
      <c r="M172" s="7">
        <v>26</v>
      </c>
      <c r="N172" s="23">
        <v>1.85</v>
      </c>
      <c r="O172" s="7">
        <v>24.15</v>
      </c>
      <c r="P172" s="7">
        <v>25</v>
      </c>
      <c r="Q172" s="25">
        <f t="shared" si="4"/>
        <v>0.85000000000000142</v>
      </c>
      <c r="R172" s="39">
        <f>+Section5_Values[[#This Row],[Business Tax Year 2025 Inflation Cap Credit Reduction Amount in Dollars]]+Section5_Values[[#This Row],[Non-Business Tax Year 2025 Inflation Cap Credit Reduction Amount in Dollars]]</f>
        <v>4443.43</v>
      </c>
      <c r="S172" s="18">
        <f>+Section5_Values[[#This Row],[Business County Portion of Section 5 Payment to School District]]+Section5_Values[[#This Row],[Non-Business County Portion of Section 5 Payment to School District]]</f>
        <v>4480.43</v>
      </c>
      <c r="T172" s="13">
        <f t="shared" si="5"/>
        <v>37</v>
      </c>
      <c r="U172" s="14">
        <f>+Section5_Values[[#This Row],[Difference]]/Section5_Values[[#This Row],[Total District ICC]]</f>
        <v>8.3269006150653874E-3</v>
      </c>
    </row>
    <row r="173" spans="1:21">
      <c r="A173" s="4">
        <v>2024</v>
      </c>
      <c r="B173" s="4">
        <v>18</v>
      </c>
      <c r="C173" s="4" t="s">
        <v>247</v>
      </c>
      <c r="D173" s="4">
        <v>20290</v>
      </c>
      <c r="E173" s="4" t="s">
        <v>248</v>
      </c>
      <c r="F173" s="4" t="s">
        <v>44</v>
      </c>
      <c r="G173" s="7" t="s">
        <v>45</v>
      </c>
      <c r="H173" s="23">
        <v>0</v>
      </c>
      <c r="I173" s="7" t="s">
        <v>45</v>
      </c>
      <c r="J173" s="7" t="s">
        <v>45</v>
      </c>
      <c r="K173" s="25">
        <v>0</v>
      </c>
      <c r="L173" s="4" t="s">
        <v>44</v>
      </c>
      <c r="M173" s="7" t="s">
        <v>45</v>
      </c>
      <c r="N173" s="23">
        <v>0</v>
      </c>
      <c r="O173" s="7" t="s">
        <v>45</v>
      </c>
      <c r="P173" s="7" t="s">
        <v>45</v>
      </c>
      <c r="Q173" s="25">
        <f t="shared" si="4"/>
        <v>0</v>
      </c>
      <c r="R173" s="39">
        <f>+Section5_Values[[#This Row],[Business Tax Year 2025 Inflation Cap Credit Reduction Amount in Dollars]]+Section5_Values[[#This Row],[Non-Business Tax Year 2025 Inflation Cap Credit Reduction Amount in Dollars]]</f>
        <v>0</v>
      </c>
      <c r="S173" s="18">
        <f>+Section5_Values[[#This Row],[Business County Portion of Section 5 Payment to School District]]+Section5_Values[[#This Row],[Non-Business County Portion of Section 5 Payment to School District]]</f>
        <v>0</v>
      </c>
      <c r="T173" s="13">
        <f t="shared" si="5"/>
        <v>0</v>
      </c>
      <c r="U173" s="14" t="e">
        <f>+Section5_Values[[#This Row],[Difference]]/Section5_Values[[#This Row],[Total District ICC]]</f>
        <v>#DIV/0!</v>
      </c>
    </row>
    <row r="174" spans="1:21">
      <c r="A174" s="4">
        <v>2024</v>
      </c>
      <c r="B174" s="4">
        <v>18</v>
      </c>
      <c r="C174" s="4" t="s">
        <v>247</v>
      </c>
      <c r="D174" s="4">
        <v>20300</v>
      </c>
      <c r="E174" s="4" t="s">
        <v>249</v>
      </c>
      <c r="F174" s="4" t="s">
        <v>44</v>
      </c>
      <c r="G174" s="7" t="s">
        <v>45</v>
      </c>
      <c r="H174" s="23">
        <v>0</v>
      </c>
      <c r="I174" s="7" t="s">
        <v>45</v>
      </c>
      <c r="J174" s="7" t="s">
        <v>45</v>
      </c>
      <c r="K174" s="25">
        <v>0</v>
      </c>
      <c r="L174" s="4" t="s">
        <v>44</v>
      </c>
      <c r="M174" s="7" t="s">
        <v>45</v>
      </c>
      <c r="N174" s="23">
        <v>0</v>
      </c>
      <c r="O174" s="7" t="s">
        <v>45</v>
      </c>
      <c r="P174" s="7" t="s">
        <v>45</v>
      </c>
      <c r="Q174" s="25">
        <f t="shared" si="4"/>
        <v>0</v>
      </c>
      <c r="R174" s="39">
        <f>+Section5_Values[[#This Row],[Business Tax Year 2025 Inflation Cap Credit Reduction Amount in Dollars]]+Section5_Values[[#This Row],[Non-Business Tax Year 2025 Inflation Cap Credit Reduction Amount in Dollars]]</f>
        <v>0</v>
      </c>
      <c r="S174" s="18">
        <f>+Section5_Values[[#This Row],[Business County Portion of Section 5 Payment to School District]]+Section5_Values[[#This Row],[Non-Business County Portion of Section 5 Payment to School District]]</f>
        <v>0</v>
      </c>
      <c r="T174" s="13">
        <f t="shared" si="5"/>
        <v>0</v>
      </c>
      <c r="U174" s="14" t="e">
        <f>+Section5_Values[[#This Row],[Difference]]/Section5_Values[[#This Row],[Total District ICC]]</f>
        <v>#DIV/0!</v>
      </c>
    </row>
    <row r="175" spans="1:21">
      <c r="A175" s="4">
        <v>2024</v>
      </c>
      <c r="B175" s="4">
        <v>18</v>
      </c>
      <c r="C175" s="4" t="s">
        <v>247</v>
      </c>
      <c r="D175" s="4">
        <v>20330</v>
      </c>
      <c r="E175" s="4" t="s">
        <v>250</v>
      </c>
      <c r="F175" s="4" t="s">
        <v>44</v>
      </c>
      <c r="G175" s="7" t="s">
        <v>45</v>
      </c>
      <c r="H175" s="23">
        <v>0</v>
      </c>
      <c r="I175" s="7" t="s">
        <v>45</v>
      </c>
      <c r="J175" s="7" t="s">
        <v>45</v>
      </c>
      <c r="K175" s="25">
        <v>0</v>
      </c>
      <c r="L175" s="4" t="s">
        <v>44</v>
      </c>
      <c r="M175" s="7" t="s">
        <v>45</v>
      </c>
      <c r="N175" s="23">
        <v>0</v>
      </c>
      <c r="O175" s="7" t="s">
        <v>45</v>
      </c>
      <c r="P175" s="7" t="s">
        <v>45</v>
      </c>
      <c r="Q175" s="25">
        <f t="shared" si="4"/>
        <v>0</v>
      </c>
      <c r="R175" s="39">
        <f>+Section5_Values[[#This Row],[Business Tax Year 2025 Inflation Cap Credit Reduction Amount in Dollars]]+Section5_Values[[#This Row],[Non-Business Tax Year 2025 Inflation Cap Credit Reduction Amount in Dollars]]</f>
        <v>0</v>
      </c>
      <c r="S175" s="18">
        <f>+Section5_Values[[#This Row],[Business County Portion of Section 5 Payment to School District]]+Section5_Values[[#This Row],[Non-Business County Portion of Section 5 Payment to School District]]</f>
        <v>0</v>
      </c>
      <c r="T175" s="13">
        <f t="shared" si="5"/>
        <v>0</v>
      </c>
      <c r="U175" s="14" t="e">
        <f>+Section5_Values[[#This Row],[Difference]]/Section5_Values[[#This Row],[Total District ICC]]</f>
        <v>#DIV/0!</v>
      </c>
    </row>
    <row r="176" spans="1:21">
      <c r="A176" s="4">
        <v>2024</v>
      </c>
      <c r="B176" s="4">
        <v>18</v>
      </c>
      <c r="C176" s="4" t="s">
        <v>247</v>
      </c>
      <c r="D176" s="4">
        <v>20400</v>
      </c>
      <c r="E176" s="4" t="s">
        <v>251</v>
      </c>
      <c r="F176" s="4" t="s">
        <v>44</v>
      </c>
      <c r="G176" s="7" t="s">
        <v>45</v>
      </c>
      <c r="H176" s="23">
        <v>0</v>
      </c>
      <c r="I176" s="7" t="s">
        <v>45</v>
      </c>
      <c r="J176" s="7" t="s">
        <v>45</v>
      </c>
      <c r="K176" s="25">
        <v>0</v>
      </c>
      <c r="L176" s="4" t="s">
        <v>44</v>
      </c>
      <c r="M176" s="7" t="s">
        <v>45</v>
      </c>
      <c r="N176" s="23">
        <v>0</v>
      </c>
      <c r="O176" s="7" t="s">
        <v>45</v>
      </c>
      <c r="P176" s="7" t="s">
        <v>45</v>
      </c>
      <c r="Q176" s="25">
        <f t="shared" si="4"/>
        <v>0</v>
      </c>
      <c r="R176" s="39">
        <f>+Section5_Values[[#This Row],[Business Tax Year 2025 Inflation Cap Credit Reduction Amount in Dollars]]+Section5_Values[[#This Row],[Non-Business Tax Year 2025 Inflation Cap Credit Reduction Amount in Dollars]]</f>
        <v>0</v>
      </c>
      <c r="S176" s="18">
        <f>+Section5_Values[[#This Row],[Business County Portion of Section 5 Payment to School District]]+Section5_Values[[#This Row],[Non-Business County Portion of Section 5 Payment to School District]]</f>
        <v>0</v>
      </c>
      <c r="T176" s="13">
        <f t="shared" si="5"/>
        <v>0</v>
      </c>
      <c r="U176" s="14" t="e">
        <f>+Section5_Values[[#This Row],[Difference]]/Section5_Values[[#This Row],[Total District ICC]]</f>
        <v>#DIV/0!</v>
      </c>
    </row>
    <row r="177" spans="1:21">
      <c r="A177" s="4">
        <v>2024</v>
      </c>
      <c r="B177" s="4">
        <v>18</v>
      </c>
      <c r="C177" s="4" t="s">
        <v>247</v>
      </c>
      <c r="D177" s="4">
        <v>20590</v>
      </c>
      <c r="E177" s="4" t="s">
        <v>252</v>
      </c>
      <c r="F177" s="4" t="s">
        <v>44</v>
      </c>
      <c r="G177" s="7" t="s">
        <v>45</v>
      </c>
      <c r="H177" s="23">
        <v>0</v>
      </c>
      <c r="I177" s="7" t="s">
        <v>45</v>
      </c>
      <c r="J177" s="7" t="s">
        <v>45</v>
      </c>
      <c r="K177" s="25">
        <v>0</v>
      </c>
      <c r="L177" s="4" t="s">
        <v>44</v>
      </c>
      <c r="M177" s="7" t="s">
        <v>45</v>
      </c>
      <c r="N177" s="23">
        <v>0</v>
      </c>
      <c r="O177" s="7" t="s">
        <v>45</v>
      </c>
      <c r="P177" s="7" t="s">
        <v>45</v>
      </c>
      <c r="Q177" s="25">
        <f t="shared" si="4"/>
        <v>0</v>
      </c>
      <c r="R177" s="39">
        <f>+Section5_Values[[#This Row],[Business Tax Year 2025 Inflation Cap Credit Reduction Amount in Dollars]]+Section5_Values[[#This Row],[Non-Business Tax Year 2025 Inflation Cap Credit Reduction Amount in Dollars]]</f>
        <v>0</v>
      </c>
      <c r="S177" s="18">
        <f>+Section5_Values[[#This Row],[Business County Portion of Section 5 Payment to School District]]+Section5_Values[[#This Row],[Non-Business County Portion of Section 5 Payment to School District]]</f>
        <v>0</v>
      </c>
      <c r="T177" s="13">
        <f t="shared" si="5"/>
        <v>0</v>
      </c>
      <c r="U177" s="14" t="e">
        <f>+Section5_Values[[#This Row],[Difference]]/Section5_Values[[#This Row],[Total District ICC]]</f>
        <v>#DIV/0!</v>
      </c>
    </row>
    <row r="178" spans="1:21">
      <c r="A178" s="4">
        <v>2024</v>
      </c>
      <c r="B178" s="4">
        <v>18</v>
      </c>
      <c r="C178" s="4" t="s">
        <v>247</v>
      </c>
      <c r="D178" s="4">
        <v>20640</v>
      </c>
      <c r="E178" s="4" t="s">
        <v>253</v>
      </c>
      <c r="F178" s="4" t="s">
        <v>44</v>
      </c>
      <c r="G178" s="7" t="s">
        <v>45</v>
      </c>
      <c r="H178" s="23">
        <v>0</v>
      </c>
      <c r="I178" s="7" t="s">
        <v>45</v>
      </c>
      <c r="J178" s="7" t="s">
        <v>45</v>
      </c>
      <c r="K178" s="25">
        <v>0</v>
      </c>
      <c r="L178" s="4" t="s">
        <v>44</v>
      </c>
      <c r="M178" s="7" t="s">
        <v>45</v>
      </c>
      <c r="N178" s="23">
        <v>0</v>
      </c>
      <c r="O178" s="7" t="s">
        <v>45</v>
      </c>
      <c r="P178" s="7" t="s">
        <v>45</v>
      </c>
      <c r="Q178" s="25">
        <f t="shared" si="4"/>
        <v>0</v>
      </c>
      <c r="R178" s="39">
        <f>+Section5_Values[[#This Row],[Business Tax Year 2025 Inflation Cap Credit Reduction Amount in Dollars]]+Section5_Values[[#This Row],[Non-Business Tax Year 2025 Inflation Cap Credit Reduction Amount in Dollars]]</f>
        <v>0</v>
      </c>
      <c r="S178" s="18">
        <f>+Section5_Values[[#This Row],[Business County Portion of Section 5 Payment to School District]]+Section5_Values[[#This Row],[Non-Business County Portion of Section 5 Payment to School District]]</f>
        <v>0</v>
      </c>
      <c r="T178" s="13">
        <f t="shared" si="5"/>
        <v>0</v>
      </c>
      <c r="U178" s="14" t="e">
        <f>+Section5_Values[[#This Row],[Difference]]/Section5_Values[[#This Row],[Total District ICC]]</f>
        <v>#DIV/0!</v>
      </c>
    </row>
    <row r="179" spans="1:21">
      <c r="A179" s="4">
        <v>2024</v>
      </c>
      <c r="B179" s="4">
        <v>18</v>
      </c>
      <c r="C179" s="4" t="s">
        <v>247</v>
      </c>
      <c r="D179" s="4">
        <v>20930</v>
      </c>
      <c r="E179" s="4" t="s">
        <v>254</v>
      </c>
      <c r="F179" s="4" t="s">
        <v>44</v>
      </c>
      <c r="G179" s="7" t="s">
        <v>45</v>
      </c>
      <c r="H179" s="23">
        <v>0</v>
      </c>
      <c r="I179" s="7" t="s">
        <v>45</v>
      </c>
      <c r="J179" s="7" t="s">
        <v>45</v>
      </c>
      <c r="K179" s="25">
        <v>0</v>
      </c>
      <c r="L179" s="4" t="s">
        <v>44</v>
      </c>
      <c r="M179" s="7" t="s">
        <v>45</v>
      </c>
      <c r="N179" s="23">
        <v>0</v>
      </c>
      <c r="O179" s="7" t="s">
        <v>45</v>
      </c>
      <c r="P179" s="7" t="s">
        <v>45</v>
      </c>
      <c r="Q179" s="25">
        <f t="shared" si="4"/>
        <v>0</v>
      </c>
      <c r="R179" s="39">
        <f>+Section5_Values[[#This Row],[Business Tax Year 2025 Inflation Cap Credit Reduction Amount in Dollars]]+Section5_Values[[#This Row],[Non-Business Tax Year 2025 Inflation Cap Credit Reduction Amount in Dollars]]</f>
        <v>0</v>
      </c>
      <c r="S179" s="18">
        <f>+Section5_Values[[#This Row],[Business County Portion of Section 5 Payment to School District]]+Section5_Values[[#This Row],[Non-Business County Portion of Section 5 Payment to School District]]</f>
        <v>0</v>
      </c>
      <c r="T179" s="13">
        <f t="shared" si="5"/>
        <v>0</v>
      </c>
      <c r="U179" s="14" t="e">
        <f>+Section5_Values[[#This Row],[Difference]]/Section5_Values[[#This Row],[Total District ICC]]</f>
        <v>#DIV/0!</v>
      </c>
    </row>
    <row r="180" spans="1:21">
      <c r="A180" s="4">
        <v>2024</v>
      </c>
      <c r="B180" s="4">
        <v>18</v>
      </c>
      <c r="C180" s="4" t="s">
        <v>247</v>
      </c>
      <c r="D180" s="4">
        <v>21070</v>
      </c>
      <c r="E180" s="4" t="s">
        <v>255</v>
      </c>
      <c r="F180" s="4" t="s">
        <v>44</v>
      </c>
      <c r="G180" s="7" t="s">
        <v>45</v>
      </c>
      <c r="H180" s="23">
        <v>0</v>
      </c>
      <c r="I180" s="7" t="s">
        <v>45</v>
      </c>
      <c r="J180" s="7" t="s">
        <v>45</v>
      </c>
      <c r="K180" s="25">
        <v>0</v>
      </c>
      <c r="L180" s="4" t="s">
        <v>44</v>
      </c>
      <c r="M180" s="7" t="s">
        <v>45</v>
      </c>
      <c r="N180" s="23">
        <v>0</v>
      </c>
      <c r="O180" s="7" t="s">
        <v>45</v>
      </c>
      <c r="P180" s="7" t="s">
        <v>45</v>
      </c>
      <c r="Q180" s="25">
        <f t="shared" si="4"/>
        <v>0</v>
      </c>
      <c r="R180" s="39">
        <f>+Section5_Values[[#This Row],[Business Tax Year 2025 Inflation Cap Credit Reduction Amount in Dollars]]+Section5_Values[[#This Row],[Non-Business Tax Year 2025 Inflation Cap Credit Reduction Amount in Dollars]]</f>
        <v>0</v>
      </c>
      <c r="S180" s="18">
        <f>+Section5_Values[[#This Row],[Business County Portion of Section 5 Payment to School District]]+Section5_Values[[#This Row],[Non-Business County Portion of Section 5 Payment to School District]]</f>
        <v>0</v>
      </c>
      <c r="T180" s="13">
        <f t="shared" si="5"/>
        <v>0</v>
      </c>
      <c r="U180" s="14" t="e">
        <f>+Section5_Values[[#This Row],[Difference]]/Section5_Values[[#This Row],[Total District ICC]]</f>
        <v>#DIV/0!</v>
      </c>
    </row>
    <row r="181" spans="1:21">
      <c r="A181" s="4">
        <v>2024</v>
      </c>
      <c r="B181" s="4">
        <v>18</v>
      </c>
      <c r="C181" s="4" t="s">
        <v>247</v>
      </c>
      <c r="D181" s="4">
        <v>21080</v>
      </c>
      <c r="E181" s="4" t="s">
        <v>256</v>
      </c>
      <c r="F181" s="4" t="s">
        <v>44</v>
      </c>
      <c r="G181" s="7" t="s">
        <v>45</v>
      </c>
      <c r="H181" s="23">
        <v>0</v>
      </c>
      <c r="I181" s="7" t="s">
        <v>45</v>
      </c>
      <c r="J181" s="7" t="s">
        <v>45</v>
      </c>
      <c r="K181" s="25">
        <v>0</v>
      </c>
      <c r="L181" s="4" t="s">
        <v>44</v>
      </c>
      <c r="M181" s="7" t="s">
        <v>45</v>
      </c>
      <c r="N181" s="23">
        <v>0</v>
      </c>
      <c r="O181" s="7" t="s">
        <v>45</v>
      </c>
      <c r="P181" s="7" t="s">
        <v>45</v>
      </c>
      <c r="Q181" s="25">
        <f t="shared" si="4"/>
        <v>0</v>
      </c>
      <c r="R181" s="39">
        <f>+Section5_Values[[#This Row],[Business Tax Year 2025 Inflation Cap Credit Reduction Amount in Dollars]]+Section5_Values[[#This Row],[Non-Business Tax Year 2025 Inflation Cap Credit Reduction Amount in Dollars]]</f>
        <v>0</v>
      </c>
      <c r="S181" s="18">
        <f>+Section5_Values[[#This Row],[Business County Portion of Section 5 Payment to School District]]+Section5_Values[[#This Row],[Non-Business County Portion of Section 5 Payment to School District]]</f>
        <v>0</v>
      </c>
      <c r="T181" s="13">
        <f t="shared" si="5"/>
        <v>0</v>
      </c>
      <c r="U181" s="14" t="e">
        <f>+Section5_Values[[#This Row],[Difference]]/Section5_Values[[#This Row],[Total District ICC]]</f>
        <v>#DIV/0!</v>
      </c>
    </row>
    <row r="182" spans="1:21">
      <c r="A182" s="4">
        <v>2024</v>
      </c>
      <c r="B182" s="4">
        <v>18</v>
      </c>
      <c r="C182" s="4" t="s">
        <v>247</v>
      </c>
      <c r="D182" s="4">
        <v>21340</v>
      </c>
      <c r="E182" s="4" t="s">
        <v>257</v>
      </c>
      <c r="F182" s="4" t="s">
        <v>44</v>
      </c>
      <c r="G182" s="7" t="s">
        <v>45</v>
      </c>
      <c r="H182" s="23">
        <v>0</v>
      </c>
      <c r="I182" s="7" t="s">
        <v>45</v>
      </c>
      <c r="J182" s="7" t="s">
        <v>45</v>
      </c>
      <c r="K182" s="25">
        <v>0</v>
      </c>
      <c r="L182" s="4" t="s">
        <v>44</v>
      </c>
      <c r="M182" s="7" t="s">
        <v>45</v>
      </c>
      <c r="N182" s="23">
        <v>0</v>
      </c>
      <c r="O182" s="7" t="s">
        <v>45</v>
      </c>
      <c r="P182" s="7" t="s">
        <v>45</v>
      </c>
      <c r="Q182" s="25">
        <f t="shared" si="4"/>
        <v>0</v>
      </c>
      <c r="R182" s="39">
        <f>+Section5_Values[[#This Row],[Business Tax Year 2025 Inflation Cap Credit Reduction Amount in Dollars]]+Section5_Values[[#This Row],[Non-Business Tax Year 2025 Inflation Cap Credit Reduction Amount in Dollars]]</f>
        <v>0</v>
      </c>
      <c r="S182" s="18">
        <f>+Section5_Values[[#This Row],[Business County Portion of Section 5 Payment to School District]]+Section5_Values[[#This Row],[Non-Business County Portion of Section 5 Payment to School District]]</f>
        <v>0</v>
      </c>
      <c r="T182" s="13">
        <f t="shared" si="5"/>
        <v>0</v>
      </c>
      <c r="U182" s="14" t="e">
        <f>+Section5_Values[[#This Row],[Difference]]/Section5_Values[[#This Row],[Total District ICC]]</f>
        <v>#DIV/0!</v>
      </c>
    </row>
    <row r="183" spans="1:21">
      <c r="A183" s="4">
        <v>2024</v>
      </c>
      <c r="B183" s="4">
        <v>18</v>
      </c>
      <c r="C183" s="4" t="s">
        <v>247</v>
      </c>
      <c r="D183" s="4">
        <v>21470</v>
      </c>
      <c r="E183" s="4" t="s">
        <v>258</v>
      </c>
      <c r="F183" s="4" t="s">
        <v>44</v>
      </c>
      <c r="G183" s="7" t="s">
        <v>45</v>
      </c>
      <c r="H183" s="23">
        <v>0</v>
      </c>
      <c r="I183" s="7" t="s">
        <v>45</v>
      </c>
      <c r="J183" s="7" t="s">
        <v>45</v>
      </c>
      <c r="K183" s="25">
        <v>0</v>
      </c>
      <c r="L183" s="4" t="s">
        <v>44</v>
      </c>
      <c r="M183" s="7" t="s">
        <v>45</v>
      </c>
      <c r="N183" s="23">
        <v>0</v>
      </c>
      <c r="O183" s="7" t="s">
        <v>45</v>
      </c>
      <c r="P183" s="7" t="s">
        <v>45</v>
      </c>
      <c r="Q183" s="25">
        <f t="shared" si="4"/>
        <v>0</v>
      </c>
      <c r="R183" s="39">
        <f>+Section5_Values[[#This Row],[Business Tax Year 2025 Inflation Cap Credit Reduction Amount in Dollars]]+Section5_Values[[#This Row],[Non-Business Tax Year 2025 Inflation Cap Credit Reduction Amount in Dollars]]</f>
        <v>0</v>
      </c>
      <c r="S183" s="18">
        <f>+Section5_Values[[#This Row],[Business County Portion of Section 5 Payment to School District]]+Section5_Values[[#This Row],[Non-Business County Portion of Section 5 Payment to School District]]</f>
        <v>0</v>
      </c>
      <c r="T183" s="13">
        <f t="shared" si="5"/>
        <v>0</v>
      </c>
      <c r="U183" s="14" t="e">
        <f>+Section5_Values[[#This Row],[Difference]]/Section5_Values[[#This Row],[Total District ICC]]</f>
        <v>#DIV/0!</v>
      </c>
    </row>
    <row r="184" spans="1:21">
      <c r="A184" s="4">
        <v>2024</v>
      </c>
      <c r="B184" s="4">
        <v>18</v>
      </c>
      <c r="C184" s="4" t="s">
        <v>247</v>
      </c>
      <c r="D184" s="4">
        <v>21680</v>
      </c>
      <c r="E184" s="4" t="s">
        <v>259</v>
      </c>
      <c r="F184" s="4" t="s">
        <v>44</v>
      </c>
      <c r="G184" s="7" t="s">
        <v>45</v>
      </c>
      <c r="H184" s="23">
        <v>0</v>
      </c>
      <c r="I184" s="7" t="s">
        <v>45</v>
      </c>
      <c r="J184" s="7" t="s">
        <v>45</v>
      </c>
      <c r="K184" s="25">
        <v>0</v>
      </c>
      <c r="L184" s="4" t="s">
        <v>44</v>
      </c>
      <c r="M184" s="7" t="s">
        <v>45</v>
      </c>
      <c r="N184" s="23">
        <v>0</v>
      </c>
      <c r="O184" s="7" t="s">
        <v>45</v>
      </c>
      <c r="P184" s="7" t="s">
        <v>45</v>
      </c>
      <c r="Q184" s="25">
        <f t="shared" si="4"/>
        <v>0</v>
      </c>
      <c r="R184" s="39">
        <f>+Section5_Values[[#This Row],[Business Tax Year 2025 Inflation Cap Credit Reduction Amount in Dollars]]+Section5_Values[[#This Row],[Non-Business Tax Year 2025 Inflation Cap Credit Reduction Amount in Dollars]]</f>
        <v>0</v>
      </c>
      <c r="S184" s="18">
        <f>+Section5_Values[[#This Row],[Business County Portion of Section 5 Payment to School District]]+Section5_Values[[#This Row],[Non-Business County Portion of Section 5 Payment to School District]]</f>
        <v>0</v>
      </c>
      <c r="T184" s="13">
        <f t="shared" si="5"/>
        <v>0</v>
      </c>
      <c r="U184" s="14" t="e">
        <f>+Section5_Values[[#This Row],[Difference]]/Section5_Values[[#This Row],[Total District ICC]]</f>
        <v>#DIV/0!</v>
      </c>
    </row>
    <row r="185" spans="1:21">
      <c r="A185" s="4">
        <v>2024</v>
      </c>
      <c r="B185" s="4">
        <v>18</v>
      </c>
      <c r="C185" s="4" t="s">
        <v>247</v>
      </c>
      <c r="D185" s="4">
        <v>21790</v>
      </c>
      <c r="E185" s="4" t="s">
        <v>260</v>
      </c>
      <c r="F185" s="4" t="s">
        <v>44</v>
      </c>
      <c r="G185" s="7" t="s">
        <v>45</v>
      </c>
      <c r="H185" s="23">
        <v>0</v>
      </c>
      <c r="I185" s="7" t="s">
        <v>45</v>
      </c>
      <c r="J185" s="7" t="s">
        <v>45</v>
      </c>
      <c r="K185" s="25">
        <v>0</v>
      </c>
      <c r="L185" s="4" t="s">
        <v>44</v>
      </c>
      <c r="M185" s="7" t="s">
        <v>45</v>
      </c>
      <c r="N185" s="23">
        <v>0</v>
      </c>
      <c r="O185" s="7" t="s">
        <v>45</v>
      </c>
      <c r="P185" s="7" t="s">
        <v>45</v>
      </c>
      <c r="Q185" s="25">
        <f t="shared" si="4"/>
        <v>0</v>
      </c>
      <c r="R185" s="39">
        <f>+Section5_Values[[#This Row],[Business Tax Year 2025 Inflation Cap Credit Reduction Amount in Dollars]]+Section5_Values[[#This Row],[Non-Business Tax Year 2025 Inflation Cap Credit Reduction Amount in Dollars]]</f>
        <v>0</v>
      </c>
      <c r="S185" s="18">
        <f>+Section5_Values[[#This Row],[Business County Portion of Section 5 Payment to School District]]+Section5_Values[[#This Row],[Non-Business County Portion of Section 5 Payment to School District]]</f>
        <v>0</v>
      </c>
      <c r="T185" s="13">
        <f t="shared" si="5"/>
        <v>0</v>
      </c>
      <c r="U185" s="14" t="e">
        <f>+Section5_Values[[#This Row],[Difference]]/Section5_Values[[#This Row],[Total District ICC]]</f>
        <v>#DIV/0!</v>
      </c>
    </row>
    <row r="186" spans="1:21">
      <c r="A186" s="4">
        <v>2024</v>
      </c>
      <c r="B186" s="4">
        <v>18</v>
      </c>
      <c r="C186" s="4" t="s">
        <v>247</v>
      </c>
      <c r="D186" s="4">
        <v>22030</v>
      </c>
      <c r="E186" s="4" t="s">
        <v>261</v>
      </c>
      <c r="F186" s="4" t="s">
        <v>43</v>
      </c>
      <c r="G186" s="7">
        <v>16197821</v>
      </c>
      <c r="H186" s="23">
        <v>61839.43</v>
      </c>
      <c r="I186" s="7">
        <v>16135981.57</v>
      </c>
      <c r="J186" s="7">
        <v>23679357</v>
      </c>
      <c r="K186" s="25">
        <v>7543375.4299999997</v>
      </c>
      <c r="L186" s="4" t="s">
        <v>44</v>
      </c>
      <c r="M186" s="7" t="s">
        <v>45</v>
      </c>
      <c r="N186" s="23">
        <v>0</v>
      </c>
      <c r="O186" s="7" t="s">
        <v>45</v>
      </c>
      <c r="P186" s="7" t="s">
        <v>45</v>
      </c>
      <c r="Q186" s="25">
        <f t="shared" si="4"/>
        <v>0</v>
      </c>
      <c r="R186" s="39">
        <f>+Section5_Values[[#This Row],[Business Tax Year 2025 Inflation Cap Credit Reduction Amount in Dollars]]+Section5_Values[[#This Row],[Non-Business Tax Year 2025 Inflation Cap Credit Reduction Amount in Dollars]]</f>
        <v>61839.43</v>
      </c>
      <c r="S186" s="18">
        <f>+Section5_Values[[#This Row],[Business County Portion of Section 5 Payment to School District]]+Section5_Values[[#This Row],[Non-Business County Portion of Section 5 Payment to School District]]</f>
        <v>7543375.4299999997</v>
      </c>
      <c r="T186" s="13">
        <f t="shared" si="5"/>
        <v>7481536</v>
      </c>
      <c r="U186" s="14">
        <f>+Section5_Values[[#This Row],[Difference]]/Section5_Values[[#This Row],[Total District ICC]]</f>
        <v>120.98326262062893</v>
      </c>
    </row>
    <row r="187" spans="1:21">
      <c r="A187" s="4">
        <v>2024</v>
      </c>
      <c r="B187" s="4">
        <v>18</v>
      </c>
      <c r="C187" s="4" t="s">
        <v>247</v>
      </c>
      <c r="D187" s="4">
        <v>22420</v>
      </c>
      <c r="E187" s="4" t="s">
        <v>262</v>
      </c>
      <c r="F187" s="4" t="s">
        <v>43</v>
      </c>
      <c r="G187" s="7">
        <v>11162964</v>
      </c>
      <c r="H187" s="23">
        <v>139461.47</v>
      </c>
      <c r="I187" s="7">
        <v>11023502.529999999</v>
      </c>
      <c r="J187" s="7">
        <v>11893634</v>
      </c>
      <c r="K187" s="25">
        <v>870131.47</v>
      </c>
      <c r="L187" s="4" t="s">
        <v>44</v>
      </c>
      <c r="M187" s="7" t="s">
        <v>45</v>
      </c>
      <c r="N187" s="23">
        <v>0</v>
      </c>
      <c r="O187" s="7" t="s">
        <v>45</v>
      </c>
      <c r="P187" s="7" t="s">
        <v>45</v>
      </c>
      <c r="Q187" s="25">
        <f t="shared" si="4"/>
        <v>0</v>
      </c>
      <c r="R187" s="39">
        <f>+Section5_Values[[#This Row],[Business Tax Year 2025 Inflation Cap Credit Reduction Amount in Dollars]]+Section5_Values[[#This Row],[Non-Business Tax Year 2025 Inflation Cap Credit Reduction Amount in Dollars]]</f>
        <v>139461.47</v>
      </c>
      <c r="S187" s="18">
        <f>+Section5_Values[[#This Row],[Business County Portion of Section 5 Payment to School District]]+Section5_Values[[#This Row],[Non-Business County Portion of Section 5 Payment to School District]]</f>
        <v>870131.47</v>
      </c>
      <c r="T187" s="13">
        <f t="shared" si="5"/>
        <v>730670</v>
      </c>
      <c r="U187" s="14">
        <f>+Section5_Values[[#This Row],[Difference]]/Section5_Values[[#This Row],[Total District ICC]]</f>
        <v>5.2392248554385663</v>
      </c>
    </row>
    <row r="188" spans="1:21">
      <c r="A188" s="4">
        <v>2024</v>
      </c>
      <c r="B188" s="4">
        <v>18</v>
      </c>
      <c r="C188" s="4" t="s">
        <v>247</v>
      </c>
      <c r="D188" s="4">
        <v>22730</v>
      </c>
      <c r="E188" s="4" t="s">
        <v>263</v>
      </c>
      <c r="F188" s="4" t="s">
        <v>44</v>
      </c>
      <c r="G188" s="7" t="s">
        <v>45</v>
      </c>
      <c r="H188" s="23">
        <v>0</v>
      </c>
      <c r="I188" s="7" t="s">
        <v>45</v>
      </c>
      <c r="J188" s="7" t="s">
        <v>45</v>
      </c>
      <c r="K188" s="25">
        <v>0</v>
      </c>
      <c r="L188" s="4" t="s">
        <v>44</v>
      </c>
      <c r="M188" s="7" t="s">
        <v>45</v>
      </c>
      <c r="N188" s="23">
        <v>0</v>
      </c>
      <c r="O188" s="7" t="s">
        <v>45</v>
      </c>
      <c r="P188" s="7" t="s">
        <v>45</v>
      </c>
      <c r="Q188" s="25">
        <f t="shared" si="4"/>
        <v>0</v>
      </c>
      <c r="R188" s="39">
        <f>+Section5_Values[[#This Row],[Business Tax Year 2025 Inflation Cap Credit Reduction Amount in Dollars]]+Section5_Values[[#This Row],[Non-Business Tax Year 2025 Inflation Cap Credit Reduction Amount in Dollars]]</f>
        <v>0</v>
      </c>
      <c r="S188" s="18">
        <f>+Section5_Values[[#This Row],[Business County Portion of Section 5 Payment to School District]]+Section5_Values[[#This Row],[Non-Business County Portion of Section 5 Payment to School District]]</f>
        <v>0</v>
      </c>
      <c r="T188" s="13">
        <f t="shared" si="5"/>
        <v>0</v>
      </c>
      <c r="U188" s="14" t="e">
        <f>+Section5_Values[[#This Row],[Difference]]/Section5_Values[[#This Row],[Total District ICC]]</f>
        <v>#DIV/0!</v>
      </c>
    </row>
    <row r="189" spans="1:21">
      <c r="A189" s="4">
        <v>2024</v>
      </c>
      <c r="B189" s="4">
        <v>18</v>
      </c>
      <c r="C189" s="4" t="s">
        <v>247</v>
      </c>
      <c r="D189" s="4">
        <v>23160</v>
      </c>
      <c r="E189" s="4" t="s">
        <v>264</v>
      </c>
      <c r="F189" s="4" t="s">
        <v>44</v>
      </c>
      <c r="G189" s="7" t="s">
        <v>45</v>
      </c>
      <c r="H189" s="23">
        <v>0</v>
      </c>
      <c r="I189" s="7" t="s">
        <v>45</v>
      </c>
      <c r="J189" s="7" t="s">
        <v>45</v>
      </c>
      <c r="K189" s="25">
        <v>0</v>
      </c>
      <c r="L189" s="4" t="s">
        <v>44</v>
      </c>
      <c r="M189" s="7" t="s">
        <v>45</v>
      </c>
      <c r="N189" s="23">
        <v>0</v>
      </c>
      <c r="O189" s="7" t="s">
        <v>45</v>
      </c>
      <c r="P189" s="7" t="s">
        <v>45</v>
      </c>
      <c r="Q189" s="25">
        <f t="shared" si="4"/>
        <v>0</v>
      </c>
      <c r="R189" s="39">
        <f>+Section5_Values[[#This Row],[Business Tax Year 2025 Inflation Cap Credit Reduction Amount in Dollars]]+Section5_Values[[#This Row],[Non-Business Tax Year 2025 Inflation Cap Credit Reduction Amount in Dollars]]</f>
        <v>0</v>
      </c>
      <c r="S189" s="18">
        <f>+Section5_Values[[#This Row],[Business County Portion of Section 5 Payment to School District]]+Section5_Values[[#This Row],[Non-Business County Portion of Section 5 Payment to School District]]</f>
        <v>0</v>
      </c>
      <c r="T189" s="13">
        <f t="shared" si="5"/>
        <v>0</v>
      </c>
      <c r="U189" s="14" t="e">
        <f>+Section5_Values[[#This Row],[Difference]]/Section5_Values[[#This Row],[Total District ICC]]</f>
        <v>#DIV/0!</v>
      </c>
    </row>
    <row r="190" spans="1:21">
      <c r="A190" s="4">
        <v>2024</v>
      </c>
      <c r="B190" s="4">
        <v>18</v>
      </c>
      <c r="C190" s="4" t="s">
        <v>247</v>
      </c>
      <c r="D190" s="4">
        <v>23300</v>
      </c>
      <c r="E190" s="4" t="s">
        <v>265</v>
      </c>
      <c r="F190" s="4" t="s">
        <v>44</v>
      </c>
      <c r="G190" s="7" t="s">
        <v>45</v>
      </c>
      <c r="H190" s="23">
        <v>0</v>
      </c>
      <c r="I190" s="7" t="s">
        <v>45</v>
      </c>
      <c r="J190" s="7" t="s">
        <v>45</v>
      </c>
      <c r="K190" s="25">
        <v>0</v>
      </c>
      <c r="L190" s="4" t="s">
        <v>44</v>
      </c>
      <c r="M190" s="7" t="s">
        <v>45</v>
      </c>
      <c r="N190" s="23">
        <v>0</v>
      </c>
      <c r="O190" s="7" t="s">
        <v>45</v>
      </c>
      <c r="P190" s="7" t="s">
        <v>45</v>
      </c>
      <c r="Q190" s="25">
        <f t="shared" si="4"/>
        <v>0</v>
      </c>
      <c r="R190" s="39">
        <f>+Section5_Values[[#This Row],[Business Tax Year 2025 Inflation Cap Credit Reduction Amount in Dollars]]+Section5_Values[[#This Row],[Non-Business Tax Year 2025 Inflation Cap Credit Reduction Amount in Dollars]]</f>
        <v>0</v>
      </c>
      <c r="S190" s="18">
        <f>+Section5_Values[[#This Row],[Business County Portion of Section 5 Payment to School District]]+Section5_Values[[#This Row],[Non-Business County Portion of Section 5 Payment to School District]]</f>
        <v>0</v>
      </c>
      <c r="T190" s="13">
        <f t="shared" si="5"/>
        <v>0</v>
      </c>
      <c r="U190" s="14" t="e">
        <f>+Section5_Values[[#This Row],[Difference]]/Section5_Values[[#This Row],[Total District ICC]]</f>
        <v>#DIV/0!</v>
      </c>
    </row>
    <row r="191" spans="1:21">
      <c r="A191" s="4">
        <v>2024</v>
      </c>
      <c r="B191" s="4">
        <v>18</v>
      </c>
      <c r="C191" s="4" t="s">
        <v>247</v>
      </c>
      <c r="D191" s="4">
        <v>23870</v>
      </c>
      <c r="E191" s="4" t="s">
        <v>266</v>
      </c>
      <c r="F191" s="4" t="s">
        <v>44</v>
      </c>
      <c r="G191" s="7" t="s">
        <v>45</v>
      </c>
      <c r="H191" s="23">
        <v>0</v>
      </c>
      <c r="I191" s="7" t="s">
        <v>45</v>
      </c>
      <c r="J191" s="7" t="s">
        <v>45</v>
      </c>
      <c r="K191" s="25">
        <v>0</v>
      </c>
      <c r="L191" s="4" t="s">
        <v>44</v>
      </c>
      <c r="M191" s="7" t="s">
        <v>45</v>
      </c>
      <c r="N191" s="23">
        <v>0</v>
      </c>
      <c r="O191" s="7" t="s">
        <v>45</v>
      </c>
      <c r="P191" s="7" t="s">
        <v>45</v>
      </c>
      <c r="Q191" s="25">
        <f t="shared" si="4"/>
        <v>0</v>
      </c>
      <c r="R191" s="39">
        <f>+Section5_Values[[#This Row],[Business Tax Year 2025 Inflation Cap Credit Reduction Amount in Dollars]]+Section5_Values[[#This Row],[Non-Business Tax Year 2025 Inflation Cap Credit Reduction Amount in Dollars]]</f>
        <v>0</v>
      </c>
      <c r="S191" s="18">
        <f>+Section5_Values[[#This Row],[Business County Portion of Section 5 Payment to School District]]+Section5_Values[[#This Row],[Non-Business County Portion of Section 5 Payment to School District]]</f>
        <v>0</v>
      </c>
      <c r="T191" s="13">
        <f t="shared" si="5"/>
        <v>0</v>
      </c>
      <c r="U191" s="14" t="e">
        <f>+Section5_Values[[#This Row],[Difference]]/Section5_Values[[#This Row],[Total District ICC]]</f>
        <v>#DIV/0!</v>
      </c>
    </row>
    <row r="192" spans="1:21">
      <c r="A192" s="4">
        <v>2024</v>
      </c>
      <c r="B192" s="4">
        <v>18</v>
      </c>
      <c r="C192" s="4" t="s">
        <v>247</v>
      </c>
      <c r="D192" s="4">
        <v>23890</v>
      </c>
      <c r="E192" s="4" t="s">
        <v>267</v>
      </c>
      <c r="F192" s="4" t="s">
        <v>43</v>
      </c>
      <c r="G192" s="7">
        <v>52423452</v>
      </c>
      <c r="H192" s="23">
        <v>1541777.42</v>
      </c>
      <c r="I192" s="7">
        <v>50881674.579999998</v>
      </c>
      <c r="J192" s="7">
        <v>58026716</v>
      </c>
      <c r="K192" s="25">
        <v>7145041.4199999999</v>
      </c>
      <c r="L192" s="4" t="s">
        <v>44</v>
      </c>
      <c r="M192" s="7" t="s">
        <v>45</v>
      </c>
      <c r="N192" s="23">
        <v>0</v>
      </c>
      <c r="O192" s="7" t="s">
        <v>45</v>
      </c>
      <c r="P192" s="7" t="s">
        <v>45</v>
      </c>
      <c r="Q192" s="25">
        <f t="shared" si="4"/>
        <v>0</v>
      </c>
      <c r="R192" s="39">
        <f>+Section5_Values[[#This Row],[Business Tax Year 2025 Inflation Cap Credit Reduction Amount in Dollars]]+Section5_Values[[#This Row],[Non-Business Tax Year 2025 Inflation Cap Credit Reduction Amount in Dollars]]</f>
        <v>1541777.42</v>
      </c>
      <c r="S192" s="18">
        <f>+Section5_Values[[#This Row],[Business County Portion of Section 5 Payment to School District]]+Section5_Values[[#This Row],[Non-Business County Portion of Section 5 Payment to School District]]</f>
        <v>7145041.4199999999</v>
      </c>
      <c r="T192" s="13">
        <f t="shared" si="5"/>
        <v>5603264</v>
      </c>
      <c r="U192" s="14">
        <f>+Section5_Values[[#This Row],[Difference]]/Section5_Values[[#This Row],[Total District ICC]]</f>
        <v>3.6342885343333151</v>
      </c>
    </row>
    <row r="193" spans="1:21">
      <c r="A193" s="4">
        <v>2024</v>
      </c>
      <c r="B193" s="4">
        <v>18</v>
      </c>
      <c r="C193" s="4" t="s">
        <v>247</v>
      </c>
      <c r="D193" s="4">
        <v>24150</v>
      </c>
      <c r="E193" s="4" t="s">
        <v>268</v>
      </c>
      <c r="F193" s="4" t="s">
        <v>44</v>
      </c>
      <c r="G193" s="7" t="s">
        <v>45</v>
      </c>
      <c r="H193" s="23">
        <v>0</v>
      </c>
      <c r="I193" s="7" t="s">
        <v>45</v>
      </c>
      <c r="J193" s="7" t="s">
        <v>45</v>
      </c>
      <c r="K193" s="25">
        <v>0</v>
      </c>
      <c r="L193" s="4" t="s">
        <v>44</v>
      </c>
      <c r="M193" s="7" t="s">
        <v>45</v>
      </c>
      <c r="N193" s="23">
        <v>0</v>
      </c>
      <c r="O193" s="7" t="s">
        <v>45</v>
      </c>
      <c r="P193" s="7" t="s">
        <v>45</v>
      </c>
      <c r="Q193" s="25">
        <f t="shared" si="4"/>
        <v>0</v>
      </c>
      <c r="R193" s="39">
        <f>+Section5_Values[[#This Row],[Business Tax Year 2025 Inflation Cap Credit Reduction Amount in Dollars]]+Section5_Values[[#This Row],[Non-Business Tax Year 2025 Inflation Cap Credit Reduction Amount in Dollars]]</f>
        <v>0</v>
      </c>
      <c r="S193" s="18">
        <f>+Section5_Values[[#This Row],[Business County Portion of Section 5 Payment to School District]]+Section5_Values[[#This Row],[Non-Business County Portion of Section 5 Payment to School District]]</f>
        <v>0</v>
      </c>
      <c r="T193" s="13">
        <f t="shared" si="5"/>
        <v>0</v>
      </c>
      <c r="U193" s="14" t="e">
        <f>+Section5_Values[[#This Row],[Difference]]/Section5_Values[[#This Row],[Total District ICC]]</f>
        <v>#DIV/0!</v>
      </c>
    </row>
    <row r="194" spans="1:21">
      <c r="A194" s="4">
        <v>2024</v>
      </c>
      <c r="B194" s="4">
        <v>18</v>
      </c>
      <c r="C194" s="4" t="s">
        <v>247</v>
      </c>
      <c r="D194" s="4">
        <v>24170</v>
      </c>
      <c r="E194" s="4" t="s">
        <v>269</v>
      </c>
      <c r="F194" s="4" t="s">
        <v>44</v>
      </c>
      <c r="G194" s="7" t="s">
        <v>45</v>
      </c>
      <c r="H194" s="23">
        <v>0</v>
      </c>
      <c r="I194" s="7" t="s">
        <v>45</v>
      </c>
      <c r="J194" s="7" t="s">
        <v>45</v>
      </c>
      <c r="K194" s="25">
        <v>0</v>
      </c>
      <c r="L194" s="4" t="s">
        <v>44</v>
      </c>
      <c r="M194" s="7" t="s">
        <v>45</v>
      </c>
      <c r="N194" s="23">
        <v>0</v>
      </c>
      <c r="O194" s="7" t="s">
        <v>45</v>
      </c>
      <c r="P194" s="7" t="s">
        <v>45</v>
      </c>
      <c r="Q194" s="25">
        <f t="shared" si="4"/>
        <v>0</v>
      </c>
      <c r="R194" s="39">
        <f>+Section5_Values[[#This Row],[Business Tax Year 2025 Inflation Cap Credit Reduction Amount in Dollars]]+Section5_Values[[#This Row],[Non-Business Tax Year 2025 Inflation Cap Credit Reduction Amount in Dollars]]</f>
        <v>0</v>
      </c>
      <c r="S194" s="18">
        <f>+Section5_Values[[#This Row],[Business County Portion of Section 5 Payment to School District]]+Section5_Values[[#This Row],[Non-Business County Portion of Section 5 Payment to School District]]</f>
        <v>0</v>
      </c>
      <c r="T194" s="13">
        <f t="shared" si="5"/>
        <v>0</v>
      </c>
      <c r="U194" s="14" t="e">
        <f>+Section5_Values[[#This Row],[Difference]]/Section5_Values[[#This Row],[Total District ICC]]</f>
        <v>#DIV/0!</v>
      </c>
    </row>
    <row r="195" spans="1:21">
      <c r="A195" s="4">
        <v>2024</v>
      </c>
      <c r="B195" s="4">
        <v>18</v>
      </c>
      <c r="C195" s="4" t="s">
        <v>247</v>
      </c>
      <c r="D195" s="4">
        <v>24300</v>
      </c>
      <c r="E195" s="4" t="s">
        <v>270</v>
      </c>
      <c r="F195" s="4" t="s">
        <v>44</v>
      </c>
      <c r="G195" s="7" t="s">
        <v>45</v>
      </c>
      <c r="H195" s="23">
        <v>0</v>
      </c>
      <c r="I195" s="7" t="s">
        <v>45</v>
      </c>
      <c r="J195" s="7" t="s">
        <v>45</v>
      </c>
      <c r="K195" s="25">
        <v>0</v>
      </c>
      <c r="L195" s="4" t="s">
        <v>44</v>
      </c>
      <c r="M195" s="7" t="s">
        <v>45</v>
      </c>
      <c r="N195" s="23">
        <v>0</v>
      </c>
      <c r="O195" s="7" t="s">
        <v>45</v>
      </c>
      <c r="P195" s="7" t="s">
        <v>45</v>
      </c>
      <c r="Q195" s="25">
        <f t="shared" si="4"/>
        <v>0</v>
      </c>
      <c r="R195" s="39">
        <f>+Section5_Values[[#This Row],[Business Tax Year 2025 Inflation Cap Credit Reduction Amount in Dollars]]+Section5_Values[[#This Row],[Non-Business Tax Year 2025 Inflation Cap Credit Reduction Amount in Dollars]]</f>
        <v>0</v>
      </c>
      <c r="S195" s="18">
        <f>+Section5_Values[[#This Row],[Business County Portion of Section 5 Payment to School District]]+Section5_Values[[#This Row],[Non-Business County Portion of Section 5 Payment to School District]]</f>
        <v>0</v>
      </c>
      <c r="T195" s="13">
        <f t="shared" si="5"/>
        <v>0</v>
      </c>
      <c r="U195" s="14" t="e">
        <f>+Section5_Values[[#This Row],[Difference]]/Section5_Values[[#This Row],[Total District ICC]]</f>
        <v>#DIV/0!</v>
      </c>
    </row>
    <row r="196" spans="1:21">
      <c r="A196" s="4">
        <v>2024</v>
      </c>
      <c r="B196" s="4">
        <v>18</v>
      </c>
      <c r="C196" s="4" t="s">
        <v>247</v>
      </c>
      <c r="D196" s="4">
        <v>24570</v>
      </c>
      <c r="E196" s="4" t="s">
        <v>271</v>
      </c>
      <c r="F196" s="4" t="s">
        <v>44</v>
      </c>
      <c r="G196" s="7" t="s">
        <v>45</v>
      </c>
      <c r="H196" s="23">
        <v>0</v>
      </c>
      <c r="I196" s="7" t="s">
        <v>45</v>
      </c>
      <c r="J196" s="7" t="s">
        <v>45</v>
      </c>
      <c r="K196" s="25">
        <v>0</v>
      </c>
      <c r="L196" s="4" t="s">
        <v>44</v>
      </c>
      <c r="M196" s="7" t="s">
        <v>45</v>
      </c>
      <c r="N196" s="23">
        <v>0</v>
      </c>
      <c r="O196" s="7" t="s">
        <v>45</v>
      </c>
      <c r="P196" s="7" t="s">
        <v>45</v>
      </c>
      <c r="Q196" s="25">
        <f t="shared" si="4"/>
        <v>0</v>
      </c>
      <c r="R196" s="39">
        <f>+Section5_Values[[#This Row],[Business Tax Year 2025 Inflation Cap Credit Reduction Amount in Dollars]]+Section5_Values[[#This Row],[Non-Business Tax Year 2025 Inflation Cap Credit Reduction Amount in Dollars]]</f>
        <v>0</v>
      </c>
      <c r="S196" s="18">
        <f>+Section5_Values[[#This Row],[Business County Portion of Section 5 Payment to School District]]+Section5_Values[[#This Row],[Non-Business County Portion of Section 5 Payment to School District]]</f>
        <v>0</v>
      </c>
      <c r="T196" s="13">
        <f t="shared" si="5"/>
        <v>0</v>
      </c>
      <c r="U196" s="14" t="e">
        <f>+Section5_Values[[#This Row],[Difference]]/Section5_Values[[#This Row],[Total District ICC]]</f>
        <v>#DIV/0!</v>
      </c>
    </row>
    <row r="197" spans="1:21">
      <c r="A197" s="4">
        <v>2024</v>
      </c>
      <c r="B197" s="4">
        <v>18</v>
      </c>
      <c r="C197" s="4" t="s">
        <v>247</v>
      </c>
      <c r="D197" s="4">
        <v>24680</v>
      </c>
      <c r="E197" s="4" t="s">
        <v>272</v>
      </c>
      <c r="F197" s="4" t="s">
        <v>44</v>
      </c>
      <c r="G197" s="7" t="s">
        <v>45</v>
      </c>
      <c r="H197" s="23">
        <v>0</v>
      </c>
      <c r="I197" s="7" t="s">
        <v>45</v>
      </c>
      <c r="J197" s="7" t="s">
        <v>45</v>
      </c>
      <c r="K197" s="25">
        <v>0</v>
      </c>
      <c r="L197" s="4" t="s">
        <v>44</v>
      </c>
      <c r="M197" s="7" t="s">
        <v>45</v>
      </c>
      <c r="N197" s="23">
        <v>0</v>
      </c>
      <c r="O197" s="7" t="s">
        <v>45</v>
      </c>
      <c r="P197" s="7" t="s">
        <v>45</v>
      </c>
      <c r="Q197" s="25">
        <f t="shared" si="4"/>
        <v>0</v>
      </c>
      <c r="R197" s="39">
        <f>+Section5_Values[[#This Row],[Business Tax Year 2025 Inflation Cap Credit Reduction Amount in Dollars]]+Section5_Values[[#This Row],[Non-Business Tax Year 2025 Inflation Cap Credit Reduction Amount in Dollars]]</f>
        <v>0</v>
      </c>
      <c r="S197" s="18">
        <f>+Section5_Values[[#This Row],[Business County Portion of Section 5 Payment to School District]]+Section5_Values[[#This Row],[Non-Business County Portion of Section 5 Payment to School District]]</f>
        <v>0</v>
      </c>
      <c r="T197" s="13">
        <f t="shared" si="5"/>
        <v>0</v>
      </c>
      <c r="U197" s="14" t="e">
        <f>+Section5_Values[[#This Row],[Difference]]/Section5_Values[[#This Row],[Total District ICC]]</f>
        <v>#DIV/0!</v>
      </c>
    </row>
    <row r="198" spans="1:21">
      <c r="A198" s="4">
        <v>2024</v>
      </c>
      <c r="B198" s="4">
        <v>18</v>
      </c>
      <c r="C198" s="4" t="s">
        <v>247</v>
      </c>
      <c r="D198" s="4">
        <v>24870</v>
      </c>
      <c r="E198" s="4" t="s">
        <v>273</v>
      </c>
      <c r="F198" s="4" t="s">
        <v>44</v>
      </c>
      <c r="G198" s="7" t="s">
        <v>45</v>
      </c>
      <c r="H198" s="23">
        <v>0</v>
      </c>
      <c r="I198" s="7" t="s">
        <v>45</v>
      </c>
      <c r="J198" s="7" t="s">
        <v>45</v>
      </c>
      <c r="K198" s="25">
        <v>0</v>
      </c>
      <c r="L198" s="4" t="s">
        <v>44</v>
      </c>
      <c r="M198" s="7" t="s">
        <v>45</v>
      </c>
      <c r="N198" s="23">
        <v>0</v>
      </c>
      <c r="O198" s="7" t="s">
        <v>45</v>
      </c>
      <c r="P198" s="7" t="s">
        <v>45</v>
      </c>
      <c r="Q198" s="25">
        <f t="shared" si="4"/>
        <v>0</v>
      </c>
      <c r="R198" s="39">
        <f>+Section5_Values[[#This Row],[Business Tax Year 2025 Inflation Cap Credit Reduction Amount in Dollars]]+Section5_Values[[#This Row],[Non-Business Tax Year 2025 Inflation Cap Credit Reduction Amount in Dollars]]</f>
        <v>0</v>
      </c>
      <c r="S198" s="18">
        <f>+Section5_Values[[#This Row],[Business County Portion of Section 5 Payment to School District]]+Section5_Values[[#This Row],[Non-Business County Portion of Section 5 Payment to School District]]</f>
        <v>0</v>
      </c>
      <c r="T198" s="13">
        <f t="shared" si="5"/>
        <v>0</v>
      </c>
      <c r="U198" s="14" t="e">
        <f>+Section5_Values[[#This Row],[Difference]]/Section5_Values[[#This Row],[Total District ICC]]</f>
        <v>#DIV/0!</v>
      </c>
    </row>
    <row r="199" spans="1:21">
      <c r="A199" s="4">
        <v>2024</v>
      </c>
      <c r="B199" s="4">
        <v>18</v>
      </c>
      <c r="C199" s="4" t="s">
        <v>247</v>
      </c>
      <c r="D199" s="4">
        <v>24920</v>
      </c>
      <c r="E199" s="4" t="s">
        <v>274</v>
      </c>
      <c r="F199" s="4" t="s">
        <v>44</v>
      </c>
      <c r="G199" s="7" t="s">
        <v>45</v>
      </c>
      <c r="H199" s="23">
        <v>0</v>
      </c>
      <c r="I199" s="7" t="s">
        <v>45</v>
      </c>
      <c r="J199" s="7" t="s">
        <v>45</v>
      </c>
      <c r="K199" s="25">
        <v>0</v>
      </c>
      <c r="L199" s="4" t="s">
        <v>44</v>
      </c>
      <c r="M199" s="7" t="s">
        <v>45</v>
      </c>
      <c r="N199" s="23">
        <v>0</v>
      </c>
      <c r="O199" s="7" t="s">
        <v>45</v>
      </c>
      <c r="P199" s="7" t="s">
        <v>45</v>
      </c>
      <c r="Q199" s="25">
        <f t="shared" ref="Q199:Q262" si="6">IF(L199="Y",MAX(P199-O199,0),0)</f>
        <v>0</v>
      </c>
      <c r="R199" s="39">
        <f>+Section5_Values[[#This Row],[Business Tax Year 2025 Inflation Cap Credit Reduction Amount in Dollars]]+Section5_Values[[#This Row],[Non-Business Tax Year 2025 Inflation Cap Credit Reduction Amount in Dollars]]</f>
        <v>0</v>
      </c>
      <c r="S199" s="18">
        <f>+Section5_Values[[#This Row],[Business County Portion of Section 5 Payment to School District]]+Section5_Values[[#This Row],[Non-Business County Portion of Section 5 Payment to School District]]</f>
        <v>0</v>
      </c>
      <c r="T199" s="13">
        <f t="shared" ref="T199:T262" si="7">+S199-R199</f>
        <v>0</v>
      </c>
      <c r="U199" s="14" t="e">
        <f>+Section5_Values[[#This Row],[Difference]]/Section5_Values[[#This Row],[Total District ICC]]</f>
        <v>#DIV/0!</v>
      </c>
    </row>
    <row r="200" spans="1:21">
      <c r="A200" s="4">
        <v>2024</v>
      </c>
      <c r="B200" s="4">
        <v>18</v>
      </c>
      <c r="C200" s="4" t="s">
        <v>247</v>
      </c>
      <c r="D200" s="4">
        <v>24950</v>
      </c>
      <c r="E200" s="4" t="s">
        <v>275</v>
      </c>
      <c r="F200" s="4" t="s">
        <v>44</v>
      </c>
      <c r="G200" s="7" t="s">
        <v>45</v>
      </c>
      <c r="H200" s="23">
        <v>0</v>
      </c>
      <c r="I200" s="7" t="s">
        <v>45</v>
      </c>
      <c r="J200" s="7" t="s">
        <v>45</v>
      </c>
      <c r="K200" s="25">
        <v>0</v>
      </c>
      <c r="L200" s="4" t="s">
        <v>44</v>
      </c>
      <c r="M200" s="7" t="s">
        <v>45</v>
      </c>
      <c r="N200" s="23">
        <v>0</v>
      </c>
      <c r="O200" s="7" t="s">
        <v>45</v>
      </c>
      <c r="P200" s="7" t="s">
        <v>45</v>
      </c>
      <c r="Q200" s="25">
        <f t="shared" si="6"/>
        <v>0</v>
      </c>
      <c r="R200" s="39">
        <f>+Section5_Values[[#This Row],[Business Tax Year 2025 Inflation Cap Credit Reduction Amount in Dollars]]+Section5_Values[[#This Row],[Non-Business Tax Year 2025 Inflation Cap Credit Reduction Amount in Dollars]]</f>
        <v>0</v>
      </c>
      <c r="S200" s="18">
        <f>+Section5_Values[[#This Row],[Business County Portion of Section 5 Payment to School District]]+Section5_Values[[#This Row],[Non-Business County Portion of Section 5 Payment to School District]]</f>
        <v>0</v>
      </c>
      <c r="T200" s="13">
        <f t="shared" si="7"/>
        <v>0</v>
      </c>
      <c r="U200" s="14" t="e">
        <f>+Section5_Values[[#This Row],[Difference]]/Section5_Values[[#This Row],[Total District ICC]]</f>
        <v>#DIV/0!</v>
      </c>
    </row>
    <row r="201" spans="1:21">
      <c r="A201" s="4">
        <v>2024</v>
      </c>
      <c r="B201" s="4">
        <v>18</v>
      </c>
      <c r="C201" s="4" t="s">
        <v>247</v>
      </c>
      <c r="D201" s="4">
        <v>25190</v>
      </c>
      <c r="E201" s="4" t="s">
        <v>276</v>
      </c>
      <c r="F201" s="4" t="s">
        <v>44</v>
      </c>
      <c r="G201" s="7" t="s">
        <v>45</v>
      </c>
      <c r="H201" s="23">
        <v>0</v>
      </c>
      <c r="I201" s="7" t="s">
        <v>45</v>
      </c>
      <c r="J201" s="7" t="s">
        <v>45</v>
      </c>
      <c r="K201" s="25">
        <v>0</v>
      </c>
      <c r="L201" s="4" t="s">
        <v>44</v>
      </c>
      <c r="M201" s="7" t="s">
        <v>45</v>
      </c>
      <c r="N201" s="23">
        <v>0</v>
      </c>
      <c r="O201" s="7" t="s">
        <v>45</v>
      </c>
      <c r="P201" s="7" t="s">
        <v>45</v>
      </c>
      <c r="Q201" s="25">
        <f t="shared" si="6"/>
        <v>0</v>
      </c>
      <c r="R201" s="39">
        <f>+Section5_Values[[#This Row],[Business Tax Year 2025 Inflation Cap Credit Reduction Amount in Dollars]]+Section5_Values[[#This Row],[Non-Business Tax Year 2025 Inflation Cap Credit Reduction Amount in Dollars]]</f>
        <v>0</v>
      </c>
      <c r="S201" s="18">
        <f>+Section5_Values[[#This Row],[Business County Portion of Section 5 Payment to School District]]+Section5_Values[[#This Row],[Non-Business County Portion of Section 5 Payment to School District]]</f>
        <v>0</v>
      </c>
      <c r="T201" s="13">
        <f t="shared" si="7"/>
        <v>0</v>
      </c>
      <c r="U201" s="14" t="e">
        <f>+Section5_Values[[#This Row],[Difference]]/Section5_Values[[#This Row],[Total District ICC]]</f>
        <v>#DIV/0!</v>
      </c>
    </row>
    <row r="202" spans="1:21">
      <c r="A202" s="4">
        <v>2024</v>
      </c>
      <c r="B202" s="4">
        <v>18</v>
      </c>
      <c r="C202" s="4" t="s">
        <v>247</v>
      </c>
      <c r="D202" s="4">
        <v>25680</v>
      </c>
      <c r="E202" s="4" t="s">
        <v>277</v>
      </c>
      <c r="F202" s="4" t="s">
        <v>44</v>
      </c>
      <c r="G202" s="7" t="s">
        <v>45</v>
      </c>
      <c r="H202" s="23">
        <v>0</v>
      </c>
      <c r="I202" s="7" t="s">
        <v>45</v>
      </c>
      <c r="J202" s="7" t="s">
        <v>45</v>
      </c>
      <c r="K202" s="25">
        <v>0</v>
      </c>
      <c r="L202" s="4" t="s">
        <v>44</v>
      </c>
      <c r="M202" s="7" t="s">
        <v>45</v>
      </c>
      <c r="N202" s="23">
        <v>0</v>
      </c>
      <c r="O202" s="7" t="s">
        <v>45</v>
      </c>
      <c r="P202" s="7" t="s">
        <v>45</v>
      </c>
      <c r="Q202" s="25">
        <f t="shared" si="6"/>
        <v>0</v>
      </c>
      <c r="R202" s="39">
        <f>+Section5_Values[[#This Row],[Business Tax Year 2025 Inflation Cap Credit Reduction Amount in Dollars]]+Section5_Values[[#This Row],[Non-Business Tax Year 2025 Inflation Cap Credit Reduction Amount in Dollars]]</f>
        <v>0</v>
      </c>
      <c r="S202" s="18">
        <f>+Section5_Values[[#This Row],[Business County Portion of Section 5 Payment to School District]]+Section5_Values[[#This Row],[Non-Business County Portion of Section 5 Payment to School District]]</f>
        <v>0</v>
      </c>
      <c r="T202" s="13">
        <f t="shared" si="7"/>
        <v>0</v>
      </c>
      <c r="U202" s="14" t="e">
        <f>+Section5_Values[[#This Row],[Difference]]/Section5_Values[[#This Row],[Total District ICC]]</f>
        <v>#DIV/0!</v>
      </c>
    </row>
    <row r="203" spans="1:21">
      <c r="A203" s="4">
        <v>2024</v>
      </c>
      <c r="B203" s="4">
        <v>18</v>
      </c>
      <c r="C203" s="4" t="s">
        <v>247</v>
      </c>
      <c r="D203" s="4">
        <v>25950</v>
      </c>
      <c r="E203" s="4" t="s">
        <v>278</v>
      </c>
      <c r="F203" s="4" t="s">
        <v>44</v>
      </c>
      <c r="G203" s="7" t="s">
        <v>45</v>
      </c>
      <c r="H203" s="23">
        <v>0</v>
      </c>
      <c r="I203" s="7" t="s">
        <v>45</v>
      </c>
      <c r="J203" s="7" t="s">
        <v>45</v>
      </c>
      <c r="K203" s="25">
        <v>0</v>
      </c>
      <c r="L203" s="4" t="s">
        <v>44</v>
      </c>
      <c r="M203" s="7" t="s">
        <v>45</v>
      </c>
      <c r="N203" s="23">
        <v>0</v>
      </c>
      <c r="O203" s="7" t="s">
        <v>45</v>
      </c>
      <c r="P203" s="7" t="s">
        <v>45</v>
      </c>
      <c r="Q203" s="25">
        <f t="shared" si="6"/>
        <v>0</v>
      </c>
      <c r="R203" s="39">
        <f>+Section5_Values[[#This Row],[Business Tax Year 2025 Inflation Cap Credit Reduction Amount in Dollars]]+Section5_Values[[#This Row],[Non-Business Tax Year 2025 Inflation Cap Credit Reduction Amount in Dollars]]</f>
        <v>0</v>
      </c>
      <c r="S203" s="18">
        <f>+Section5_Values[[#This Row],[Business County Portion of Section 5 Payment to School District]]+Section5_Values[[#This Row],[Non-Business County Portion of Section 5 Payment to School District]]</f>
        <v>0</v>
      </c>
      <c r="T203" s="13">
        <f t="shared" si="7"/>
        <v>0</v>
      </c>
      <c r="U203" s="14" t="e">
        <f>+Section5_Values[[#This Row],[Difference]]/Section5_Values[[#This Row],[Total District ICC]]</f>
        <v>#DIV/0!</v>
      </c>
    </row>
    <row r="204" spans="1:21">
      <c r="A204" s="4">
        <v>2024</v>
      </c>
      <c r="B204" s="4">
        <v>18</v>
      </c>
      <c r="C204" s="4" t="s">
        <v>247</v>
      </c>
      <c r="D204" s="4">
        <v>30100</v>
      </c>
      <c r="E204" s="4" t="s">
        <v>279</v>
      </c>
      <c r="F204" s="4" t="s">
        <v>43</v>
      </c>
      <c r="G204" s="7">
        <v>7462091</v>
      </c>
      <c r="H204" s="23">
        <v>623871.47</v>
      </c>
      <c r="I204" s="7">
        <v>6838219.5300000003</v>
      </c>
      <c r="J204" s="7">
        <v>7468614</v>
      </c>
      <c r="K204" s="25">
        <v>630394.47</v>
      </c>
      <c r="L204" s="4" t="s">
        <v>44</v>
      </c>
      <c r="M204" s="7" t="s">
        <v>45</v>
      </c>
      <c r="N204" s="23">
        <v>0</v>
      </c>
      <c r="O204" s="7" t="s">
        <v>45</v>
      </c>
      <c r="P204" s="7" t="s">
        <v>45</v>
      </c>
      <c r="Q204" s="25">
        <f t="shared" si="6"/>
        <v>0</v>
      </c>
      <c r="R204" s="39">
        <f>+Section5_Values[[#This Row],[Business Tax Year 2025 Inflation Cap Credit Reduction Amount in Dollars]]+Section5_Values[[#This Row],[Non-Business Tax Year 2025 Inflation Cap Credit Reduction Amount in Dollars]]</f>
        <v>623871.47</v>
      </c>
      <c r="S204" s="18">
        <f>+Section5_Values[[#This Row],[Business County Portion of Section 5 Payment to School District]]+Section5_Values[[#This Row],[Non-Business County Portion of Section 5 Payment to School District]]</f>
        <v>630394.47</v>
      </c>
      <c r="T204" s="13">
        <f t="shared" si="7"/>
        <v>6523</v>
      </c>
      <c r="U204" s="14">
        <f>+Section5_Values[[#This Row],[Difference]]/Section5_Values[[#This Row],[Total District ICC]]</f>
        <v>1.0455679276374027E-2</v>
      </c>
    </row>
    <row r="205" spans="1:21">
      <c r="A205" s="4">
        <v>2024</v>
      </c>
      <c r="B205" s="4">
        <v>18</v>
      </c>
      <c r="C205" s="4" t="s">
        <v>247</v>
      </c>
      <c r="D205" s="4">
        <v>30340</v>
      </c>
      <c r="E205" s="4" t="s">
        <v>280</v>
      </c>
      <c r="F205" s="4" t="s">
        <v>43</v>
      </c>
      <c r="G205" s="7">
        <v>13624088</v>
      </c>
      <c r="H205" s="23">
        <v>1059307.18</v>
      </c>
      <c r="I205" s="7">
        <v>12564780.82</v>
      </c>
      <c r="J205" s="7">
        <v>13628401</v>
      </c>
      <c r="K205" s="25">
        <v>1063620.18</v>
      </c>
      <c r="L205" s="4" t="s">
        <v>44</v>
      </c>
      <c r="M205" s="7" t="s">
        <v>45</v>
      </c>
      <c r="N205" s="23">
        <v>0</v>
      </c>
      <c r="O205" s="7" t="s">
        <v>45</v>
      </c>
      <c r="P205" s="7" t="s">
        <v>45</v>
      </c>
      <c r="Q205" s="25">
        <f t="shared" si="6"/>
        <v>0</v>
      </c>
      <c r="R205" s="39">
        <f>+Section5_Values[[#This Row],[Business Tax Year 2025 Inflation Cap Credit Reduction Amount in Dollars]]+Section5_Values[[#This Row],[Non-Business Tax Year 2025 Inflation Cap Credit Reduction Amount in Dollars]]</f>
        <v>1059307.18</v>
      </c>
      <c r="S205" s="18">
        <f>+Section5_Values[[#This Row],[Business County Portion of Section 5 Payment to School District]]+Section5_Values[[#This Row],[Non-Business County Portion of Section 5 Payment to School District]]</f>
        <v>1063620.18</v>
      </c>
      <c r="T205" s="13">
        <f t="shared" si="7"/>
        <v>4313</v>
      </c>
      <c r="U205" s="14">
        <f>+Section5_Values[[#This Row],[Difference]]/Section5_Values[[#This Row],[Total District ICC]]</f>
        <v>4.071529091306641E-3</v>
      </c>
    </row>
    <row r="206" spans="1:21">
      <c r="A206" s="4">
        <v>2023</v>
      </c>
      <c r="B206" s="4">
        <v>19</v>
      </c>
      <c r="C206" s="4" t="s">
        <v>281</v>
      </c>
      <c r="D206" s="4">
        <v>20100</v>
      </c>
      <c r="E206" s="4" t="s">
        <v>282</v>
      </c>
      <c r="F206" s="4" t="s">
        <v>43</v>
      </c>
      <c r="G206" s="7">
        <v>2300946</v>
      </c>
      <c r="H206" s="23">
        <v>101757.98</v>
      </c>
      <c r="I206" s="7">
        <v>2199188.02</v>
      </c>
      <c r="J206" s="7">
        <v>2299868</v>
      </c>
      <c r="K206" s="25">
        <v>100679.98</v>
      </c>
      <c r="L206" s="4" t="s">
        <v>43</v>
      </c>
      <c r="M206" s="7">
        <v>115585</v>
      </c>
      <c r="N206" s="23">
        <v>3141.84</v>
      </c>
      <c r="O206" s="7">
        <v>112443.16</v>
      </c>
      <c r="P206" s="7">
        <v>116850</v>
      </c>
      <c r="Q206" s="25">
        <f t="shared" si="6"/>
        <v>4406.8399999999965</v>
      </c>
      <c r="R206" s="39">
        <f>+Section5_Values[[#This Row],[Business Tax Year 2025 Inflation Cap Credit Reduction Amount in Dollars]]+Section5_Values[[#This Row],[Non-Business Tax Year 2025 Inflation Cap Credit Reduction Amount in Dollars]]</f>
        <v>104899.81999999999</v>
      </c>
      <c r="S206" s="18">
        <f>+Section5_Values[[#This Row],[Business County Portion of Section 5 Payment to School District]]+Section5_Values[[#This Row],[Non-Business County Portion of Section 5 Payment to School District]]</f>
        <v>105086.81999999999</v>
      </c>
      <c r="T206" s="13">
        <f t="shared" si="7"/>
        <v>187</v>
      </c>
      <c r="U206" s="15">
        <f>+Section5_Values[[#This Row],[Difference]]/Section5_Values[[#This Row],[Total District ICC]]</f>
        <v>1.7826532018834734E-3</v>
      </c>
    </row>
    <row r="207" spans="1:21">
      <c r="A207" s="4">
        <v>2023</v>
      </c>
      <c r="B207" s="4">
        <v>19</v>
      </c>
      <c r="C207" s="4" t="s">
        <v>281</v>
      </c>
      <c r="D207" s="4">
        <v>20140</v>
      </c>
      <c r="E207" s="4" t="s">
        <v>283</v>
      </c>
      <c r="F207" s="4" t="s">
        <v>43</v>
      </c>
      <c r="G207" s="7">
        <v>4395060</v>
      </c>
      <c r="H207" s="23">
        <v>388294.62</v>
      </c>
      <c r="I207" s="7">
        <v>4006765.38</v>
      </c>
      <c r="J207" s="7">
        <v>4420648</v>
      </c>
      <c r="K207" s="25">
        <v>413882.62</v>
      </c>
      <c r="L207" s="4" t="s">
        <v>44</v>
      </c>
      <c r="M207" s="7" t="s">
        <v>45</v>
      </c>
      <c r="N207" s="23">
        <v>0</v>
      </c>
      <c r="O207" s="7" t="s">
        <v>45</v>
      </c>
      <c r="P207" s="7" t="s">
        <v>45</v>
      </c>
      <c r="Q207" s="25">
        <f t="shared" si="6"/>
        <v>0</v>
      </c>
      <c r="R207" s="39">
        <f>+Section5_Values[[#This Row],[Business Tax Year 2025 Inflation Cap Credit Reduction Amount in Dollars]]+Section5_Values[[#This Row],[Non-Business Tax Year 2025 Inflation Cap Credit Reduction Amount in Dollars]]</f>
        <v>388294.62</v>
      </c>
      <c r="S207" s="18">
        <f>+Section5_Values[[#This Row],[Business County Portion of Section 5 Payment to School District]]+Section5_Values[[#This Row],[Non-Business County Portion of Section 5 Payment to School District]]</f>
        <v>413882.62</v>
      </c>
      <c r="T207" s="13">
        <f t="shared" si="7"/>
        <v>25588</v>
      </c>
      <c r="U207" s="14">
        <f>+Section5_Values[[#This Row],[Difference]]/Section5_Values[[#This Row],[Total District ICC]]</f>
        <v>6.5898414971600691E-2</v>
      </c>
    </row>
    <row r="208" spans="1:21">
      <c r="A208" s="4">
        <v>2023</v>
      </c>
      <c r="B208" s="4">
        <v>19</v>
      </c>
      <c r="C208" s="4" t="s">
        <v>281</v>
      </c>
      <c r="D208" s="4">
        <v>20580</v>
      </c>
      <c r="E208" s="4" t="s">
        <v>284</v>
      </c>
      <c r="F208" s="4" t="s">
        <v>43</v>
      </c>
      <c r="G208" s="7">
        <v>668188</v>
      </c>
      <c r="H208" s="23">
        <v>57663.08</v>
      </c>
      <c r="I208" s="7">
        <v>610524.92000000004</v>
      </c>
      <c r="J208" s="7">
        <v>688247</v>
      </c>
      <c r="K208" s="25">
        <v>77722.080000000002</v>
      </c>
      <c r="L208" s="4" t="s">
        <v>43</v>
      </c>
      <c r="M208" s="7">
        <v>45193</v>
      </c>
      <c r="N208" s="23">
        <v>1244.5</v>
      </c>
      <c r="O208" s="7">
        <v>43948.5</v>
      </c>
      <c r="P208" s="7">
        <v>49844</v>
      </c>
      <c r="Q208" s="25">
        <f t="shared" si="6"/>
        <v>5895.5</v>
      </c>
      <c r="R208" s="39">
        <f>+Section5_Values[[#This Row],[Business Tax Year 2025 Inflation Cap Credit Reduction Amount in Dollars]]+Section5_Values[[#This Row],[Non-Business Tax Year 2025 Inflation Cap Credit Reduction Amount in Dollars]]</f>
        <v>58907.58</v>
      </c>
      <c r="S208" s="18">
        <f>+Section5_Values[[#This Row],[Business County Portion of Section 5 Payment to School District]]+Section5_Values[[#This Row],[Non-Business County Portion of Section 5 Payment to School District]]</f>
        <v>83617.58</v>
      </c>
      <c r="T208" s="13">
        <f t="shared" si="7"/>
        <v>24710</v>
      </c>
      <c r="U208" s="14">
        <f>+Section5_Values[[#This Row],[Difference]]/Section5_Values[[#This Row],[Total District ICC]]</f>
        <v>0.41947063518820499</v>
      </c>
    </row>
    <row r="209" spans="1:21">
      <c r="A209" s="4">
        <v>2023</v>
      </c>
      <c r="B209" s="4">
        <v>19</v>
      </c>
      <c r="C209" s="4" t="s">
        <v>281</v>
      </c>
      <c r="D209" s="4">
        <v>20750</v>
      </c>
      <c r="E209" s="4" t="s">
        <v>285</v>
      </c>
      <c r="F209" s="4" t="s">
        <v>43</v>
      </c>
      <c r="G209" s="7">
        <v>30069</v>
      </c>
      <c r="H209" s="23">
        <v>3542.82</v>
      </c>
      <c r="I209" s="7">
        <v>26526.18</v>
      </c>
      <c r="J209" s="7">
        <v>30031</v>
      </c>
      <c r="K209" s="25">
        <v>3504.82</v>
      </c>
      <c r="L209" s="4" t="s">
        <v>44</v>
      </c>
      <c r="M209" s="7" t="s">
        <v>45</v>
      </c>
      <c r="N209" s="23">
        <v>0</v>
      </c>
      <c r="O209" s="7" t="s">
        <v>45</v>
      </c>
      <c r="P209" s="7" t="s">
        <v>45</v>
      </c>
      <c r="Q209" s="25">
        <f t="shared" si="6"/>
        <v>0</v>
      </c>
      <c r="R209" s="39">
        <f>+Section5_Values[[#This Row],[Business Tax Year 2025 Inflation Cap Credit Reduction Amount in Dollars]]+Section5_Values[[#This Row],[Non-Business Tax Year 2025 Inflation Cap Credit Reduction Amount in Dollars]]</f>
        <v>3542.82</v>
      </c>
      <c r="S209" s="18">
        <f>+Section5_Values[[#This Row],[Business County Portion of Section 5 Payment to School District]]+Section5_Values[[#This Row],[Non-Business County Portion of Section 5 Payment to School District]]</f>
        <v>3504.82</v>
      </c>
      <c r="T209" s="13">
        <f t="shared" si="7"/>
        <v>-38</v>
      </c>
      <c r="U209" s="15">
        <f>+Section5_Values[[#This Row],[Difference]]/Section5_Values[[#This Row],[Total District ICC]]</f>
        <v>-1.0725918900762669E-2</v>
      </c>
    </row>
    <row r="210" spans="1:21">
      <c r="A210" s="4">
        <v>2023</v>
      </c>
      <c r="B210" s="4">
        <v>19</v>
      </c>
      <c r="C210" s="4" t="s">
        <v>281</v>
      </c>
      <c r="D210" s="4">
        <v>21900</v>
      </c>
      <c r="E210" s="4" t="s">
        <v>286</v>
      </c>
      <c r="F210" s="4" t="s">
        <v>44</v>
      </c>
      <c r="G210" s="7" t="s">
        <v>45</v>
      </c>
      <c r="H210" s="23">
        <v>0</v>
      </c>
      <c r="I210" s="7" t="s">
        <v>45</v>
      </c>
      <c r="J210" s="7" t="s">
        <v>45</v>
      </c>
      <c r="K210" s="25">
        <v>0</v>
      </c>
      <c r="L210" s="4" t="s">
        <v>44</v>
      </c>
      <c r="M210" s="7" t="s">
        <v>45</v>
      </c>
      <c r="N210" s="23">
        <v>0</v>
      </c>
      <c r="O210" s="7" t="s">
        <v>45</v>
      </c>
      <c r="P210" s="7" t="s">
        <v>45</v>
      </c>
      <c r="Q210" s="25">
        <f t="shared" si="6"/>
        <v>0</v>
      </c>
      <c r="R210" s="39">
        <f>+Section5_Values[[#This Row],[Business Tax Year 2025 Inflation Cap Credit Reduction Amount in Dollars]]+Section5_Values[[#This Row],[Non-Business Tax Year 2025 Inflation Cap Credit Reduction Amount in Dollars]]</f>
        <v>0</v>
      </c>
      <c r="S210" s="18">
        <f>+Section5_Values[[#This Row],[Business County Portion of Section 5 Payment to School District]]+Section5_Values[[#This Row],[Non-Business County Portion of Section 5 Payment to School District]]</f>
        <v>0</v>
      </c>
      <c r="T210" s="13">
        <f t="shared" si="7"/>
        <v>0</v>
      </c>
      <c r="U210" s="14" t="e">
        <f>+Section5_Values[[#This Row],[Difference]]/Section5_Values[[#This Row],[Total District ICC]]</f>
        <v>#DIV/0!</v>
      </c>
    </row>
    <row r="211" spans="1:21">
      <c r="A211" s="4">
        <v>2023</v>
      </c>
      <c r="B211" s="4">
        <v>19</v>
      </c>
      <c r="C211" s="4" t="s">
        <v>281</v>
      </c>
      <c r="D211" s="4">
        <v>21950</v>
      </c>
      <c r="E211" s="4" t="s">
        <v>287</v>
      </c>
      <c r="F211" s="4" t="s">
        <v>43</v>
      </c>
      <c r="G211" s="7">
        <v>2863970</v>
      </c>
      <c r="H211" s="23">
        <v>153043.04999999999</v>
      </c>
      <c r="I211" s="7">
        <v>2710926.95</v>
      </c>
      <c r="J211" s="7">
        <v>2850038</v>
      </c>
      <c r="K211" s="25">
        <v>139111.04999999999</v>
      </c>
      <c r="L211" s="4" t="s">
        <v>44</v>
      </c>
      <c r="M211" s="7" t="s">
        <v>45</v>
      </c>
      <c r="N211" s="23">
        <v>0</v>
      </c>
      <c r="O211" s="7" t="s">
        <v>45</v>
      </c>
      <c r="P211" s="7" t="s">
        <v>45</v>
      </c>
      <c r="Q211" s="25">
        <f t="shared" si="6"/>
        <v>0</v>
      </c>
      <c r="R211" s="39">
        <f>+Section5_Values[[#This Row],[Business Tax Year 2025 Inflation Cap Credit Reduction Amount in Dollars]]+Section5_Values[[#This Row],[Non-Business Tax Year 2025 Inflation Cap Credit Reduction Amount in Dollars]]</f>
        <v>153043.04999999999</v>
      </c>
      <c r="S211" s="18">
        <f>+Section5_Values[[#This Row],[Business County Portion of Section 5 Payment to School District]]+Section5_Values[[#This Row],[Non-Business County Portion of Section 5 Payment to School District]]</f>
        <v>139111.04999999999</v>
      </c>
      <c r="T211" s="13">
        <f t="shared" si="7"/>
        <v>-13932</v>
      </c>
      <c r="U211" s="15">
        <f>+Section5_Values[[#This Row],[Difference]]/Section5_Values[[#This Row],[Total District ICC]]</f>
        <v>-9.10332092832703E-2</v>
      </c>
    </row>
    <row r="212" spans="1:21">
      <c r="A212" s="4">
        <v>2023</v>
      </c>
      <c r="B212" s="4">
        <v>19</v>
      </c>
      <c r="C212" s="4" t="s">
        <v>281</v>
      </c>
      <c r="D212" s="4">
        <v>22210</v>
      </c>
      <c r="E212" s="4" t="s">
        <v>288</v>
      </c>
      <c r="F212" s="4" t="s">
        <v>43</v>
      </c>
      <c r="G212" s="7">
        <v>13845401</v>
      </c>
      <c r="H212" s="23">
        <v>1152551.8700000001</v>
      </c>
      <c r="I212" s="7">
        <v>12692849.130000001</v>
      </c>
      <c r="J212" s="7">
        <v>13803055</v>
      </c>
      <c r="K212" s="25">
        <v>1110205.8700000001</v>
      </c>
      <c r="L212" s="4" t="s">
        <v>44</v>
      </c>
      <c r="M212" s="7" t="s">
        <v>45</v>
      </c>
      <c r="N212" s="23">
        <v>0</v>
      </c>
      <c r="O212" s="7" t="s">
        <v>45</v>
      </c>
      <c r="P212" s="7" t="s">
        <v>45</v>
      </c>
      <c r="Q212" s="25">
        <f t="shared" si="6"/>
        <v>0</v>
      </c>
      <c r="R212" s="39">
        <f>+Section5_Values[[#This Row],[Business Tax Year 2025 Inflation Cap Credit Reduction Amount in Dollars]]+Section5_Values[[#This Row],[Non-Business Tax Year 2025 Inflation Cap Credit Reduction Amount in Dollars]]</f>
        <v>1152551.8700000001</v>
      </c>
      <c r="S212" s="18">
        <f>+Section5_Values[[#This Row],[Business County Portion of Section 5 Payment to School District]]+Section5_Values[[#This Row],[Non-Business County Portion of Section 5 Payment to School District]]</f>
        <v>1110205.8700000001</v>
      </c>
      <c r="T212" s="13">
        <f t="shared" si="7"/>
        <v>-42346</v>
      </c>
      <c r="U212" s="15">
        <f>+Section5_Values[[#This Row],[Difference]]/Section5_Values[[#This Row],[Total District ICC]]</f>
        <v>-3.6741079601042163E-2</v>
      </c>
    </row>
    <row r="213" spans="1:21">
      <c r="A213" s="4">
        <v>2023</v>
      </c>
      <c r="B213" s="4">
        <v>19</v>
      </c>
      <c r="C213" s="4" t="s">
        <v>281</v>
      </c>
      <c r="D213" s="4">
        <v>23230</v>
      </c>
      <c r="E213" s="4" t="s">
        <v>104</v>
      </c>
      <c r="F213" s="4" t="s">
        <v>43</v>
      </c>
      <c r="G213" s="7">
        <v>596945</v>
      </c>
      <c r="H213" s="23">
        <v>30976.93</v>
      </c>
      <c r="I213" s="7">
        <v>565968.06999999995</v>
      </c>
      <c r="J213" s="7">
        <v>610657</v>
      </c>
      <c r="K213" s="25">
        <v>44688.93</v>
      </c>
      <c r="L213" s="4" t="s">
        <v>43</v>
      </c>
      <c r="M213" s="7">
        <v>122337</v>
      </c>
      <c r="N213" s="23">
        <v>4276.22</v>
      </c>
      <c r="O213" s="7">
        <v>118060.78</v>
      </c>
      <c r="P213" s="7">
        <v>126206</v>
      </c>
      <c r="Q213" s="25">
        <f t="shared" si="6"/>
        <v>8145.2200000000012</v>
      </c>
      <c r="R213" s="39">
        <f>+Section5_Values[[#This Row],[Business Tax Year 2025 Inflation Cap Credit Reduction Amount in Dollars]]+Section5_Values[[#This Row],[Non-Business Tax Year 2025 Inflation Cap Credit Reduction Amount in Dollars]]</f>
        <v>35253.15</v>
      </c>
      <c r="S213" s="18">
        <f>+Section5_Values[[#This Row],[Business County Portion of Section 5 Payment to School District]]+Section5_Values[[#This Row],[Non-Business County Portion of Section 5 Payment to School District]]</f>
        <v>52834.15</v>
      </c>
      <c r="T213" s="13">
        <f t="shared" si="7"/>
        <v>17581</v>
      </c>
      <c r="U213" s="14">
        <f>+Section5_Values[[#This Row],[Difference]]/Section5_Values[[#This Row],[Total District ICC]]</f>
        <v>0.49870720772469973</v>
      </c>
    </row>
    <row r="214" spans="1:21">
      <c r="A214" s="4">
        <v>2023</v>
      </c>
      <c r="B214" s="4">
        <v>19</v>
      </c>
      <c r="C214" s="4" t="s">
        <v>281</v>
      </c>
      <c r="D214" s="4">
        <v>23490</v>
      </c>
      <c r="E214" s="4" t="s">
        <v>105</v>
      </c>
      <c r="F214" s="4" t="s">
        <v>43</v>
      </c>
      <c r="G214" s="7">
        <v>116936</v>
      </c>
      <c r="H214" s="23">
        <v>13260.76</v>
      </c>
      <c r="I214" s="7">
        <v>103675.24</v>
      </c>
      <c r="J214" s="7">
        <v>118269</v>
      </c>
      <c r="K214" s="25">
        <v>14593.76</v>
      </c>
      <c r="L214" s="4" t="s">
        <v>44</v>
      </c>
      <c r="M214" s="7" t="s">
        <v>45</v>
      </c>
      <c r="N214" s="23">
        <v>0</v>
      </c>
      <c r="O214" s="7" t="s">
        <v>45</v>
      </c>
      <c r="P214" s="7" t="s">
        <v>45</v>
      </c>
      <c r="Q214" s="25">
        <f t="shared" si="6"/>
        <v>0</v>
      </c>
      <c r="R214" s="39">
        <f>+Section5_Values[[#This Row],[Business Tax Year 2025 Inflation Cap Credit Reduction Amount in Dollars]]+Section5_Values[[#This Row],[Non-Business Tax Year 2025 Inflation Cap Credit Reduction Amount in Dollars]]</f>
        <v>13260.76</v>
      </c>
      <c r="S214" s="18">
        <f>+Section5_Values[[#This Row],[Business County Portion of Section 5 Payment to School District]]+Section5_Values[[#This Row],[Non-Business County Portion of Section 5 Payment to School District]]</f>
        <v>14593.76</v>
      </c>
      <c r="T214" s="13">
        <f t="shared" si="7"/>
        <v>1333</v>
      </c>
      <c r="U214" s="14">
        <f>+Section5_Values[[#This Row],[Difference]]/Section5_Values[[#This Row],[Total District ICC]]</f>
        <v>0.10052214201900947</v>
      </c>
    </row>
    <row r="215" spans="1:21">
      <c r="A215" s="4">
        <v>2023</v>
      </c>
      <c r="B215" s="4">
        <v>19</v>
      </c>
      <c r="C215" s="4" t="s">
        <v>281</v>
      </c>
      <c r="D215" s="4">
        <v>23500</v>
      </c>
      <c r="E215" s="4" t="s">
        <v>289</v>
      </c>
      <c r="F215" s="4" t="s">
        <v>43</v>
      </c>
      <c r="G215" s="7">
        <v>2425759</v>
      </c>
      <c r="H215" s="23">
        <v>41215.78</v>
      </c>
      <c r="I215" s="7">
        <v>2384543.2200000002</v>
      </c>
      <c r="J215" s="7">
        <v>2417517</v>
      </c>
      <c r="K215" s="25">
        <v>32973.78</v>
      </c>
      <c r="L215" s="4" t="s">
        <v>44</v>
      </c>
      <c r="M215" s="7" t="s">
        <v>45</v>
      </c>
      <c r="N215" s="23">
        <v>0</v>
      </c>
      <c r="O215" s="7" t="s">
        <v>45</v>
      </c>
      <c r="P215" s="7" t="s">
        <v>45</v>
      </c>
      <c r="Q215" s="25">
        <f t="shared" si="6"/>
        <v>0</v>
      </c>
      <c r="R215" s="39">
        <f>+Section5_Values[[#This Row],[Business Tax Year 2025 Inflation Cap Credit Reduction Amount in Dollars]]+Section5_Values[[#This Row],[Non-Business Tax Year 2025 Inflation Cap Credit Reduction Amount in Dollars]]</f>
        <v>41215.78</v>
      </c>
      <c r="S215" s="18">
        <f>+Section5_Values[[#This Row],[Business County Portion of Section 5 Payment to School District]]+Section5_Values[[#This Row],[Non-Business County Portion of Section 5 Payment to School District]]</f>
        <v>32973.78</v>
      </c>
      <c r="T215" s="13">
        <f t="shared" si="7"/>
        <v>-8242</v>
      </c>
      <c r="U215" s="15">
        <f>+Section5_Values[[#This Row],[Difference]]/Section5_Values[[#This Row],[Total District ICC]]</f>
        <v>-0.19997195249004143</v>
      </c>
    </row>
    <row r="216" spans="1:21">
      <c r="A216" s="4">
        <v>2023</v>
      </c>
      <c r="B216" s="4">
        <v>19</v>
      </c>
      <c r="C216" s="4" t="s">
        <v>281</v>
      </c>
      <c r="D216" s="4">
        <v>23760</v>
      </c>
      <c r="E216" s="4" t="s">
        <v>290</v>
      </c>
      <c r="F216" s="4" t="s">
        <v>43</v>
      </c>
      <c r="G216" s="7">
        <v>15794</v>
      </c>
      <c r="H216" s="23">
        <v>1483.2</v>
      </c>
      <c r="I216" s="7">
        <v>14310.8</v>
      </c>
      <c r="J216" s="7">
        <v>19083</v>
      </c>
      <c r="K216" s="25">
        <v>4772.2</v>
      </c>
      <c r="L216" s="4" t="s">
        <v>44</v>
      </c>
      <c r="M216" s="7" t="s">
        <v>45</v>
      </c>
      <c r="N216" s="23">
        <v>0</v>
      </c>
      <c r="O216" s="7" t="s">
        <v>45</v>
      </c>
      <c r="P216" s="7" t="s">
        <v>45</v>
      </c>
      <c r="Q216" s="25">
        <f t="shared" si="6"/>
        <v>0</v>
      </c>
      <c r="R216" s="39">
        <f>+Section5_Values[[#This Row],[Business Tax Year 2025 Inflation Cap Credit Reduction Amount in Dollars]]+Section5_Values[[#This Row],[Non-Business Tax Year 2025 Inflation Cap Credit Reduction Amount in Dollars]]</f>
        <v>1483.2</v>
      </c>
      <c r="S216" s="18">
        <f>+Section5_Values[[#This Row],[Business County Portion of Section 5 Payment to School District]]+Section5_Values[[#This Row],[Non-Business County Portion of Section 5 Payment to School District]]</f>
        <v>4772.2</v>
      </c>
      <c r="T216" s="13">
        <f t="shared" si="7"/>
        <v>3289</v>
      </c>
      <c r="U216" s="14">
        <f>+Section5_Values[[#This Row],[Difference]]/Section5_Values[[#This Row],[Total District ICC]]</f>
        <v>2.2175026968716289</v>
      </c>
    </row>
    <row r="217" spans="1:21">
      <c r="A217" s="4">
        <v>2023</v>
      </c>
      <c r="B217" s="4">
        <v>19</v>
      </c>
      <c r="C217" s="4" t="s">
        <v>281</v>
      </c>
      <c r="D217" s="4">
        <v>23940</v>
      </c>
      <c r="E217" s="4" t="s">
        <v>291</v>
      </c>
      <c r="F217" s="4" t="s">
        <v>44</v>
      </c>
      <c r="G217" s="7" t="s">
        <v>45</v>
      </c>
      <c r="H217" s="23">
        <v>0</v>
      </c>
      <c r="I217" s="7" t="s">
        <v>45</v>
      </c>
      <c r="J217" s="7" t="s">
        <v>45</v>
      </c>
      <c r="K217" s="25">
        <v>0</v>
      </c>
      <c r="L217" s="4" t="s">
        <v>44</v>
      </c>
      <c r="M217" s="7" t="s">
        <v>45</v>
      </c>
      <c r="N217" s="23">
        <v>0</v>
      </c>
      <c r="O217" s="7" t="s">
        <v>45</v>
      </c>
      <c r="P217" s="7" t="s">
        <v>45</v>
      </c>
      <c r="Q217" s="25">
        <f t="shared" si="6"/>
        <v>0</v>
      </c>
      <c r="R217" s="39">
        <f>+Section5_Values[[#This Row],[Business Tax Year 2025 Inflation Cap Credit Reduction Amount in Dollars]]+Section5_Values[[#This Row],[Non-Business Tax Year 2025 Inflation Cap Credit Reduction Amount in Dollars]]</f>
        <v>0</v>
      </c>
      <c r="S217" s="18">
        <f>+Section5_Values[[#This Row],[Business County Portion of Section 5 Payment to School District]]+Section5_Values[[#This Row],[Non-Business County Portion of Section 5 Payment to School District]]</f>
        <v>0</v>
      </c>
      <c r="T217" s="13">
        <f t="shared" si="7"/>
        <v>0</v>
      </c>
      <c r="U217" s="14" t="e">
        <f>+Section5_Values[[#This Row],[Difference]]/Section5_Values[[#This Row],[Total District ICC]]</f>
        <v>#DIV/0!</v>
      </c>
    </row>
    <row r="218" spans="1:21">
      <c r="A218" s="4">
        <v>2023</v>
      </c>
      <c r="B218" s="4">
        <v>19</v>
      </c>
      <c r="C218" s="4" t="s">
        <v>281</v>
      </c>
      <c r="D218" s="4">
        <v>24730</v>
      </c>
      <c r="E218" s="4" t="s">
        <v>292</v>
      </c>
      <c r="F218" s="4" t="s">
        <v>43</v>
      </c>
      <c r="G218" s="7">
        <v>60127</v>
      </c>
      <c r="H218" s="23">
        <v>5212.75</v>
      </c>
      <c r="I218" s="7">
        <v>54914.25</v>
      </c>
      <c r="J218" s="7">
        <v>59973</v>
      </c>
      <c r="K218" s="25">
        <v>5058.75</v>
      </c>
      <c r="L218" s="4" t="s">
        <v>44</v>
      </c>
      <c r="M218" s="7" t="s">
        <v>45</v>
      </c>
      <c r="N218" s="23">
        <v>0</v>
      </c>
      <c r="O218" s="7" t="s">
        <v>45</v>
      </c>
      <c r="P218" s="7" t="s">
        <v>45</v>
      </c>
      <c r="Q218" s="25">
        <f t="shared" si="6"/>
        <v>0</v>
      </c>
      <c r="R218" s="39">
        <f>+Section5_Values[[#This Row],[Business Tax Year 2025 Inflation Cap Credit Reduction Amount in Dollars]]+Section5_Values[[#This Row],[Non-Business Tax Year 2025 Inflation Cap Credit Reduction Amount in Dollars]]</f>
        <v>5212.75</v>
      </c>
      <c r="S218" s="18">
        <f>+Section5_Values[[#This Row],[Business County Portion of Section 5 Payment to School District]]+Section5_Values[[#This Row],[Non-Business County Portion of Section 5 Payment to School District]]</f>
        <v>5058.75</v>
      </c>
      <c r="T218" s="13">
        <f t="shared" si="7"/>
        <v>-154</v>
      </c>
      <c r="U218" s="15">
        <f>+Section5_Values[[#This Row],[Difference]]/Section5_Values[[#This Row],[Total District ICC]]</f>
        <v>-2.9542947580451777E-2</v>
      </c>
    </row>
    <row r="219" spans="1:21">
      <c r="A219" s="4">
        <v>2023</v>
      </c>
      <c r="B219" s="4">
        <v>19</v>
      </c>
      <c r="C219" s="4" t="s">
        <v>281</v>
      </c>
      <c r="D219" s="4">
        <v>24760</v>
      </c>
      <c r="E219" s="4" t="s">
        <v>293</v>
      </c>
      <c r="F219" s="4" t="s">
        <v>43</v>
      </c>
      <c r="G219" s="7">
        <v>204119</v>
      </c>
      <c r="H219" s="23">
        <v>15012.67</v>
      </c>
      <c r="I219" s="7">
        <v>189106.33</v>
      </c>
      <c r="J219" s="7">
        <v>201367</v>
      </c>
      <c r="K219" s="25">
        <v>12260.67</v>
      </c>
      <c r="L219" s="4" t="s">
        <v>44</v>
      </c>
      <c r="M219" s="7" t="s">
        <v>45</v>
      </c>
      <c r="N219" s="23">
        <v>0</v>
      </c>
      <c r="O219" s="7" t="s">
        <v>45</v>
      </c>
      <c r="P219" s="7" t="s">
        <v>45</v>
      </c>
      <c r="Q219" s="25">
        <f t="shared" si="6"/>
        <v>0</v>
      </c>
      <c r="R219" s="39">
        <f>+Section5_Values[[#This Row],[Business Tax Year 2025 Inflation Cap Credit Reduction Amount in Dollars]]+Section5_Values[[#This Row],[Non-Business Tax Year 2025 Inflation Cap Credit Reduction Amount in Dollars]]</f>
        <v>15012.67</v>
      </c>
      <c r="S219" s="18">
        <f>+Section5_Values[[#This Row],[Business County Portion of Section 5 Payment to School District]]+Section5_Values[[#This Row],[Non-Business County Portion of Section 5 Payment to School District]]</f>
        <v>12260.67</v>
      </c>
      <c r="T219" s="13">
        <f t="shared" si="7"/>
        <v>-2752</v>
      </c>
      <c r="U219" s="15">
        <f>+Section5_Values[[#This Row],[Difference]]/Section5_Values[[#This Row],[Total District ICC]]</f>
        <v>-0.1833118292748725</v>
      </c>
    </row>
    <row r="220" spans="1:21">
      <c r="A220" s="4">
        <v>2023</v>
      </c>
      <c r="B220" s="4">
        <v>19</v>
      </c>
      <c r="C220" s="4" t="s">
        <v>281</v>
      </c>
      <c r="D220" s="4">
        <v>25070</v>
      </c>
      <c r="E220" s="4" t="s">
        <v>294</v>
      </c>
      <c r="F220" s="4" t="s">
        <v>43</v>
      </c>
      <c r="G220" s="7">
        <v>297384</v>
      </c>
      <c r="H220" s="23">
        <v>18753.490000000002</v>
      </c>
      <c r="I220" s="7">
        <v>278630.51</v>
      </c>
      <c r="J220" s="7">
        <v>297606</v>
      </c>
      <c r="K220" s="25">
        <v>18975.490000000002</v>
      </c>
      <c r="L220" s="4" t="s">
        <v>44</v>
      </c>
      <c r="M220" s="7" t="s">
        <v>45</v>
      </c>
      <c r="N220" s="23">
        <v>0</v>
      </c>
      <c r="O220" s="7" t="s">
        <v>45</v>
      </c>
      <c r="P220" s="7" t="s">
        <v>45</v>
      </c>
      <c r="Q220" s="25">
        <f t="shared" si="6"/>
        <v>0</v>
      </c>
      <c r="R220" s="39">
        <f>+Section5_Values[[#This Row],[Business Tax Year 2025 Inflation Cap Credit Reduction Amount in Dollars]]+Section5_Values[[#This Row],[Non-Business Tax Year 2025 Inflation Cap Credit Reduction Amount in Dollars]]</f>
        <v>18753.490000000002</v>
      </c>
      <c r="S220" s="18">
        <f>+Section5_Values[[#This Row],[Business County Portion of Section 5 Payment to School District]]+Section5_Values[[#This Row],[Non-Business County Portion of Section 5 Payment to School District]]</f>
        <v>18975.490000000002</v>
      </c>
      <c r="T220" s="13">
        <f t="shared" si="7"/>
        <v>222</v>
      </c>
      <c r="U220" s="14">
        <f>+Section5_Values[[#This Row],[Difference]]/Section5_Values[[#This Row],[Total District ICC]]</f>
        <v>1.1837796591461109E-2</v>
      </c>
    </row>
    <row r="221" spans="1:21">
      <c r="A221" s="4">
        <v>2023</v>
      </c>
      <c r="B221" s="4">
        <v>19</v>
      </c>
      <c r="C221" s="4" t="s">
        <v>281</v>
      </c>
      <c r="D221" s="4">
        <v>25355</v>
      </c>
      <c r="E221" s="4" t="s">
        <v>295</v>
      </c>
      <c r="F221" s="4" t="s">
        <v>43</v>
      </c>
      <c r="G221" s="7">
        <v>78965</v>
      </c>
      <c r="H221" s="23">
        <v>7855.77</v>
      </c>
      <c r="I221" s="7">
        <v>71109.23</v>
      </c>
      <c r="J221" s="7">
        <v>76310</v>
      </c>
      <c r="K221" s="25">
        <v>5200.7700000000004</v>
      </c>
      <c r="L221" s="4" t="s">
        <v>44</v>
      </c>
      <c r="M221" s="7" t="s">
        <v>45</v>
      </c>
      <c r="N221" s="23">
        <v>0</v>
      </c>
      <c r="O221" s="7" t="s">
        <v>45</v>
      </c>
      <c r="P221" s="7" t="s">
        <v>45</v>
      </c>
      <c r="Q221" s="25">
        <f t="shared" si="6"/>
        <v>0</v>
      </c>
      <c r="R221" s="39">
        <f>+Section5_Values[[#This Row],[Business Tax Year 2025 Inflation Cap Credit Reduction Amount in Dollars]]+Section5_Values[[#This Row],[Non-Business Tax Year 2025 Inflation Cap Credit Reduction Amount in Dollars]]</f>
        <v>7855.77</v>
      </c>
      <c r="S221" s="18">
        <f>+Section5_Values[[#This Row],[Business County Portion of Section 5 Payment to School District]]+Section5_Values[[#This Row],[Non-Business County Portion of Section 5 Payment to School District]]</f>
        <v>5200.7700000000004</v>
      </c>
      <c r="T221" s="13">
        <f t="shared" si="7"/>
        <v>-2655</v>
      </c>
      <c r="U221" s="15">
        <f>+Section5_Values[[#This Row],[Difference]]/Section5_Values[[#This Row],[Total District ICC]]</f>
        <v>-0.33796814316101409</v>
      </c>
    </row>
    <row r="222" spans="1:21">
      <c r="A222" s="4">
        <v>2023</v>
      </c>
      <c r="B222" s="4">
        <v>19</v>
      </c>
      <c r="C222" s="4" t="s">
        <v>281</v>
      </c>
      <c r="D222" s="4">
        <v>25370</v>
      </c>
      <c r="E222" s="4" t="s">
        <v>296</v>
      </c>
      <c r="F222" s="4" t="s">
        <v>43</v>
      </c>
      <c r="G222" s="7">
        <v>2689827</v>
      </c>
      <c r="H222" s="23">
        <v>137145.39000000001</v>
      </c>
      <c r="I222" s="7">
        <v>2552681.61</v>
      </c>
      <c r="J222" s="7">
        <v>2679248</v>
      </c>
      <c r="K222" s="25">
        <v>126566.39</v>
      </c>
      <c r="L222" s="4" t="s">
        <v>43</v>
      </c>
      <c r="M222" s="7">
        <v>80291</v>
      </c>
      <c r="N222" s="23">
        <v>2275.65</v>
      </c>
      <c r="O222" s="7">
        <v>78015.350000000006</v>
      </c>
      <c r="P222" s="7">
        <v>80615</v>
      </c>
      <c r="Q222" s="25">
        <f t="shared" si="6"/>
        <v>2599.6499999999942</v>
      </c>
      <c r="R222" s="39">
        <f>+Section5_Values[[#This Row],[Business Tax Year 2025 Inflation Cap Credit Reduction Amount in Dollars]]+Section5_Values[[#This Row],[Non-Business Tax Year 2025 Inflation Cap Credit Reduction Amount in Dollars]]</f>
        <v>139421.04</v>
      </c>
      <c r="S222" s="18">
        <f>+Section5_Values[[#This Row],[Business County Portion of Section 5 Payment to School District]]+Section5_Values[[#This Row],[Non-Business County Portion of Section 5 Payment to School District]]</f>
        <v>129166.04</v>
      </c>
      <c r="T222" s="13">
        <f t="shared" si="7"/>
        <v>-10255.000000000015</v>
      </c>
      <c r="U222" s="15">
        <f>+Section5_Values[[#This Row],[Difference]]/Section5_Values[[#This Row],[Total District ICC]]</f>
        <v>-7.3554178049453758E-2</v>
      </c>
    </row>
    <row r="223" spans="1:21">
      <c r="A223" s="4">
        <v>2023</v>
      </c>
      <c r="B223" s="4">
        <v>19</v>
      </c>
      <c r="C223" s="4" t="s">
        <v>281</v>
      </c>
      <c r="D223" s="4">
        <v>25610</v>
      </c>
      <c r="E223" s="4" t="s">
        <v>297</v>
      </c>
      <c r="F223" s="4" t="s">
        <v>43</v>
      </c>
      <c r="G223" s="7">
        <v>5309967</v>
      </c>
      <c r="H223" s="23">
        <v>406696.26</v>
      </c>
      <c r="I223" s="7">
        <v>4903270.74</v>
      </c>
      <c r="J223" s="7">
        <v>5300093</v>
      </c>
      <c r="K223" s="25">
        <v>396822.26</v>
      </c>
      <c r="L223" s="4" t="s">
        <v>44</v>
      </c>
      <c r="M223" s="7" t="s">
        <v>45</v>
      </c>
      <c r="N223" s="23">
        <v>0</v>
      </c>
      <c r="O223" s="7" t="s">
        <v>45</v>
      </c>
      <c r="P223" s="7" t="s">
        <v>45</v>
      </c>
      <c r="Q223" s="25">
        <f t="shared" si="6"/>
        <v>0</v>
      </c>
      <c r="R223" s="39">
        <f>+Section5_Values[[#This Row],[Business Tax Year 2025 Inflation Cap Credit Reduction Amount in Dollars]]+Section5_Values[[#This Row],[Non-Business Tax Year 2025 Inflation Cap Credit Reduction Amount in Dollars]]</f>
        <v>406696.26</v>
      </c>
      <c r="S223" s="18">
        <f>+Section5_Values[[#This Row],[Business County Portion of Section 5 Payment to School District]]+Section5_Values[[#This Row],[Non-Business County Portion of Section 5 Payment to School District]]</f>
        <v>396822.26</v>
      </c>
      <c r="T223" s="13">
        <f t="shared" si="7"/>
        <v>-9874</v>
      </c>
      <c r="U223" s="15">
        <f>+Section5_Values[[#This Row],[Difference]]/Section5_Values[[#This Row],[Total District ICC]]</f>
        <v>-2.4278561106020499E-2</v>
      </c>
    </row>
    <row r="224" spans="1:21">
      <c r="A224" s="4">
        <v>2023</v>
      </c>
      <c r="B224" s="4">
        <v>19</v>
      </c>
      <c r="C224" s="4" t="s">
        <v>281</v>
      </c>
      <c r="D224" s="4">
        <v>30270</v>
      </c>
      <c r="E224" s="4" t="s">
        <v>157</v>
      </c>
      <c r="F224" s="4" t="s">
        <v>43</v>
      </c>
      <c r="G224" s="7">
        <v>2630421</v>
      </c>
      <c r="H224" s="23">
        <v>269575.53000000003</v>
      </c>
      <c r="I224" s="7">
        <v>2360845.4700000002</v>
      </c>
      <c r="J224" s="7">
        <v>2649875</v>
      </c>
      <c r="K224" s="25">
        <v>289029.53000000003</v>
      </c>
      <c r="L224" s="4" t="s">
        <v>44</v>
      </c>
      <c r="M224" s="7" t="s">
        <v>45</v>
      </c>
      <c r="N224" s="23">
        <v>0</v>
      </c>
      <c r="O224" s="7" t="s">
        <v>45</v>
      </c>
      <c r="P224" s="7" t="s">
        <v>45</v>
      </c>
      <c r="Q224" s="25">
        <f t="shared" si="6"/>
        <v>0</v>
      </c>
      <c r="R224" s="39">
        <f>+Section5_Values[[#This Row],[Business Tax Year 2025 Inflation Cap Credit Reduction Amount in Dollars]]+Section5_Values[[#This Row],[Non-Business Tax Year 2025 Inflation Cap Credit Reduction Amount in Dollars]]</f>
        <v>269575.53000000003</v>
      </c>
      <c r="S224" s="18">
        <f>+Section5_Values[[#This Row],[Business County Portion of Section 5 Payment to School District]]+Section5_Values[[#This Row],[Non-Business County Portion of Section 5 Payment to School District]]</f>
        <v>289029.53000000003</v>
      </c>
      <c r="T224" s="13">
        <f t="shared" si="7"/>
        <v>19454</v>
      </c>
      <c r="U224" s="14">
        <f>+Section5_Values[[#This Row],[Difference]]/Section5_Values[[#This Row],[Total District ICC]]</f>
        <v>7.2165303727678834E-2</v>
      </c>
    </row>
    <row r="225" spans="1:21">
      <c r="A225" s="4">
        <v>2023</v>
      </c>
      <c r="B225" s="4">
        <v>19</v>
      </c>
      <c r="C225" s="4" t="s">
        <v>281</v>
      </c>
      <c r="D225" s="4">
        <v>30440</v>
      </c>
      <c r="E225" s="4" t="s">
        <v>112</v>
      </c>
      <c r="F225" s="4" t="s">
        <v>44</v>
      </c>
      <c r="G225" s="7" t="s">
        <v>45</v>
      </c>
      <c r="H225" s="23">
        <v>0</v>
      </c>
      <c r="I225" s="7" t="s">
        <v>45</v>
      </c>
      <c r="J225" s="7" t="s">
        <v>45</v>
      </c>
      <c r="K225" s="25">
        <v>0</v>
      </c>
      <c r="L225" s="4" t="s">
        <v>44</v>
      </c>
      <c r="M225" s="7" t="s">
        <v>45</v>
      </c>
      <c r="N225" s="23">
        <v>0</v>
      </c>
      <c r="O225" s="7" t="s">
        <v>45</v>
      </c>
      <c r="P225" s="7" t="s">
        <v>45</v>
      </c>
      <c r="Q225" s="25">
        <f t="shared" si="6"/>
        <v>0</v>
      </c>
      <c r="R225" s="39">
        <f>+Section5_Values[[#This Row],[Business Tax Year 2025 Inflation Cap Credit Reduction Amount in Dollars]]+Section5_Values[[#This Row],[Non-Business Tax Year 2025 Inflation Cap Credit Reduction Amount in Dollars]]</f>
        <v>0</v>
      </c>
      <c r="S225" s="18">
        <f>+Section5_Values[[#This Row],[Business County Portion of Section 5 Payment to School District]]+Section5_Values[[#This Row],[Non-Business County Portion of Section 5 Payment to School District]]</f>
        <v>0</v>
      </c>
      <c r="T225" s="13">
        <f t="shared" si="7"/>
        <v>0</v>
      </c>
      <c r="U225" s="14" t="e">
        <f>+Section5_Values[[#This Row],[Difference]]/Section5_Values[[#This Row],[Total District ICC]]</f>
        <v>#DIV/0!</v>
      </c>
    </row>
    <row r="226" spans="1:21">
      <c r="A226" s="4">
        <v>2023</v>
      </c>
      <c r="B226" s="4">
        <v>19</v>
      </c>
      <c r="C226" s="4" t="s">
        <v>281</v>
      </c>
      <c r="D226" s="4">
        <v>30500</v>
      </c>
      <c r="E226" s="4" t="s">
        <v>113</v>
      </c>
      <c r="F226" s="4" t="s">
        <v>44</v>
      </c>
      <c r="G226" s="7" t="s">
        <v>45</v>
      </c>
      <c r="H226" s="23">
        <v>0</v>
      </c>
      <c r="I226" s="7" t="s">
        <v>45</v>
      </c>
      <c r="J226" s="7" t="s">
        <v>45</v>
      </c>
      <c r="K226" s="25">
        <v>0</v>
      </c>
      <c r="L226" s="4" t="s">
        <v>44</v>
      </c>
      <c r="M226" s="7" t="s">
        <v>45</v>
      </c>
      <c r="N226" s="23">
        <v>0</v>
      </c>
      <c r="O226" s="7" t="s">
        <v>45</v>
      </c>
      <c r="P226" s="7" t="s">
        <v>45</v>
      </c>
      <c r="Q226" s="25">
        <f t="shared" si="6"/>
        <v>0</v>
      </c>
      <c r="R226" s="39">
        <f>+Section5_Values[[#This Row],[Business Tax Year 2025 Inflation Cap Credit Reduction Amount in Dollars]]+Section5_Values[[#This Row],[Non-Business Tax Year 2025 Inflation Cap Credit Reduction Amount in Dollars]]</f>
        <v>0</v>
      </c>
      <c r="S226" s="18">
        <f>+Section5_Values[[#This Row],[Business County Portion of Section 5 Payment to School District]]+Section5_Values[[#This Row],[Non-Business County Portion of Section 5 Payment to School District]]</f>
        <v>0</v>
      </c>
      <c r="T226" s="13">
        <f t="shared" si="7"/>
        <v>0</v>
      </c>
      <c r="U226" s="14" t="e">
        <f>+Section5_Values[[#This Row],[Difference]]/Section5_Values[[#This Row],[Total District ICC]]</f>
        <v>#DIV/0!</v>
      </c>
    </row>
    <row r="227" spans="1:21">
      <c r="A227" s="4">
        <v>2023</v>
      </c>
      <c r="B227" s="4">
        <v>20</v>
      </c>
      <c r="C227" s="4" t="s">
        <v>298</v>
      </c>
      <c r="D227" s="4">
        <v>20240</v>
      </c>
      <c r="E227" s="4" t="s">
        <v>299</v>
      </c>
      <c r="F227" s="4" t="s">
        <v>44</v>
      </c>
      <c r="G227" s="7" t="s">
        <v>45</v>
      </c>
      <c r="H227" s="23">
        <v>0</v>
      </c>
      <c r="I227" s="7" t="s">
        <v>45</v>
      </c>
      <c r="J227" s="7" t="s">
        <v>45</v>
      </c>
      <c r="K227" s="25">
        <v>0</v>
      </c>
      <c r="L227" s="4" t="s">
        <v>44</v>
      </c>
      <c r="M227" s="7" t="s">
        <v>45</v>
      </c>
      <c r="N227" s="23">
        <v>0</v>
      </c>
      <c r="O227" s="7" t="s">
        <v>45</v>
      </c>
      <c r="P227" s="7" t="s">
        <v>45</v>
      </c>
      <c r="Q227" s="25">
        <f t="shared" si="6"/>
        <v>0</v>
      </c>
      <c r="R227" s="39">
        <f>+Section5_Values[[#This Row],[Business Tax Year 2025 Inflation Cap Credit Reduction Amount in Dollars]]+Section5_Values[[#This Row],[Non-Business Tax Year 2025 Inflation Cap Credit Reduction Amount in Dollars]]</f>
        <v>0</v>
      </c>
      <c r="S227" s="18">
        <f>+Section5_Values[[#This Row],[Business County Portion of Section 5 Payment to School District]]+Section5_Values[[#This Row],[Non-Business County Portion of Section 5 Payment to School District]]</f>
        <v>0</v>
      </c>
      <c r="T227" s="13">
        <f t="shared" si="7"/>
        <v>0</v>
      </c>
      <c r="U227" s="14" t="e">
        <f>+Section5_Values[[#This Row],[Difference]]/Section5_Values[[#This Row],[Total District ICC]]</f>
        <v>#DIV/0!</v>
      </c>
    </row>
    <row r="228" spans="1:21">
      <c r="A228" s="4">
        <v>2023</v>
      </c>
      <c r="B228" s="4">
        <v>20</v>
      </c>
      <c r="C228" s="4" t="s">
        <v>298</v>
      </c>
      <c r="D228" s="4">
        <v>20920</v>
      </c>
      <c r="E228" s="4" t="s">
        <v>300</v>
      </c>
      <c r="F228" s="4" t="s">
        <v>43</v>
      </c>
      <c r="G228" s="7">
        <v>4396550.05</v>
      </c>
      <c r="H228" s="23">
        <v>624280.94999999995</v>
      </c>
      <c r="I228" s="7">
        <v>3772269.1</v>
      </c>
      <c r="J228" s="7">
        <v>4443974.7300000004</v>
      </c>
      <c r="K228" s="25">
        <v>671705.63</v>
      </c>
      <c r="L228" s="4" t="s">
        <v>43</v>
      </c>
      <c r="M228" s="7">
        <v>84220.19</v>
      </c>
      <c r="N228" s="23">
        <v>6527.91</v>
      </c>
      <c r="O228" s="7">
        <v>77692.28</v>
      </c>
      <c r="P228" s="7">
        <v>89015.3</v>
      </c>
      <c r="Q228" s="25">
        <f t="shared" si="6"/>
        <v>11323.020000000004</v>
      </c>
      <c r="R228" s="39">
        <f>+Section5_Values[[#This Row],[Business Tax Year 2025 Inflation Cap Credit Reduction Amount in Dollars]]+Section5_Values[[#This Row],[Non-Business Tax Year 2025 Inflation Cap Credit Reduction Amount in Dollars]]</f>
        <v>630808.86</v>
      </c>
      <c r="S228" s="18">
        <f>+Section5_Values[[#This Row],[Business County Portion of Section 5 Payment to School District]]+Section5_Values[[#This Row],[Non-Business County Portion of Section 5 Payment to School District]]</f>
        <v>683028.65</v>
      </c>
      <c r="T228" s="13">
        <f t="shared" si="7"/>
        <v>52219.790000000037</v>
      </c>
      <c r="U228" s="14">
        <f>+Section5_Values[[#This Row],[Difference]]/Section5_Values[[#This Row],[Total District ICC]]</f>
        <v>8.2782271003612781E-2</v>
      </c>
    </row>
    <row r="229" spans="1:21">
      <c r="A229" s="4">
        <v>2023</v>
      </c>
      <c r="B229" s="4">
        <v>20</v>
      </c>
      <c r="C229" s="4" t="s">
        <v>298</v>
      </c>
      <c r="D229" s="4">
        <v>21420</v>
      </c>
      <c r="E229" s="4" t="s">
        <v>301</v>
      </c>
      <c r="F229" s="4" t="s">
        <v>43</v>
      </c>
      <c r="G229" s="7">
        <v>8484821.1400000006</v>
      </c>
      <c r="H229" s="23">
        <v>654214.15</v>
      </c>
      <c r="I229" s="7">
        <v>7830606.9900000002</v>
      </c>
      <c r="J229" s="7">
        <v>8497907.5899999999</v>
      </c>
      <c r="K229" s="25">
        <v>667300.6</v>
      </c>
      <c r="L229" s="4" t="s">
        <v>44</v>
      </c>
      <c r="M229" s="7" t="s">
        <v>45</v>
      </c>
      <c r="N229" s="23">
        <v>0</v>
      </c>
      <c r="O229" s="7" t="s">
        <v>45</v>
      </c>
      <c r="P229" s="7" t="s">
        <v>45</v>
      </c>
      <c r="Q229" s="25">
        <f t="shared" si="6"/>
        <v>0</v>
      </c>
      <c r="R229" s="39">
        <f>+Section5_Values[[#This Row],[Business Tax Year 2025 Inflation Cap Credit Reduction Amount in Dollars]]+Section5_Values[[#This Row],[Non-Business Tax Year 2025 Inflation Cap Credit Reduction Amount in Dollars]]</f>
        <v>654214.15</v>
      </c>
      <c r="S229" s="18">
        <f>+Section5_Values[[#This Row],[Business County Portion of Section 5 Payment to School District]]+Section5_Values[[#This Row],[Non-Business County Portion of Section 5 Payment to School District]]</f>
        <v>667300.6</v>
      </c>
      <c r="T229" s="13">
        <f t="shared" si="7"/>
        <v>13086.449999999953</v>
      </c>
      <c r="U229" s="14">
        <f>+Section5_Values[[#This Row],[Difference]]/Section5_Values[[#This Row],[Total District ICC]]</f>
        <v>2.0003312371033175E-2</v>
      </c>
    </row>
    <row r="230" spans="1:21">
      <c r="A230" s="4">
        <v>2023</v>
      </c>
      <c r="B230" s="4">
        <v>20</v>
      </c>
      <c r="C230" s="4" t="s">
        <v>298</v>
      </c>
      <c r="D230" s="4">
        <v>21600</v>
      </c>
      <c r="E230" s="4" t="s">
        <v>302</v>
      </c>
      <c r="F230" s="4" t="s">
        <v>43</v>
      </c>
      <c r="G230" s="7">
        <v>480857.05</v>
      </c>
      <c r="H230" s="23">
        <v>71817.13</v>
      </c>
      <c r="I230" s="7">
        <v>409039.92</v>
      </c>
      <c r="J230" s="7">
        <v>509903.67</v>
      </c>
      <c r="K230" s="25">
        <v>100863.75</v>
      </c>
      <c r="L230" s="4" t="s">
        <v>44</v>
      </c>
      <c r="M230" s="7" t="s">
        <v>45</v>
      </c>
      <c r="N230" s="23">
        <v>0</v>
      </c>
      <c r="O230" s="7" t="s">
        <v>45</v>
      </c>
      <c r="P230" s="7" t="s">
        <v>45</v>
      </c>
      <c r="Q230" s="25">
        <f t="shared" si="6"/>
        <v>0</v>
      </c>
      <c r="R230" s="39">
        <f>+Section5_Values[[#This Row],[Business Tax Year 2025 Inflation Cap Credit Reduction Amount in Dollars]]+Section5_Values[[#This Row],[Non-Business Tax Year 2025 Inflation Cap Credit Reduction Amount in Dollars]]</f>
        <v>71817.13</v>
      </c>
      <c r="S230" s="18">
        <f>+Section5_Values[[#This Row],[Business County Portion of Section 5 Payment to School District]]+Section5_Values[[#This Row],[Non-Business County Portion of Section 5 Payment to School District]]</f>
        <v>100863.75</v>
      </c>
      <c r="T230" s="13">
        <f t="shared" si="7"/>
        <v>29046.619999999995</v>
      </c>
      <c r="U230" s="14">
        <f>+Section5_Values[[#This Row],[Difference]]/Section5_Values[[#This Row],[Total District ICC]]</f>
        <v>0.40445253103263795</v>
      </c>
    </row>
    <row r="231" spans="1:21">
      <c r="A231" s="4">
        <v>2023</v>
      </c>
      <c r="B231" s="4">
        <v>20</v>
      </c>
      <c r="C231" s="4" t="s">
        <v>298</v>
      </c>
      <c r="D231" s="4">
        <v>22290</v>
      </c>
      <c r="E231" s="4" t="s">
        <v>303</v>
      </c>
      <c r="F231" s="4" t="s">
        <v>43</v>
      </c>
      <c r="G231" s="7">
        <v>3155850.55</v>
      </c>
      <c r="H231" s="23">
        <v>279095</v>
      </c>
      <c r="I231" s="7">
        <v>2876755.55</v>
      </c>
      <c r="J231" s="7">
        <v>3184067.67</v>
      </c>
      <c r="K231" s="25">
        <v>307312.12</v>
      </c>
      <c r="L231" s="4" t="s">
        <v>44</v>
      </c>
      <c r="M231" s="7" t="s">
        <v>45</v>
      </c>
      <c r="N231" s="23">
        <v>0</v>
      </c>
      <c r="O231" s="7" t="s">
        <v>45</v>
      </c>
      <c r="P231" s="7" t="s">
        <v>45</v>
      </c>
      <c r="Q231" s="25">
        <f t="shared" si="6"/>
        <v>0</v>
      </c>
      <c r="R231" s="39">
        <f>+Section5_Values[[#This Row],[Business Tax Year 2025 Inflation Cap Credit Reduction Amount in Dollars]]+Section5_Values[[#This Row],[Non-Business Tax Year 2025 Inflation Cap Credit Reduction Amount in Dollars]]</f>
        <v>279095</v>
      </c>
      <c r="S231" s="18">
        <f>+Section5_Values[[#This Row],[Business County Portion of Section 5 Payment to School District]]+Section5_Values[[#This Row],[Non-Business County Portion of Section 5 Payment to School District]]</f>
        <v>307312.12</v>
      </c>
      <c r="T231" s="13">
        <f t="shared" si="7"/>
        <v>28217.119999999995</v>
      </c>
      <c r="U231" s="14">
        <f>+Section5_Values[[#This Row],[Difference]]/Section5_Values[[#This Row],[Total District ICC]]</f>
        <v>0.10110220534226695</v>
      </c>
    </row>
    <row r="232" spans="1:21">
      <c r="A232" s="4">
        <v>2023</v>
      </c>
      <c r="B232" s="4">
        <v>20</v>
      </c>
      <c r="C232" s="4" t="s">
        <v>298</v>
      </c>
      <c r="D232" s="4">
        <v>23920</v>
      </c>
      <c r="E232" s="4" t="s">
        <v>304</v>
      </c>
      <c r="F232" s="4" t="s">
        <v>44</v>
      </c>
      <c r="G232" s="7" t="s">
        <v>45</v>
      </c>
      <c r="H232" s="23">
        <v>0</v>
      </c>
      <c r="I232" s="7" t="s">
        <v>45</v>
      </c>
      <c r="J232" s="7" t="s">
        <v>45</v>
      </c>
      <c r="K232" s="25">
        <v>0</v>
      </c>
      <c r="L232" s="4" t="s">
        <v>44</v>
      </c>
      <c r="M232" s="7" t="s">
        <v>45</v>
      </c>
      <c r="N232" s="23">
        <v>0</v>
      </c>
      <c r="O232" s="7" t="s">
        <v>45</v>
      </c>
      <c r="P232" s="7" t="s">
        <v>45</v>
      </c>
      <c r="Q232" s="25">
        <f t="shared" si="6"/>
        <v>0</v>
      </c>
      <c r="R232" s="39">
        <f>+Section5_Values[[#This Row],[Business Tax Year 2025 Inflation Cap Credit Reduction Amount in Dollars]]+Section5_Values[[#This Row],[Non-Business Tax Year 2025 Inflation Cap Credit Reduction Amount in Dollars]]</f>
        <v>0</v>
      </c>
      <c r="S232" s="18">
        <f>+Section5_Values[[#This Row],[Business County Portion of Section 5 Payment to School District]]+Section5_Values[[#This Row],[Non-Business County Portion of Section 5 Payment to School District]]</f>
        <v>0</v>
      </c>
      <c r="T232" s="13">
        <f t="shared" si="7"/>
        <v>0</v>
      </c>
      <c r="U232" s="14" t="e">
        <f>+Section5_Values[[#This Row],[Difference]]/Section5_Values[[#This Row],[Total District ICC]]</f>
        <v>#DIV/0!</v>
      </c>
    </row>
    <row r="233" spans="1:21">
      <c r="A233" s="4">
        <v>2023</v>
      </c>
      <c r="B233" s="4">
        <v>20</v>
      </c>
      <c r="C233" s="4" t="s">
        <v>298</v>
      </c>
      <c r="D233" s="4">
        <v>30140</v>
      </c>
      <c r="E233" s="4" t="s">
        <v>305</v>
      </c>
      <c r="F233" s="4" t="s">
        <v>44</v>
      </c>
      <c r="G233" s="7" t="s">
        <v>45</v>
      </c>
      <c r="H233" s="23">
        <v>0</v>
      </c>
      <c r="I233" s="7" t="s">
        <v>45</v>
      </c>
      <c r="J233" s="7" t="s">
        <v>45</v>
      </c>
      <c r="K233" s="25">
        <v>0</v>
      </c>
      <c r="L233" s="4" t="s">
        <v>44</v>
      </c>
      <c r="M233" s="7" t="s">
        <v>45</v>
      </c>
      <c r="N233" s="23">
        <v>0</v>
      </c>
      <c r="O233" s="7" t="s">
        <v>45</v>
      </c>
      <c r="P233" s="7" t="s">
        <v>45</v>
      </c>
      <c r="Q233" s="25">
        <f t="shared" si="6"/>
        <v>0</v>
      </c>
      <c r="R233" s="39">
        <f>+Section5_Values[[#This Row],[Business Tax Year 2025 Inflation Cap Credit Reduction Amount in Dollars]]+Section5_Values[[#This Row],[Non-Business Tax Year 2025 Inflation Cap Credit Reduction Amount in Dollars]]</f>
        <v>0</v>
      </c>
      <c r="S233" s="18">
        <f>+Section5_Values[[#This Row],[Business County Portion of Section 5 Payment to School District]]+Section5_Values[[#This Row],[Non-Business County Portion of Section 5 Payment to School District]]</f>
        <v>0</v>
      </c>
      <c r="T233" s="13">
        <f t="shared" si="7"/>
        <v>0</v>
      </c>
      <c r="U233" s="14" t="e">
        <f>+Section5_Values[[#This Row],[Difference]]/Section5_Values[[#This Row],[Total District ICC]]</f>
        <v>#DIV/0!</v>
      </c>
    </row>
    <row r="234" spans="1:21">
      <c r="A234" s="4">
        <v>2023</v>
      </c>
      <c r="B234" s="4">
        <v>21</v>
      </c>
      <c r="C234" s="4" t="s">
        <v>306</v>
      </c>
      <c r="D234" s="4">
        <v>20480</v>
      </c>
      <c r="E234" s="4" t="s">
        <v>307</v>
      </c>
      <c r="F234" s="4" t="s">
        <v>43</v>
      </c>
      <c r="G234" s="7">
        <v>41859303</v>
      </c>
      <c r="H234" s="23">
        <v>3552510.56</v>
      </c>
      <c r="I234" s="7">
        <v>38306792.439999998</v>
      </c>
      <c r="J234" s="7">
        <v>41214433</v>
      </c>
      <c r="K234" s="25">
        <v>2907640.56</v>
      </c>
      <c r="L234" s="4" t="s">
        <v>44</v>
      </c>
      <c r="M234" s="7" t="s">
        <v>45</v>
      </c>
      <c r="N234" s="23">
        <v>0</v>
      </c>
      <c r="O234" s="7" t="s">
        <v>45</v>
      </c>
      <c r="P234" s="7" t="s">
        <v>45</v>
      </c>
      <c r="Q234" s="25">
        <f t="shared" si="6"/>
        <v>0</v>
      </c>
      <c r="R234" s="39">
        <f>+Section5_Values[[#This Row],[Business Tax Year 2025 Inflation Cap Credit Reduction Amount in Dollars]]+Section5_Values[[#This Row],[Non-Business Tax Year 2025 Inflation Cap Credit Reduction Amount in Dollars]]</f>
        <v>3552510.56</v>
      </c>
      <c r="S234" s="18">
        <f>+Section5_Values[[#This Row],[Business County Portion of Section 5 Payment to School District]]+Section5_Values[[#This Row],[Non-Business County Portion of Section 5 Payment to School District]]</f>
        <v>2907640.56</v>
      </c>
      <c r="T234" s="13">
        <f t="shared" si="7"/>
        <v>-644870</v>
      </c>
      <c r="U234" s="15">
        <f>+Section5_Values[[#This Row],[Difference]]/Section5_Values[[#This Row],[Total District ICC]]</f>
        <v>-0.18152514654312527</v>
      </c>
    </row>
    <row r="235" spans="1:21">
      <c r="A235" s="4">
        <v>2023</v>
      </c>
      <c r="B235" s="4">
        <v>21</v>
      </c>
      <c r="C235" s="4" t="s">
        <v>306</v>
      </c>
      <c r="D235" s="4">
        <v>20730</v>
      </c>
      <c r="E235" s="4" t="s">
        <v>308</v>
      </c>
      <c r="F235" s="4" t="s">
        <v>43</v>
      </c>
      <c r="G235" s="7">
        <v>23313532</v>
      </c>
      <c r="H235" s="23">
        <v>2722610.29</v>
      </c>
      <c r="I235" s="7">
        <v>20590921.710000001</v>
      </c>
      <c r="J235" s="7">
        <v>23617099</v>
      </c>
      <c r="K235" s="25">
        <v>3026177.29</v>
      </c>
      <c r="L235" s="4" t="s">
        <v>44</v>
      </c>
      <c r="M235" s="7" t="s">
        <v>45</v>
      </c>
      <c r="N235" s="23">
        <v>0</v>
      </c>
      <c r="O235" s="7" t="s">
        <v>45</v>
      </c>
      <c r="P235" s="7" t="s">
        <v>45</v>
      </c>
      <c r="Q235" s="25">
        <f t="shared" si="6"/>
        <v>0</v>
      </c>
      <c r="R235" s="39">
        <f>+Section5_Values[[#This Row],[Business Tax Year 2025 Inflation Cap Credit Reduction Amount in Dollars]]+Section5_Values[[#This Row],[Non-Business Tax Year 2025 Inflation Cap Credit Reduction Amount in Dollars]]</f>
        <v>2722610.29</v>
      </c>
      <c r="S235" s="18">
        <f>+Section5_Values[[#This Row],[Business County Portion of Section 5 Payment to School District]]+Section5_Values[[#This Row],[Non-Business County Portion of Section 5 Payment to School District]]</f>
        <v>3026177.29</v>
      </c>
      <c r="T235" s="13">
        <f t="shared" si="7"/>
        <v>303567</v>
      </c>
      <c r="U235" s="14">
        <f>+Section5_Values[[#This Row],[Difference]]/Section5_Values[[#This Row],[Total District ICC]]</f>
        <v>0.11149851343579546</v>
      </c>
    </row>
    <row r="236" spans="1:21">
      <c r="A236" s="4">
        <v>2023</v>
      </c>
      <c r="B236" s="4">
        <v>21</v>
      </c>
      <c r="C236" s="4" t="s">
        <v>306</v>
      </c>
      <c r="D236" s="4">
        <v>20900</v>
      </c>
      <c r="E236" s="4" t="s">
        <v>309</v>
      </c>
      <c r="F236" s="4" t="s">
        <v>43</v>
      </c>
      <c r="G236" s="7">
        <v>545554</v>
      </c>
      <c r="H236" s="23">
        <v>83258.289999999994</v>
      </c>
      <c r="I236" s="7">
        <v>462295.71</v>
      </c>
      <c r="J236" s="7">
        <v>555063</v>
      </c>
      <c r="K236" s="25">
        <v>92767.29</v>
      </c>
      <c r="L236" s="4" t="s">
        <v>44</v>
      </c>
      <c r="M236" s="7" t="s">
        <v>45</v>
      </c>
      <c r="N236" s="23">
        <v>0</v>
      </c>
      <c r="O236" s="7" t="s">
        <v>45</v>
      </c>
      <c r="P236" s="7" t="s">
        <v>45</v>
      </c>
      <c r="Q236" s="25">
        <f t="shared" si="6"/>
        <v>0</v>
      </c>
      <c r="R236" s="39">
        <f>+Section5_Values[[#This Row],[Business Tax Year 2025 Inflation Cap Credit Reduction Amount in Dollars]]+Section5_Values[[#This Row],[Non-Business Tax Year 2025 Inflation Cap Credit Reduction Amount in Dollars]]</f>
        <v>83258.289999999994</v>
      </c>
      <c r="S236" s="18">
        <f>+Section5_Values[[#This Row],[Business County Portion of Section 5 Payment to School District]]+Section5_Values[[#This Row],[Non-Business County Portion of Section 5 Payment to School District]]</f>
        <v>92767.29</v>
      </c>
      <c r="T236" s="13">
        <f t="shared" si="7"/>
        <v>9509</v>
      </c>
      <c r="U236" s="14">
        <f>+Section5_Values[[#This Row],[Difference]]/Section5_Values[[#This Row],[Total District ICC]]</f>
        <v>0.11421084915388006</v>
      </c>
    </row>
    <row r="237" spans="1:21">
      <c r="A237" s="4">
        <v>2023</v>
      </c>
      <c r="B237" s="4">
        <v>21</v>
      </c>
      <c r="C237" s="4" t="s">
        <v>306</v>
      </c>
      <c r="D237" s="4">
        <v>21430</v>
      </c>
      <c r="E237" s="4" t="s">
        <v>310</v>
      </c>
      <c r="F237" s="4" t="s">
        <v>43</v>
      </c>
      <c r="G237" s="7">
        <v>49595055</v>
      </c>
      <c r="H237" s="23">
        <v>2983243.38</v>
      </c>
      <c r="I237" s="7">
        <v>46611811.619999997</v>
      </c>
      <c r="J237" s="7">
        <v>47664230</v>
      </c>
      <c r="K237" s="25">
        <v>1052418.3799999999</v>
      </c>
      <c r="L237" s="4" t="s">
        <v>44</v>
      </c>
      <c r="M237" s="7" t="s">
        <v>45</v>
      </c>
      <c r="N237" s="23">
        <v>0</v>
      </c>
      <c r="O237" s="7" t="s">
        <v>45</v>
      </c>
      <c r="P237" s="7" t="s">
        <v>45</v>
      </c>
      <c r="Q237" s="25">
        <f t="shared" si="6"/>
        <v>0</v>
      </c>
      <c r="R237" s="39">
        <f>+Section5_Values[[#This Row],[Business Tax Year 2025 Inflation Cap Credit Reduction Amount in Dollars]]+Section5_Values[[#This Row],[Non-Business Tax Year 2025 Inflation Cap Credit Reduction Amount in Dollars]]</f>
        <v>2983243.38</v>
      </c>
      <c r="S237" s="18">
        <f>+Section5_Values[[#This Row],[Business County Portion of Section 5 Payment to School District]]+Section5_Values[[#This Row],[Non-Business County Portion of Section 5 Payment to School District]]</f>
        <v>1052418.3799999999</v>
      </c>
      <c r="T237" s="13">
        <f t="shared" si="7"/>
        <v>-1930825</v>
      </c>
      <c r="U237" s="15">
        <f>+Section5_Values[[#This Row],[Difference]]/Section5_Values[[#This Row],[Total District ICC]]</f>
        <v>-0.64722342566632962</v>
      </c>
    </row>
    <row r="238" spans="1:21">
      <c r="A238" s="4">
        <v>2023</v>
      </c>
      <c r="B238" s="4">
        <v>21</v>
      </c>
      <c r="C238" s="4" t="s">
        <v>306</v>
      </c>
      <c r="D238" s="4">
        <v>21460</v>
      </c>
      <c r="E238" s="4" t="s">
        <v>311</v>
      </c>
      <c r="F238" s="4" t="s">
        <v>44</v>
      </c>
      <c r="G238" s="7" t="s">
        <v>45</v>
      </c>
      <c r="H238" s="23">
        <v>0</v>
      </c>
      <c r="I238" s="7" t="s">
        <v>45</v>
      </c>
      <c r="J238" s="7" t="s">
        <v>45</v>
      </c>
      <c r="K238" s="25">
        <v>0</v>
      </c>
      <c r="L238" s="4" t="s">
        <v>44</v>
      </c>
      <c r="M238" s="7" t="s">
        <v>45</v>
      </c>
      <c r="N238" s="23">
        <v>0</v>
      </c>
      <c r="O238" s="7" t="s">
        <v>45</v>
      </c>
      <c r="P238" s="7" t="s">
        <v>45</v>
      </c>
      <c r="Q238" s="25">
        <f t="shared" si="6"/>
        <v>0</v>
      </c>
      <c r="R238" s="39">
        <f>+Section5_Values[[#This Row],[Business Tax Year 2025 Inflation Cap Credit Reduction Amount in Dollars]]+Section5_Values[[#This Row],[Non-Business Tax Year 2025 Inflation Cap Credit Reduction Amount in Dollars]]</f>
        <v>0</v>
      </c>
      <c r="S238" s="18">
        <f>+Section5_Values[[#This Row],[Business County Portion of Section 5 Payment to School District]]+Section5_Values[[#This Row],[Non-Business County Portion of Section 5 Payment to School District]]</f>
        <v>0</v>
      </c>
      <c r="T238" s="13">
        <f t="shared" si="7"/>
        <v>0</v>
      </c>
      <c r="U238" s="14" t="e">
        <f>+Section5_Values[[#This Row],[Difference]]/Section5_Values[[#This Row],[Total District ICC]]</f>
        <v>#DIV/0!</v>
      </c>
    </row>
    <row r="239" spans="1:21">
      <c r="A239" s="4">
        <v>2023</v>
      </c>
      <c r="B239" s="4">
        <v>21</v>
      </c>
      <c r="C239" s="4" t="s">
        <v>306</v>
      </c>
      <c r="D239" s="4">
        <v>21640</v>
      </c>
      <c r="E239" s="4" t="s">
        <v>312</v>
      </c>
      <c r="F239" s="4" t="s">
        <v>43</v>
      </c>
      <c r="G239" s="7">
        <v>223480</v>
      </c>
      <c r="H239" s="23">
        <v>23272.12</v>
      </c>
      <c r="I239" s="7">
        <v>200207.88</v>
      </c>
      <c r="J239" s="7">
        <v>291806</v>
      </c>
      <c r="K239" s="25">
        <v>91598.12</v>
      </c>
      <c r="L239" s="4" t="s">
        <v>44</v>
      </c>
      <c r="M239" s="7" t="s">
        <v>45</v>
      </c>
      <c r="N239" s="23">
        <v>0</v>
      </c>
      <c r="O239" s="7" t="s">
        <v>45</v>
      </c>
      <c r="P239" s="7" t="s">
        <v>45</v>
      </c>
      <c r="Q239" s="25">
        <f t="shared" si="6"/>
        <v>0</v>
      </c>
      <c r="R239" s="39">
        <f>+Section5_Values[[#This Row],[Business Tax Year 2025 Inflation Cap Credit Reduction Amount in Dollars]]+Section5_Values[[#This Row],[Non-Business Tax Year 2025 Inflation Cap Credit Reduction Amount in Dollars]]</f>
        <v>23272.12</v>
      </c>
      <c r="S239" s="18">
        <f>+Section5_Values[[#This Row],[Business County Portion of Section 5 Payment to School District]]+Section5_Values[[#This Row],[Non-Business County Portion of Section 5 Payment to School District]]</f>
        <v>91598.12</v>
      </c>
      <c r="T239" s="13">
        <f t="shared" si="7"/>
        <v>68326</v>
      </c>
      <c r="U239" s="14">
        <f>+Section5_Values[[#This Row],[Difference]]/Section5_Values[[#This Row],[Total District ICC]]</f>
        <v>2.935959422691186</v>
      </c>
    </row>
    <row r="240" spans="1:21">
      <c r="A240" s="4">
        <v>2023</v>
      </c>
      <c r="B240" s="4">
        <v>21</v>
      </c>
      <c r="C240" s="4" t="s">
        <v>306</v>
      </c>
      <c r="D240" s="4">
        <v>22310</v>
      </c>
      <c r="E240" s="4" t="s">
        <v>313</v>
      </c>
      <c r="F240" s="4" t="s">
        <v>43</v>
      </c>
      <c r="G240" s="7">
        <v>463808</v>
      </c>
      <c r="H240" s="23">
        <v>57896.83</v>
      </c>
      <c r="I240" s="7">
        <v>405911.17</v>
      </c>
      <c r="J240" s="7">
        <v>482691</v>
      </c>
      <c r="K240" s="25">
        <v>76779.83</v>
      </c>
      <c r="L240" s="4" t="s">
        <v>43</v>
      </c>
      <c r="M240" s="7">
        <v>25764</v>
      </c>
      <c r="N240" s="23">
        <v>13989.11</v>
      </c>
      <c r="O240" s="7">
        <v>11774.89</v>
      </c>
      <c r="P240" s="7">
        <v>40827</v>
      </c>
      <c r="Q240" s="25">
        <f t="shared" si="6"/>
        <v>29052.11</v>
      </c>
      <c r="R240" s="39">
        <f>+Section5_Values[[#This Row],[Business Tax Year 2025 Inflation Cap Credit Reduction Amount in Dollars]]+Section5_Values[[#This Row],[Non-Business Tax Year 2025 Inflation Cap Credit Reduction Amount in Dollars]]</f>
        <v>71885.94</v>
      </c>
      <c r="S240" s="18">
        <f>+Section5_Values[[#This Row],[Business County Portion of Section 5 Payment to School District]]+Section5_Values[[#This Row],[Non-Business County Portion of Section 5 Payment to School District]]</f>
        <v>105831.94</v>
      </c>
      <c r="T240" s="13">
        <f t="shared" si="7"/>
        <v>33946</v>
      </c>
      <c r="U240" s="14">
        <f>+Section5_Values[[#This Row],[Difference]]/Section5_Values[[#This Row],[Total District ICC]]</f>
        <v>0.47222029787744307</v>
      </c>
    </row>
    <row r="241" spans="1:21">
      <c r="A241" s="4">
        <v>2023</v>
      </c>
      <c r="B241" s="4">
        <v>21</v>
      </c>
      <c r="C241" s="4" t="s">
        <v>306</v>
      </c>
      <c r="D241" s="4">
        <v>22580</v>
      </c>
      <c r="E241" s="4" t="s">
        <v>314</v>
      </c>
      <c r="F241" s="4" t="s">
        <v>43</v>
      </c>
      <c r="G241" s="7">
        <v>211908</v>
      </c>
      <c r="H241" s="23">
        <v>29942.959999999999</v>
      </c>
      <c r="I241" s="7">
        <v>181965.04</v>
      </c>
      <c r="J241" s="7">
        <v>217149</v>
      </c>
      <c r="K241" s="25">
        <v>35183.96</v>
      </c>
      <c r="L241" s="4" t="s">
        <v>44</v>
      </c>
      <c r="M241" s="7" t="s">
        <v>45</v>
      </c>
      <c r="N241" s="23">
        <v>0</v>
      </c>
      <c r="O241" s="7" t="s">
        <v>45</v>
      </c>
      <c r="P241" s="7" t="s">
        <v>45</v>
      </c>
      <c r="Q241" s="25">
        <f t="shared" si="6"/>
        <v>0</v>
      </c>
      <c r="R241" s="39">
        <f>+Section5_Values[[#This Row],[Business Tax Year 2025 Inflation Cap Credit Reduction Amount in Dollars]]+Section5_Values[[#This Row],[Non-Business Tax Year 2025 Inflation Cap Credit Reduction Amount in Dollars]]</f>
        <v>29942.959999999999</v>
      </c>
      <c r="S241" s="18">
        <f>+Section5_Values[[#This Row],[Business County Portion of Section 5 Payment to School District]]+Section5_Values[[#This Row],[Non-Business County Portion of Section 5 Payment to School District]]</f>
        <v>35183.96</v>
      </c>
      <c r="T241" s="13">
        <f t="shared" si="7"/>
        <v>5241</v>
      </c>
      <c r="U241" s="14">
        <f>+Section5_Values[[#This Row],[Difference]]/Section5_Values[[#This Row],[Total District ICC]]</f>
        <v>0.17503279568886979</v>
      </c>
    </row>
    <row r="242" spans="1:21">
      <c r="A242" s="4">
        <v>2023</v>
      </c>
      <c r="B242" s="4">
        <v>21</v>
      </c>
      <c r="C242" s="4" t="s">
        <v>306</v>
      </c>
      <c r="D242" s="4">
        <v>23900</v>
      </c>
      <c r="E242" s="4" t="s">
        <v>315</v>
      </c>
      <c r="F242" s="4" t="s">
        <v>43</v>
      </c>
      <c r="G242" s="7">
        <v>475310</v>
      </c>
      <c r="H242" s="23">
        <v>63891.73</v>
      </c>
      <c r="I242" s="7">
        <v>411418.27</v>
      </c>
      <c r="J242" s="7">
        <v>494065</v>
      </c>
      <c r="K242" s="25">
        <v>82646.73</v>
      </c>
      <c r="L242" s="4" t="s">
        <v>44</v>
      </c>
      <c r="M242" s="7" t="s">
        <v>45</v>
      </c>
      <c r="N242" s="23">
        <v>0</v>
      </c>
      <c r="O242" s="7" t="s">
        <v>45</v>
      </c>
      <c r="P242" s="7" t="s">
        <v>45</v>
      </c>
      <c r="Q242" s="25">
        <f t="shared" si="6"/>
        <v>0</v>
      </c>
      <c r="R242" s="39">
        <f>+Section5_Values[[#This Row],[Business Tax Year 2025 Inflation Cap Credit Reduction Amount in Dollars]]+Section5_Values[[#This Row],[Non-Business Tax Year 2025 Inflation Cap Credit Reduction Amount in Dollars]]</f>
        <v>63891.73</v>
      </c>
      <c r="S242" s="18">
        <f>+Section5_Values[[#This Row],[Business County Portion of Section 5 Payment to School District]]+Section5_Values[[#This Row],[Non-Business County Portion of Section 5 Payment to School District]]</f>
        <v>82646.73</v>
      </c>
      <c r="T242" s="13">
        <f t="shared" si="7"/>
        <v>18754.999999999993</v>
      </c>
      <c r="U242" s="14">
        <f>+Section5_Values[[#This Row],[Difference]]/Section5_Values[[#This Row],[Total District ICC]]</f>
        <v>0.29354346798873643</v>
      </c>
    </row>
    <row r="243" spans="1:21">
      <c r="A243" s="4">
        <v>2023</v>
      </c>
      <c r="B243" s="4">
        <v>21</v>
      </c>
      <c r="C243" s="4" t="s">
        <v>306</v>
      </c>
      <c r="D243" s="4">
        <v>23960</v>
      </c>
      <c r="E243" s="4" t="s">
        <v>316</v>
      </c>
      <c r="F243" s="4" t="s">
        <v>43</v>
      </c>
      <c r="G243" s="7">
        <v>48109</v>
      </c>
      <c r="H243" s="23">
        <v>3512.6</v>
      </c>
      <c r="I243" s="7">
        <v>44596.4</v>
      </c>
      <c r="J243" s="7">
        <v>48839</v>
      </c>
      <c r="K243" s="25">
        <v>4242.6000000000004</v>
      </c>
      <c r="L243" s="4" t="s">
        <v>44</v>
      </c>
      <c r="M243" s="7" t="s">
        <v>45</v>
      </c>
      <c r="N243" s="23">
        <v>0</v>
      </c>
      <c r="O243" s="7" t="s">
        <v>45</v>
      </c>
      <c r="P243" s="7" t="s">
        <v>45</v>
      </c>
      <c r="Q243" s="25">
        <f t="shared" si="6"/>
        <v>0</v>
      </c>
      <c r="R243" s="39">
        <f>+Section5_Values[[#This Row],[Business Tax Year 2025 Inflation Cap Credit Reduction Amount in Dollars]]+Section5_Values[[#This Row],[Non-Business Tax Year 2025 Inflation Cap Credit Reduction Amount in Dollars]]</f>
        <v>3512.6</v>
      </c>
      <c r="S243" s="18">
        <f>+Section5_Values[[#This Row],[Business County Portion of Section 5 Payment to School District]]+Section5_Values[[#This Row],[Non-Business County Portion of Section 5 Payment to School District]]</f>
        <v>4242.6000000000004</v>
      </c>
      <c r="T243" s="13">
        <f t="shared" si="7"/>
        <v>730.00000000000045</v>
      </c>
      <c r="U243" s="14">
        <f>+Section5_Values[[#This Row],[Difference]]/Section5_Values[[#This Row],[Total District ICC]]</f>
        <v>0.20782326481808361</v>
      </c>
    </row>
    <row r="244" spans="1:21">
      <c r="A244" s="4">
        <v>2023</v>
      </c>
      <c r="B244" s="4">
        <v>21</v>
      </c>
      <c r="C244" s="4" t="s">
        <v>306</v>
      </c>
      <c r="D244" s="4">
        <v>24140</v>
      </c>
      <c r="E244" s="4" t="s">
        <v>317</v>
      </c>
      <c r="F244" s="4" t="s">
        <v>44</v>
      </c>
      <c r="G244" s="7" t="s">
        <v>45</v>
      </c>
      <c r="H244" s="23">
        <v>0</v>
      </c>
      <c r="I244" s="7" t="s">
        <v>45</v>
      </c>
      <c r="J244" s="7" t="s">
        <v>45</v>
      </c>
      <c r="K244" s="25">
        <v>0</v>
      </c>
      <c r="L244" s="4" t="s">
        <v>44</v>
      </c>
      <c r="M244" s="7" t="s">
        <v>45</v>
      </c>
      <c r="N244" s="23">
        <v>0</v>
      </c>
      <c r="O244" s="7" t="s">
        <v>45</v>
      </c>
      <c r="P244" s="7" t="s">
        <v>45</v>
      </c>
      <c r="Q244" s="25">
        <f t="shared" si="6"/>
        <v>0</v>
      </c>
      <c r="R244" s="39">
        <f>+Section5_Values[[#This Row],[Business Tax Year 2025 Inflation Cap Credit Reduction Amount in Dollars]]+Section5_Values[[#This Row],[Non-Business Tax Year 2025 Inflation Cap Credit Reduction Amount in Dollars]]</f>
        <v>0</v>
      </c>
      <c r="S244" s="18">
        <f>+Section5_Values[[#This Row],[Business County Portion of Section 5 Payment to School District]]+Section5_Values[[#This Row],[Non-Business County Portion of Section 5 Payment to School District]]</f>
        <v>0</v>
      </c>
      <c r="T244" s="13">
        <f t="shared" si="7"/>
        <v>0</v>
      </c>
      <c r="U244" s="14" t="e">
        <f>+Section5_Values[[#This Row],[Difference]]/Section5_Values[[#This Row],[Total District ICC]]</f>
        <v>#DIV/0!</v>
      </c>
    </row>
    <row r="245" spans="1:21">
      <c r="A245" s="4">
        <v>2023</v>
      </c>
      <c r="B245" s="4">
        <v>21</v>
      </c>
      <c r="C245" s="4" t="s">
        <v>306</v>
      </c>
      <c r="D245" s="4">
        <v>25930</v>
      </c>
      <c r="E245" s="4" t="s">
        <v>318</v>
      </c>
      <c r="F245" s="4" t="s">
        <v>44</v>
      </c>
      <c r="G245" s="7" t="s">
        <v>45</v>
      </c>
      <c r="H245" s="23">
        <v>0</v>
      </c>
      <c r="I245" s="7" t="s">
        <v>45</v>
      </c>
      <c r="J245" s="7" t="s">
        <v>45</v>
      </c>
      <c r="K245" s="25">
        <v>0</v>
      </c>
      <c r="L245" s="4" t="s">
        <v>44</v>
      </c>
      <c r="M245" s="7" t="s">
        <v>45</v>
      </c>
      <c r="N245" s="23">
        <v>0</v>
      </c>
      <c r="O245" s="7" t="s">
        <v>45</v>
      </c>
      <c r="P245" s="7" t="s">
        <v>45</v>
      </c>
      <c r="Q245" s="25">
        <f t="shared" si="6"/>
        <v>0</v>
      </c>
      <c r="R245" s="39">
        <f>+Section5_Values[[#This Row],[Business Tax Year 2025 Inflation Cap Credit Reduction Amount in Dollars]]+Section5_Values[[#This Row],[Non-Business Tax Year 2025 Inflation Cap Credit Reduction Amount in Dollars]]</f>
        <v>0</v>
      </c>
      <c r="S245" s="18">
        <f>+Section5_Values[[#This Row],[Business County Portion of Section 5 Payment to School District]]+Section5_Values[[#This Row],[Non-Business County Portion of Section 5 Payment to School District]]</f>
        <v>0</v>
      </c>
      <c r="T245" s="13">
        <f t="shared" si="7"/>
        <v>0</v>
      </c>
      <c r="U245" s="14" t="e">
        <f>+Section5_Values[[#This Row],[Difference]]/Section5_Values[[#This Row],[Total District ICC]]</f>
        <v>#DIV/0!</v>
      </c>
    </row>
    <row r="246" spans="1:21">
      <c r="A246" s="4">
        <v>2023</v>
      </c>
      <c r="B246" s="4">
        <v>21</v>
      </c>
      <c r="C246" s="4" t="s">
        <v>306</v>
      </c>
      <c r="D246" s="4">
        <v>30070</v>
      </c>
      <c r="E246" s="4" t="s">
        <v>319</v>
      </c>
      <c r="F246" s="4" t="s">
        <v>43</v>
      </c>
      <c r="G246" s="7">
        <v>1235938</v>
      </c>
      <c r="H246" s="23">
        <v>213850.15</v>
      </c>
      <c r="I246" s="7">
        <v>1022087.85</v>
      </c>
      <c r="J246" s="7">
        <v>1237784</v>
      </c>
      <c r="K246" s="25">
        <v>215696.15</v>
      </c>
      <c r="L246" s="4" t="s">
        <v>44</v>
      </c>
      <c r="M246" s="7" t="s">
        <v>45</v>
      </c>
      <c r="N246" s="23">
        <v>0</v>
      </c>
      <c r="O246" s="7" t="s">
        <v>45</v>
      </c>
      <c r="P246" s="7" t="s">
        <v>45</v>
      </c>
      <c r="Q246" s="25">
        <f t="shared" si="6"/>
        <v>0</v>
      </c>
      <c r="R246" s="39">
        <f>+Section5_Values[[#This Row],[Business Tax Year 2025 Inflation Cap Credit Reduction Amount in Dollars]]+Section5_Values[[#This Row],[Non-Business Tax Year 2025 Inflation Cap Credit Reduction Amount in Dollars]]</f>
        <v>213850.15</v>
      </c>
      <c r="S246" s="18">
        <f>+Section5_Values[[#This Row],[Business County Portion of Section 5 Payment to School District]]+Section5_Values[[#This Row],[Non-Business County Portion of Section 5 Payment to School District]]</f>
        <v>215696.15</v>
      </c>
      <c r="T246" s="13">
        <f t="shared" si="7"/>
        <v>1846</v>
      </c>
      <c r="U246" s="14">
        <f>+Section5_Values[[#This Row],[Difference]]/Section5_Values[[#This Row],[Total District ICC]]</f>
        <v>8.6322127901242995E-3</v>
      </c>
    </row>
    <row r="247" spans="1:21">
      <c r="A247" s="4">
        <v>2023</v>
      </c>
      <c r="B247" s="4">
        <v>21</v>
      </c>
      <c r="C247" s="4" t="s">
        <v>306</v>
      </c>
      <c r="D247" s="4">
        <v>30110</v>
      </c>
      <c r="E247" s="4" t="s">
        <v>320</v>
      </c>
      <c r="F247" s="4" t="s">
        <v>43</v>
      </c>
      <c r="G247" s="7">
        <v>19922843</v>
      </c>
      <c r="H247" s="23">
        <v>2834971.19</v>
      </c>
      <c r="I247" s="7">
        <v>17087871.809999999</v>
      </c>
      <c r="J247" s="7">
        <v>19859514</v>
      </c>
      <c r="K247" s="25">
        <v>2771642.19</v>
      </c>
      <c r="L247" s="4" t="s">
        <v>44</v>
      </c>
      <c r="M247" s="7" t="s">
        <v>45</v>
      </c>
      <c r="N247" s="23">
        <v>0</v>
      </c>
      <c r="O247" s="7" t="s">
        <v>45</v>
      </c>
      <c r="P247" s="7" t="s">
        <v>45</v>
      </c>
      <c r="Q247" s="25">
        <f t="shared" si="6"/>
        <v>0</v>
      </c>
      <c r="R247" s="39">
        <f>+Section5_Values[[#This Row],[Business Tax Year 2025 Inflation Cap Credit Reduction Amount in Dollars]]+Section5_Values[[#This Row],[Non-Business Tax Year 2025 Inflation Cap Credit Reduction Amount in Dollars]]</f>
        <v>2834971.19</v>
      </c>
      <c r="S247" s="18">
        <f>+Section5_Values[[#This Row],[Business County Portion of Section 5 Payment to School District]]+Section5_Values[[#This Row],[Non-Business County Portion of Section 5 Payment to School District]]</f>
        <v>2771642.19</v>
      </c>
      <c r="T247" s="13">
        <f t="shared" si="7"/>
        <v>-63329</v>
      </c>
      <c r="U247" s="15">
        <f>+Section5_Values[[#This Row],[Difference]]/Section5_Values[[#This Row],[Total District ICC]]</f>
        <v>-2.2338498614513258E-2</v>
      </c>
    </row>
    <row r="248" spans="1:21">
      <c r="A248" s="4">
        <v>2023</v>
      </c>
      <c r="B248" s="4">
        <v>21</v>
      </c>
      <c r="C248" s="4" t="s">
        <v>306</v>
      </c>
      <c r="D248" s="4">
        <v>30190</v>
      </c>
      <c r="E248" s="4" t="s">
        <v>231</v>
      </c>
      <c r="F248" s="4" t="s">
        <v>43</v>
      </c>
      <c r="G248" s="7">
        <v>51013</v>
      </c>
      <c r="H248" s="23">
        <v>10689.94</v>
      </c>
      <c r="I248" s="7">
        <v>40323.06</v>
      </c>
      <c r="J248" s="7">
        <v>51985</v>
      </c>
      <c r="K248" s="25">
        <v>11661.94</v>
      </c>
      <c r="L248" s="4" t="s">
        <v>44</v>
      </c>
      <c r="M248" s="7" t="s">
        <v>45</v>
      </c>
      <c r="N248" s="23">
        <v>0</v>
      </c>
      <c r="O248" s="7" t="s">
        <v>45</v>
      </c>
      <c r="P248" s="7" t="s">
        <v>45</v>
      </c>
      <c r="Q248" s="25">
        <f t="shared" si="6"/>
        <v>0</v>
      </c>
      <c r="R248" s="39">
        <f>+Section5_Values[[#This Row],[Business Tax Year 2025 Inflation Cap Credit Reduction Amount in Dollars]]+Section5_Values[[#This Row],[Non-Business Tax Year 2025 Inflation Cap Credit Reduction Amount in Dollars]]</f>
        <v>10689.94</v>
      </c>
      <c r="S248" s="18">
        <f>+Section5_Values[[#This Row],[Business County Portion of Section 5 Payment to School District]]+Section5_Values[[#This Row],[Non-Business County Portion of Section 5 Payment to School District]]</f>
        <v>11661.94</v>
      </c>
      <c r="T248" s="13">
        <f t="shared" si="7"/>
        <v>972</v>
      </c>
      <c r="U248" s="14">
        <f>+Section5_Values[[#This Row],[Difference]]/Section5_Values[[#This Row],[Total District ICC]]</f>
        <v>9.09266095038887E-2</v>
      </c>
    </row>
    <row r="249" spans="1:21">
      <c r="A249" s="4">
        <v>2023</v>
      </c>
      <c r="B249" s="4">
        <v>21</v>
      </c>
      <c r="C249" s="4" t="s">
        <v>306</v>
      </c>
      <c r="D249" s="4">
        <v>30220</v>
      </c>
      <c r="E249" s="4" t="s">
        <v>321</v>
      </c>
      <c r="F249" s="4" t="s">
        <v>43</v>
      </c>
      <c r="G249" s="7">
        <v>20485</v>
      </c>
      <c r="H249" s="23">
        <v>4529.1099999999997</v>
      </c>
      <c r="I249" s="7">
        <v>15955.89</v>
      </c>
      <c r="J249" s="7">
        <v>20408</v>
      </c>
      <c r="K249" s="25">
        <v>4452.1099999999997</v>
      </c>
      <c r="L249" s="4" t="s">
        <v>44</v>
      </c>
      <c r="M249" s="7" t="s">
        <v>45</v>
      </c>
      <c r="N249" s="23">
        <v>0</v>
      </c>
      <c r="O249" s="7" t="s">
        <v>45</v>
      </c>
      <c r="P249" s="7" t="s">
        <v>45</v>
      </c>
      <c r="Q249" s="25">
        <f t="shared" si="6"/>
        <v>0</v>
      </c>
      <c r="R249" s="39">
        <f>+Section5_Values[[#This Row],[Business Tax Year 2025 Inflation Cap Credit Reduction Amount in Dollars]]+Section5_Values[[#This Row],[Non-Business Tax Year 2025 Inflation Cap Credit Reduction Amount in Dollars]]</f>
        <v>4529.1099999999997</v>
      </c>
      <c r="S249" s="18">
        <f>+Section5_Values[[#This Row],[Business County Portion of Section 5 Payment to School District]]+Section5_Values[[#This Row],[Non-Business County Portion of Section 5 Payment to School District]]</f>
        <v>4452.1099999999997</v>
      </c>
      <c r="T249" s="13">
        <f t="shared" si="7"/>
        <v>-77</v>
      </c>
      <c r="U249" s="15">
        <f>+Section5_Values[[#This Row],[Difference]]/Section5_Values[[#This Row],[Total District ICC]]</f>
        <v>-1.7001132672865089E-2</v>
      </c>
    </row>
    <row r="250" spans="1:21">
      <c r="A250" s="4">
        <v>2023</v>
      </c>
      <c r="B250" s="4">
        <v>21</v>
      </c>
      <c r="C250" s="4" t="s">
        <v>306</v>
      </c>
      <c r="D250" s="4">
        <v>30410</v>
      </c>
      <c r="E250" s="4" t="s">
        <v>245</v>
      </c>
      <c r="F250" s="4" t="s">
        <v>43</v>
      </c>
      <c r="G250" s="7">
        <v>97385</v>
      </c>
      <c r="H250" s="23">
        <v>19567.2</v>
      </c>
      <c r="I250" s="7">
        <v>77817.8</v>
      </c>
      <c r="J250" s="7">
        <v>99195</v>
      </c>
      <c r="K250" s="25">
        <v>21377.200000000001</v>
      </c>
      <c r="L250" s="4" t="s">
        <v>44</v>
      </c>
      <c r="M250" s="7" t="s">
        <v>45</v>
      </c>
      <c r="N250" s="23">
        <v>0</v>
      </c>
      <c r="O250" s="7" t="s">
        <v>45</v>
      </c>
      <c r="P250" s="7" t="s">
        <v>45</v>
      </c>
      <c r="Q250" s="25">
        <f t="shared" si="6"/>
        <v>0</v>
      </c>
      <c r="R250" s="39">
        <f>+Section5_Values[[#This Row],[Business Tax Year 2025 Inflation Cap Credit Reduction Amount in Dollars]]+Section5_Values[[#This Row],[Non-Business Tax Year 2025 Inflation Cap Credit Reduction Amount in Dollars]]</f>
        <v>19567.2</v>
      </c>
      <c r="S250" s="18">
        <f>+Section5_Values[[#This Row],[Business County Portion of Section 5 Payment to School District]]+Section5_Values[[#This Row],[Non-Business County Portion of Section 5 Payment to School District]]</f>
        <v>21377.200000000001</v>
      </c>
      <c r="T250" s="13">
        <f t="shared" si="7"/>
        <v>1810</v>
      </c>
      <c r="U250" s="14">
        <f>+Section5_Values[[#This Row],[Difference]]/Section5_Values[[#This Row],[Total District ICC]]</f>
        <v>9.2501737601700801E-2</v>
      </c>
    </row>
    <row r="251" spans="1:21">
      <c r="A251" s="4">
        <v>2024</v>
      </c>
      <c r="B251" s="4">
        <v>22</v>
      </c>
      <c r="C251" s="4" t="s">
        <v>322</v>
      </c>
      <c r="D251" s="4">
        <v>20360</v>
      </c>
      <c r="E251" s="4" t="s">
        <v>323</v>
      </c>
      <c r="F251" s="4" t="s">
        <v>43</v>
      </c>
      <c r="G251" s="7">
        <v>757309</v>
      </c>
      <c r="H251" s="23">
        <v>80156.78</v>
      </c>
      <c r="I251" s="7">
        <v>677152.22</v>
      </c>
      <c r="J251" s="7">
        <v>764216</v>
      </c>
      <c r="K251" s="25">
        <v>87063.78</v>
      </c>
      <c r="L251" s="4" t="s">
        <v>44</v>
      </c>
      <c r="M251" s="7" t="s">
        <v>45</v>
      </c>
      <c r="N251" s="23">
        <v>0</v>
      </c>
      <c r="O251" s="7" t="s">
        <v>45</v>
      </c>
      <c r="P251" s="7" t="s">
        <v>45</v>
      </c>
      <c r="Q251" s="25">
        <f t="shared" si="6"/>
        <v>0</v>
      </c>
      <c r="R251" s="39">
        <f>+Section5_Values[[#This Row],[Business Tax Year 2025 Inflation Cap Credit Reduction Amount in Dollars]]+Section5_Values[[#This Row],[Non-Business Tax Year 2025 Inflation Cap Credit Reduction Amount in Dollars]]</f>
        <v>80156.78</v>
      </c>
      <c r="S251" s="18">
        <f>+Section5_Values[[#This Row],[Business County Portion of Section 5 Payment to School District]]+Section5_Values[[#This Row],[Non-Business County Portion of Section 5 Payment to School District]]</f>
        <v>87063.78</v>
      </c>
      <c r="T251" s="13">
        <f t="shared" si="7"/>
        <v>6907</v>
      </c>
      <c r="U251" s="14">
        <f>+Section5_Values[[#This Row],[Difference]]/Section5_Values[[#This Row],[Total District ICC]]</f>
        <v>8.616863102534808E-2</v>
      </c>
    </row>
    <row r="252" spans="1:21">
      <c r="A252" s="4">
        <v>2024</v>
      </c>
      <c r="B252" s="4">
        <v>22</v>
      </c>
      <c r="C252" s="4" t="s">
        <v>322</v>
      </c>
      <c r="D252" s="4">
        <v>20420</v>
      </c>
      <c r="E252" s="4" t="s">
        <v>324</v>
      </c>
      <c r="F252" s="4" t="s">
        <v>43</v>
      </c>
      <c r="G252" s="7">
        <v>7349968</v>
      </c>
      <c r="H252" s="23">
        <v>497709.39</v>
      </c>
      <c r="I252" s="7">
        <v>6852258.6100000003</v>
      </c>
      <c r="J252" s="7">
        <v>7375244</v>
      </c>
      <c r="K252" s="25">
        <v>522985.39</v>
      </c>
      <c r="L252" s="4" t="s">
        <v>44</v>
      </c>
      <c r="M252" s="7" t="s">
        <v>45</v>
      </c>
      <c r="N252" s="23">
        <v>0</v>
      </c>
      <c r="O252" s="7" t="s">
        <v>45</v>
      </c>
      <c r="P252" s="7" t="s">
        <v>45</v>
      </c>
      <c r="Q252" s="25">
        <f t="shared" si="6"/>
        <v>0</v>
      </c>
      <c r="R252" s="39">
        <f>+Section5_Values[[#This Row],[Business Tax Year 2025 Inflation Cap Credit Reduction Amount in Dollars]]+Section5_Values[[#This Row],[Non-Business Tax Year 2025 Inflation Cap Credit Reduction Amount in Dollars]]</f>
        <v>497709.39</v>
      </c>
      <c r="S252" s="18">
        <f>+Section5_Values[[#This Row],[Business County Portion of Section 5 Payment to School District]]+Section5_Values[[#This Row],[Non-Business County Portion of Section 5 Payment to School District]]</f>
        <v>522985.39</v>
      </c>
      <c r="T252" s="13">
        <f t="shared" si="7"/>
        <v>25276</v>
      </c>
      <c r="U252" s="14">
        <f>+Section5_Values[[#This Row],[Difference]]/Section5_Values[[#This Row],[Total District ICC]]</f>
        <v>5.0784655680295686E-2</v>
      </c>
    </row>
    <row r="253" spans="1:21">
      <c r="A253" s="4">
        <v>2024</v>
      </c>
      <c r="B253" s="4">
        <v>22</v>
      </c>
      <c r="C253" s="4" t="s">
        <v>322</v>
      </c>
      <c r="D253" s="4">
        <v>21870</v>
      </c>
      <c r="E253" s="4" t="s">
        <v>325</v>
      </c>
      <c r="F253" s="4" t="s">
        <v>43</v>
      </c>
      <c r="G253" s="7">
        <v>2440155</v>
      </c>
      <c r="H253" s="23">
        <v>195515.31</v>
      </c>
      <c r="I253" s="7">
        <v>2244639.69</v>
      </c>
      <c r="J253" s="7">
        <v>2445013</v>
      </c>
      <c r="K253" s="25">
        <v>200373.31</v>
      </c>
      <c r="L253" s="4" t="s">
        <v>44</v>
      </c>
      <c r="M253" s="7" t="s">
        <v>45</v>
      </c>
      <c r="N253" s="23">
        <v>0</v>
      </c>
      <c r="O253" s="7" t="s">
        <v>45</v>
      </c>
      <c r="P253" s="7" t="s">
        <v>45</v>
      </c>
      <c r="Q253" s="25">
        <f t="shared" si="6"/>
        <v>0</v>
      </c>
      <c r="R253" s="39">
        <f>+Section5_Values[[#This Row],[Business Tax Year 2025 Inflation Cap Credit Reduction Amount in Dollars]]+Section5_Values[[#This Row],[Non-Business Tax Year 2025 Inflation Cap Credit Reduction Amount in Dollars]]</f>
        <v>195515.31</v>
      </c>
      <c r="S253" s="18">
        <f>+Section5_Values[[#This Row],[Business County Portion of Section 5 Payment to School District]]+Section5_Values[[#This Row],[Non-Business County Portion of Section 5 Payment to School District]]</f>
        <v>200373.31</v>
      </c>
      <c r="T253" s="13">
        <f t="shared" si="7"/>
        <v>4858</v>
      </c>
      <c r="U253" s="14">
        <f>+Section5_Values[[#This Row],[Difference]]/Section5_Values[[#This Row],[Total District ICC]]</f>
        <v>2.4847159028108849E-2</v>
      </c>
    </row>
    <row r="254" spans="1:21">
      <c r="A254" s="4">
        <v>2024</v>
      </c>
      <c r="B254" s="4">
        <v>22</v>
      </c>
      <c r="C254" s="4" t="s">
        <v>322</v>
      </c>
      <c r="D254" s="4">
        <v>22410</v>
      </c>
      <c r="E254" s="4" t="s">
        <v>326</v>
      </c>
      <c r="F254" s="4" t="s">
        <v>43</v>
      </c>
      <c r="G254" s="7">
        <v>12498517</v>
      </c>
      <c r="H254" s="23">
        <v>706954.61</v>
      </c>
      <c r="I254" s="7">
        <v>11791562.390000001</v>
      </c>
      <c r="J254" s="7">
        <v>12654469</v>
      </c>
      <c r="K254" s="25">
        <v>862906.61</v>
      </c>
      <c r="L254" s="4" t="s">
        <v>44</v>
      </c>
      <c r="M254" s="7" t="s">
        <v>45</v>
      </c>
      <c r="N254" s="23">
        <v>0</v>
      </c>
      <c r="O254" s="7" t="s">
        <v>45</v>
      </c>
      <c r="P254" s="7" t="s">
        <v>45</v>
      </c>
      <c r="Q254" s="25">
        <f t="shared" si="6"/>
        <v>0</v>
      </c>
      <c r="R254" s="39">
        <f>+Section5_Values[[#This Row],[Business Tax Year 2025 Inflation Cap Credit Reduction Amount in Dollars]]+Section5_Values[[#This Row],[Non-Business Tax Year 2025 Inflation Cap Credit Reduction Amount in Dollars]]</f>
        <v>706954.61</v>
      </c>
      <c r="S254" s="18">
        <f>+Section5_Values[[#This Row],[Business County Portion of Section 5 Payment to School District]]+Section5_Values[[#This Row],[Non-Business County Portion of Section 5 Payment to School District]]</f>
        <v>862906.61</v>
      </c>
      <c r="T254" s="13">
        <f t="shared" si="7"/>
        <v>155952</v>
      </c>
      <c r="U254" s="14">
        <f>+Section5_Values[[#This Row],[Difference]]/Section5_Values[[#This Row],[Total District ICC]]</f>
        <v>0.22059690649729266</v>
      </c>
    </row>
    <row r="255" spans="1:21">
      <c r="A255" s="4">
        <v>2024</v>
      </c>
      <c r="B255" s="4">
        <v>22</v>
      </c>
      <c r="C255" s="4" t="s">
        <v>322</v>
      </c>
      <c r="D255" s="4">
        <v>22620</v>
      </c>
      <c r="E255" s="4" t="s">
        <v>327</v>
      </c>
      <c r="F255" s="4" t="s">
        <v>44</v>
      </c>
      <c r="G255" s="7" t="s">
        <v>45</v>
      </c>
      <c r="H255" s="23">
        <v>0</v>
      </c>
      <c r="I255" s="7" t="s">
        <v>45</v>
      </c>
      <c r="J255" s="7" t="s">
        <v>45</v>
      </c>
      <c r="K255" s="25">
        <v>0</v>
      </c>
      <c r="L255" s="4" t="s">
        <v>44</v>
      </c>
      <c r="M255" s="7" t="s">
        <v>45</v>
      </c>
      <c r="N255" s="23">
        <v>0</v>
      </c>
      <c r="O255" s="7" t="s">
        <v>45</v>
      </c>
      <c r="P255" s="7" t="s">
        <v>45</v>
      </c>
      <c r="Q255" s="25">
        <f t="shared" si="6"/>
        <v>0</v>
      </c>
      <c r="R255" s="39">
        <f>+Section5_Values[[#This Row],[Business Tax Year 2025 Inflation Cap Credit Reduction Amount in Dollars]]+Section5_Values[[#This Row],[Non-Business Tax Year 2025 Inflation Cap Credit Reduction Amount in Dollars]]</f>
        <v>0</v>
      </c>
      <c r="S255" s="18">
        <f>+Section5_Values[[#This Row],[Business County Portion of Section 5 Payment to School District]]+Section5_Values[[#This Row],[Non-Business County Portion of Section 5 Payment to School District]]</f>
        <v>0</v>
      </c>
      <c r="T255" s="13">
        <f t="shared" si="7"/>
        <v>0</v>
      </c>
      <c r="U255" s="14" t="e">
        <f>+Section5_Values[[#This Row],[Difference]]/Section5_Values[[#This Row],[Total District ICC]]</f>
        <v>#DIV/0!</v>
      </c>
    </row>
    <row r="256" spans="1:21">
      <c r="A256" s="4">
        <v>2024</v>
      </c>
      <c r="B256" s="4">
        <v>22</v>
      </c>
      <c r="C256" s="4" t="s">
        <v>322</v>
      </c>
      <c r="D256" s="4">
        <v>23190</v>
      </c>
      <c r="E256" s="4" t="s">
        <v>328</v>
      </c>
      <c r="F256" s="4" t="s">
        <v>44</v>
      </c>
      <c r="G256" s="7" t="s">
        <v>45</v>
      </c>
      <c r="H256" s="23">
        <v>0</v>
      </c>
      <c r="I256" s="7" t="s">
        <v>45</v>
      </c>
      <c r="J256" s="7" t="s">
        <v>45</v>
      </c>
      <c r="K256" s="25">
        <v>0</v>
      </c>
      <c r="L256" s="4" t="s">
        <v>44</v>
      </c>
      <c r="M256" s="7" t="s">
        <v>45</v>
      </c>
      <c r="N256" s="23">
        <v>0</v>
      </c>
      <c r="O256" s="7" t="s">
        <v>45</v>
      </c>
      <c r="P256" s="7" t="s">
        <v>45</v>
      </c>
      <c r="Q256" s="25">
        <f t="shared" si="6"/>
        <v>0</v>
      </c>
      <c r="R256" s="39">
        <f>+Section5_Values[[#This Row],[Business Tax Year 2025 Inflation Cap Credit Reduction Amount in Dollars]]+Section5_Values[[#This Row],[Non-Business Tax Year 2025 Inflation Cap Credit Reduction Amount in Dollars]]</f>
        <v>0</v>
      </c>
      <c r="S256" s="18">
        <f>+Section5_Values[[#This Row],[Business County Portion of Section 5 Payment to School District]]+Section5_Values[[#This Row],[Non-Business County Portion of Section 5 Payment to School District]]</f>
        <v>0</v>
      </c>
      <c r="T256" s="13">
        <f t="shared" si="7"/>
        <v>0</v>
      </c>
      <c r="U256" s="14" t="e">
        <f>+Section5_Values[[#This Row],[Difference]]/Section5_Values[[#This Row],[Total District ICC]]</f>
        <v>#DIV/0!</v>
      </c>
    </row>
    <row r="257" spans="1:21">
      <c r="A257" s="4">
        <v>2024</v>
      </c>
      <c r="B257" s="4">
        <v>22</v>
      </c>
      <c r="C257" s="4" t="s">
        <v>322</v>
      </c>
      <c r="D257" s="4">
        <v>23530</v>
      </c>
      <c r="E257" s="4" t="s">
        <v>329</v>
      </c>
      <c r="F257" s="4" t="s">
        <v>43</v>
      </c>
      <c r="G257" s="7">
        <v>282567</v>
      </c>
      <c r="H257" s="23">
        <v>37153.699999999997</v>
      </c>
      <c r="I257" s="7">
        <v>245413.3</v>
      </c>
      <c r="J257" s="7">
        <v>284999</v>
      </c>
      <c r="K257" s="25">
        <v>39585.699999999997</v>
      </c>
      <c r="L257" s="4" t="s">
        <v>44</v>
      </c>
      <c r="M257" s="7" t="s">
        <v>45</v>
      </c>
      <c r="N257" s="23">
        <v>0</v>
      </c>
      <c r="O257" s="7" t="s">
        <v>45</v>
      </c>
      <c r="P257" s="7" t="s">
        <v>45</v>
      </c>
      <c r="Q257" s="25">
        <f t="shared" si="6"/>
        <v>0</v>
      </c>
      <c r="R257" s="39">
        <f>+Section5_Values[[#This Row],[Business Tax Year 2025 Inflation Cap Credit Reduction Amount in Dollars]]+Section5_Values[[#This Row],[Non-Business Tax Year 2025 Inflation Cap Credit Reduction Amount in Dollars]]</f>
        <v>37153.699999999997</v>
      </c>
      <c r="S257" s="18">
        <f>+Section5_Values[[#This Row],[Business County Portion of Section 5 Payment to School District]]+Section5_Values[[#This Row],[Non-Business County Portion of Section 5 Payment to School District]]</f>
        <v>39585.699999999997</v>
      </c>
      <c r="T257" s="13">
        <f t="shared" si="7"/>
        <v>2432</v>
      </c>
      <c r="U257" s="14">
        <f>+Section5_Values[[#This Row],[Difference]]/Section5_Values[[#This Row],[Total District ICC]]</f>
        <v>6.5457814430325917E-2</v>
      </c>
    </row>
    <row r="258" spans="1:21">
      <c r="A258" s="4">
        <v>2024</v>
      </c>
      <c r="B258" s="4">
        <v>22</v>
      </c>
      <c r="C258" s="4" t="s">
        <v>322</v>
      </c>
      <c r="D258" s="4">
        <v>24330</v>
      </c>
      <c r="E258" s="4" t="s">
        <v>330</v>
      </c>
      <c r="F258" s="4" t="s">
        <v>44</v>
      </c>
      <c r="G258" s="7" t="s">
        <v>45</v>
      </c>
      <c r="H258" s="23">
        <v>0</v>
      </c>
      <c r="I258" s="7" t="s">
        <v>45</v>
      </c>
      <c r="J258" s="7" t="s">
        <v>45</v>
      </c>
      <c r="K258" s="25">
        <v>0</v>
      </c>
      <c r="L258" s="4" t="s">
        <v>44</v>
      </c>
      <c r="M258" s="7" t="s">
        <v>45</v>
      </c>
      <c r="N258" s="23">
        <v>0</v>
      </c>
      <c r="O258" s="7" t="s">
        <v>45</v>
      </c>
      <c r="P258" s="7" t="s">
        <v>45</v>
      </c>
      <c r="Q258" s="25">
        <f t="shared" si="6"/>
        <v>0</v>
      </c>
      <c r="R258" s="39">
        <f>+Section5_Values[[#This Row],[Business Tax Year 2025 Inflation Cap Credit Reduction Amount in Dollars]]+Section5_Values[[#This Row],[Non-Business Tax Year 2025 Inflation Cap Credit Reduction Amount in Dollars]]</f>
        <v>0</v>
      </c>
      <c r="S258" s="18">
        <f>+Section5_Values[[#This Row],[Business County Portion of Section 5 Payment to School District]]+Section5_Values[[#This Row],[Non-Business County Portion of Section 5 Payment to School District]]</f>
        <v>0</v>
      </c>
      <c r="T258" s="13">
        <f t="shared" si="7"/>
        <v>0</v>
      </c>
      <c r="U258" s="14" t="e">
        <f>+Section5_Values[[#This Row],[Difference]]/Section5_Values[[#This Row],[Total District ICC]]</f>
        <v>#DIV/0!</v>
      </c>
    </row>
    <row r="259" spans="1:21">
      <c r="A259" s="4">
        <v>2024</v>
      </c>
      <c r="B259" s="4">
        <v>22</v>
      </c>
      <c r="C259" s="4" t="s">
        <v>322</v>
      </c>
      <c r="D259" s="4">
        <v>24790</v>
      </c>
      <c r="E259" s="4" t="s">
        <v>331</v>
      </c>
      <c r="F259" s="4" t="s">
        <v>44</v>
      </c>
      <c r="G259" s="7" t="s">
        <v>45</v>
      </c>
      <c r="H259" s="23">
        <v>0</v>
      </c>
      <c r="I259" s="7" t="s">
        <v>45</v>
      </c>
      <c r="J259" s="7" t="s">
        <v>45</v>
      </c>
      <c r="K259" s="25">
        <v>0</v>
      </c>
      <c r="L259" s="4" t="s">
        <v>44</v>
      </c>
      <c r="M259" s="7" t="s">
        <v>45</v>
      </c>
      <c r="N259" s="23">
        <v>0</v>
      </c>
      <c r="O259" s="7" t="s">
        <v>45</v>
      </c>
      <c r="P259" s="7" t="s">
        <v>45</v>
      </c>
      <c r="Q259" s="25">
        <f t="shared" si="6"/>
        <v>0</v>
      </c>
      <c r="R259" s="39">
        <f>+Section5_Values[[#This Row],[Business Tax Year 2025 Inflation Cap Credit Reduction Amount in Dollars]]+Section5_Values[[#This Row],[Non-Business Tax Year 2025 Inflation Cap Credit Reduction Amount in Dollars]]</f>
        <v>0</v>
      </c>
      <c r="S259" s="18">
        <f>+Section5_Values[[#This Row],[Business County Portion of Section 5 Payment to School District]]+Section5_Values[[#This Row],[Non-Business County Portion of Section 5 Payment to School District]]</f>
        <v>0</v>
      </c>
      <c r="T259" s="13">
        <f t="shared" si="7"/>
        <v>0</v>
      </c>
      <c r="U259" s="14" t="e">
        <f>+Section5_Values[[#This Row],[Difference]]/Section5_Values[[#This Row],[Total District ICC]]</f>
        <v>#DIV/0!</v>
      </c>
    </row>
    <row r="260" spans="1:21">
      <c r="A260" s="4">
        <v>2024</v>
      </c>
      <c r="B260" s="4">
        <v>22</v>
      </c>
      <c r="C260" s="4" t="s">
        <v>322</v>
      </c>
      <c r="D260" s="4">
        <v>25600</v>
      </c>
      <c r="E260" s="4" t="s">
        <v>332</v>
      </c>
      <c r="F260" s="4" t="s">
        <v>43</v>
      </c>
      <c r="G260" s="7">
        <v>10063506</v>
      </c>
      <c r="H260" s="23">
        <v>424182.85</v>
      </c>
      <c r="I260" s="7">
        <v>9639323.1500000004</v>
      </c>
      <c r="J260" s="7">
        <v>10090200</v>
      </c>
      <c r="K260" s="25">
        <v>450876.85</v>
      </c>
      <c r="L260" s="4" t="s">
        <v>44</v>
      </c>
      <c r="M260" s="7" t="s">
        <v>45</v>
      </c>
      <c r="N260" s="23">
        <v>0</v>
      </c>
      <c r="O260" s="7" t="s">
        <v>45</v>
      </c>
      <c r="P260" s="7" t="s">
        <v>45</v>
      </c>
      <c r="Q260" s="25">
        <f t="shared" si="6"/>
        <v>0</v>
      </c>
      <c r="R260" s="39">
        <f>+Section5_Values[[#This Row],[Business Tax Year 2025 Inflation Cap Credit Reduction Amount in Dollars]]+Section5_Values[[#This Row],[Non-Business Tax Year 2025 Inflation Cap Credit Reduction Amount in Dollars]]</f>
        <v>424182.85</v>
      </c>
      <c r="S260" s="18">
        <f>+Section5_Values[[#This Row],[Business County Portion of Section 5 Payment to School District]]+Section5_Values[[#This Row],[Non-Business County Portion of Section 5 Payment to School District]]</f>
        <v>450876.85</v>
      </c>
      <c r="T260" s="13">
        <f t="shared" si="7"/>
        <v>26694</v>
      </c>
      <c r="U260" s="14">
        <f>+Section5_Values[[#This Row],[Difference]]/Section5_Values[[#This Row],[Total District ICC]]</f>
        <v>6.293040843117538E-2</v>
      </c>
    </row>
    <row r="261" spans="1:21">
      <c r="A261" s="4">
        <v>2024</v>
      </c>
      <c r="B261" s="4">
        <v>22</v>
      </c>
      <c r="C261" s="4" t="s">
        <v>322</v>
      </c>
      <c r="D261" s="4">
        <v>25920</v>
      </c>
      <c r="E261" s="4" t="s">
        <v>333</v>
      </c>
      <c r="F261" s="4" t="s">
        <v>43</v>
      </c>
      <c r="G261" s="7">
        <v>5303</v>
      </c>
      <c r="H261" s="23">
        <v>438.33</v>
      </c>
      <c r="I261" s="7">
        <v>4864.67</v>
      </c>
      <c r="J261" s="7">
        <v>5384</v>
      </c>
      <c r="K261" s="25">
        <v>519.33000000000004</v>
      </c>
      <c r="L261" s="4" t="s">
        <v>44</v>
      </c>
      <c r="M261" s="7" t="s">
        <v>45</v>
      </c>
      <c r="N261" s="23">
        <v>0</v>
      </c>
      <c r="O261" s="7" t="s">
        <v>45</v>
      </c>
      <c r="P261" s="7" t="s">
        <v>45</v>
      </c>
      <c r="Q261" s="25">
        <f t="shared" si="6"/>
        <v>0</v>
      </c>
      <c r="R261" s="39">
        <f>+Section5_Values[[#This Row],[Business Tax Year 2025 Inflation Cap Credit Reduction Amount in Dollars]]+Section5_Values[[#This Row],[Non-Business Tax Year 2025 Inflation Cap Credit Reduction Amount in Dollars]]</f>
        <v>438.33</v>
      </c>
      <c r="S261" s="18">
        <f>+Section5_Values[[#This Row],[Business County Portion of Section 5 Payment to School District]]+Section5_Values[[#This Row],[Non-Business County Portion of Section 5 Payment to School District]]</f>
        <v>519.33000000000004</v>
      </c>
      <c r="T261" s="13">
        <f t="shared" si="7"/>
        <v>81.000000000000057</v>
      </c>
      <c r="U261" s="14">
        <f>+Section5_Values[[#This Row],[Difference]]/Section5_Values[[#This Row],[Total District ICC]]</f>
        <v>0.18479227978920004</v>
      </c>
    </row>
    <row r="262" spans="1:21">
      <c r="A262" s="4">
        <v>2024</v>
      </c>
      <c r="B262" s="4">
        <v>22</v>
      </c>
      <c r="C262" s="4" t="s">
        <v>322</v>
      </c>
      <c r="D262" s="4">
        <v>30130</v>
      </c>
      <c r="E262" s="4" t="s">
        <v>78</v>
      </c>
      <c r="F262" s="4" t="s">
        <v>44</v>
      </c>
      <c r="G262" s="7" t="s">
        <v>45</v>
      </c>
      <c r="H262" s="23">
        <v>0</v>
      </c>
      <c r="I262" s="7" t="s">
        <v>45</v>
      </c>
      <c r="J262" s="7" t="s">
        <v>45</v>
      </c>
      <c r="K262" s="25">
        <v>0</v>
      </c>
      <c r="L262" s="4" t="s">
        <v>44</v>
      </c>
      <c r="M262" s="7" t="s">
        <v>45</v>
      </c>
      <c r="N262" s="23">
        <v>0</v>
      </c>
      <c r="O262" s="7" t="s">
        <v>45</v>
      </c>
      <c r="P262" s="7" t="s">
        <v>45</v>
      </c>
      <c r="Q262" s="25">
        <f t="shared" si="6"/>
        <v>0</v>
      </c>
      <c r="R262" s="39">
        <f>+Section5_Values[[#This Row],[Business Tax Year 2025 Inflation Cap Credit Reduction Amount in Dollars]]+Section5_Values[[#This Row],[Non-Business Tax Year 2025 Inflation Cap Credit Reduction Amount in Dollars]]</f>
        <v>0</v>
      </c>
      <c r="S262" s="18">
        <f>+Section5_Values[[#This Row],[Business County Portion of Section 5 Payment to School District]]+Section5_Values[[#This Row],[Non-Business County Portion of Section 5 Payment to School District]]</f>
        <v>0</v>
      </c>
      <c r="T262" s="13">
        <f t="shared" si="7"/>
        <v>0</v>
      </c>
      <c r="U262" s="14" t="e">
        <f>+Section5_Values[[#This Row],[Difference]]/Section5_Values[[#This Row],[Total District ICC]]</f>
        <v>#DIV/0!</v>
      </c>
    </row>
    <row r="263" spans="1:21">
      <c r="A263" s="4">
        <v>2024</v>
      </c>
      <c r="B263" s="4">
        <v>22</v>
      </c>
      <c r="C263" s="4" t="s">
        <v>322</v>
      </c>
      <c r="D263" s="4">
        <v>30230</v>
      </c>
      <c r="E263" s="4" t="s">
        <v>334</v>
      </c>
      <c r="F263" s="4" t="s">
        <v>43</v>
      </c>
      <c r="G263" s="7">
        <v>170868</v>
      </c>
      <c r="H263" s="23">
        <v>22093.96</v>
      </c>
      <c r="I263" s="7">
        <v>148774.04</v>
      </c>
      <c r="J263" s="7">
        <v>171196</v>
      </c>
      <c r="K263" s="25">
        <v>22421.96</v>
      </c>
      <c r="L263" s="4" t="s">
        <v>44</v>
      </c>
      <c r="M263" s="7" t="s">
        <v>45</v>
      </c>
      <c r="N263" s="23">
        <v>0</v>
      </c>
      <c r="O263" s="7" t="s">
        <v>45</v>
      </c>
      <c r="P263" s="7" t="s">
        <v>45</v>
      </c>
      <c r="Q263" s="25">
        <f t="shared" ref="Q263:Q326" si="8">IF(L263="Y",MAX(P263-O263,0),0)</f>
        <v>0</v>
      </c>
      <c r="R263" s="39">
        <f>+Section5_Values[[#This Row],[Business Tax Year 2025 Inflation Cap Credit Reduction Amount in Dollars]]+Section5_Values[[#This Row],[Non-Business Tax Year 2025 Inflation Cap Credit Reduction Amount in Dollars]]</f>
        <v>22093.96</v>
      </c>
      <c r="S263" s="18">
        <f>+Section5_Values[[#This Row],[Business County Portion of Section 5 Payment to School District]]+Section5_Values[[#This Row],[Non-Business County Portion of Section 5 Payment to School District]]</f>
        <v>22421.96</v>
      </c>
      <c r="T263" s="13">
        <f t="shared" ref="T263:T326" si="9">+S263-R263</f>
        <v>328</v>
      </c>
      <c r="U263" s="14">
        <f>+Section5_Values[[#This Row],[Difference]]/Section5_Values[[#This Row],[Total District ICC]]</f>
        <v>1.4845686332373192E-2</v>
      </c>
    </row>
    <row r="264" spans="1:21">
      <c r="A264" s="4">
        <v>2024</v>
      </c>
      <c r="B264" s="4">
        <v>24</v>
      </c>
      <c r="C264" s="4" t="s">
        <v>350</v>
      </c>
      <c r="D264" s="4">
        <v>21480</v>
      </c>
      <c r="E264" s="4" t="s">
        <v>203</v>
      </c>
      <c r="F264" s="4" t="s">
        <v>43</v>
      </c>
      <c r="G264" s="7">
        <v>446</v>
      </c>
      <c r="H264" s="23">
        <v>91.41</v>
      </c>
      <c r="I264" s="7">
        <v>354.59</v>
      </c>
      <c r="J264" s="7">
        <v>459</v>
      </c>
      <c r="K264" s="25">
        <v>104.41</v>
      </c>
      <c r="L264" s="4" t="s">
        <v>44</v>
      </c>
      <c r="M264" s="7" t="s">
        <v>45</v>
      </c>
      <c r="N264" s="23">
        <v>0</v>
      </c>
      <c r="O264" s="7" t="s">
        <v>45</v>
      </c>
      <c r="P264" s="7" t="s">
        <v>45</v>
      </c>
      <c r="Q264" s="25">
        <f t="shared" si="8"/>
        <v>0</v>
      </c>
      <c r="R264" s="39">
        <f>+Section5_Values[[#This Row],[Business Tax Year 2025 Inflation Cap Credit Reduction Amount in Dollars]]+Section5_Values[[#This Row],[Non-Business Tax Year 2025 Inflation Cap Credit Reduction Amount in Dollars]]</f>
        <v>91.41</v>
      </c>
      <c r="S264" s="18">
        <f>+Section5_Values[[#This Row],[Business County Portion of Section 5 Payment to School District]]+Section5_Values[[#This Row],[Non-Business County Portion of Section 5 Payment to School District]]</f>
        <v>104.41</v>
      </c>
      <c r="T264" s="13">
        <f t="shared" si="9"/>
        <v>13</v>
      </c>
      <c r="U264" s="14">
        <f>+Section5_Values[[#This Row],[Difference]]/Section5_Values[[#This Row],[Total District ICC]]</f>
        <v>0.14221638770375233</v>
      </c>
    </row>
    <row r="265" spans="1:21">
      <c r="A265" s="4">
        <v>2024</v>
      </c>
      <c r="B265" s="4">
        <v>24</v>
      </c>
      <c r="C265" s="4" t="s">
        <v>350</v>
      </c>
      <c r="D265" s="4">
        <v>22180</v>
      </c>
      <c r="E265" s="4" t="s">
        <v>351</v>
      </c>
      <c r="F265" s="4" t="s">
        <v>43</v>
      </c>
      <c r="G265" s="7">
        <v>282926</v>
      </c>
      <c r="H265" s="23">
        <v>55156.47</v>
      </c>
      <c r="I265" s="7">
        <v>227769.53</v>
      </c>
      <c r="J265" s="7">
        <v>282007</v>
      </c>
      <c r="K265" s="25">
        <v>54237.47</v>
      </c>
      <c r="L265" s="4" t="s">
        <v>44</v>
      </c>
      <c r="M265" s="7" t="s">
        <v>45</v>
      </c>
      <c r="N265" s="23">
        <v>0</v>
      </c>
      <c r="O265" s="7" t="s">
        <v>45</v>
      </c>
      <c r="P265" s="7" t="s">
        <v>45</v>
      </c>
      <c r="Q265" s="25">
        <f t="shared" si="8"/>
        <v>0</v>
      </c>
      <c r="R265" s="39">
        <f>+Section5_Values[[#This Row],[Business Tax Year 2025 Inflation Cap Credit Reduction Amount in Dollars]]+Section5_Values[[#This Row],[Non-Business Tax Year 2025 Inflation Cap Credit Reduction Amount in Dollars]]</f>
        <v>55156.47</v>
      </c>
      <c r="S265" s="18">
        <f>+Section5_Values[[#This Row],[Business County Portion of Section 5 Payment to School District]]+Section5_Values[[#This Row],[Non-Business County Portion of Section 5 Payment to School District]]</f>
        <v>54237.47</v>
      </c>
      <c r="T265" s="13">
        <f t="shared" si="9"/>
        <v>-919</v>
      </c>
      <c r="U265" s="15">
        <f>+Section5_Values[[#This Row],[Difference]]/Section5_Values[[#This Row],[Total District ICC]]</f>
        <v>-1.6661689915979033E-2</v>
      </c>
    </row>
    <row r="266" spans="1:21">
      <c r="A266" s="4">
        <v>2024</v>
      </c>
      <c r="B266" s="4">
        <v>24</v>
      </c>
      <c r="C266" s="4" t="s">
        <v>350</v>
      </c>
      <c r="D266" s="4">
        <v>22200</v>
      </c>
      <c r="E266" s="4" t="s">
        <v>205</v>
      </c>
      <c r="F266" s="4" t="s">
        <v>43</v>
      </c>
      <c r="G266" s="7">
        <v>27884</v>
      </c>
      <c r="H266" s="23">
        <v>6946.1</v>
      </c>
      <c r="I266" s="7">
        <v>20937.900000000001</v>
      </c>
      <c r="J266" s="7">
        <v>27942</v>
      </c>
      <c r="K266" s="25">
        <v>7004.1</v>
      </c>
      <c r="L266" s="4" t="s">
        <v>44</v>
      </c>
      <c r="M266" s="7" t="s">
        <v>45</v>
      </c>
      <c r="N266" s="23">
        <v>0</v>
      </c>
      <c r="O266" s="7" t="s">
        <v>45</v>
      </c>
      <c r="P266" s="7" t="s">
        <v>45</v>
      </c>
      <c r="Q266" s="25">
        <f t="shared" si="8"/>
        <v>0</v>
      </c>
      <c r="R266" s="39">
        <f>+Section5_Values[[#This Row],[Business Tax Year 2025 Inflation Cap Credit Reduction Amount in Dollars]]+Section5_Values[[#This Row],[Non-Business Tax Year 2025 Inflation Cap Credit Reduction Amount in Dollars]]</f>
        <v>6946.1</v>
      </c>
      <c r="S266" s="18">
        <f>+Section5_Values[[#This Row],[Business County Portion of Section 5 Payment to School District]]+Section5_Values[[#This Row],[Non-Business County Portion of Section 5 Payment to School District]]</f>
        <v>7004.1</v>
      </c>
      <c r="T266" s="13">
        <f t="shared" si="9"/>
        <v>58</v>
      </c>
      <c r="U266" s="14">
        <f>+Section5_Values[[#This Row],[Difference]]/Section5_Values[[#This Row],[Total District ICC]]</f>
        <v>8.350009357769108E-3</v>
      </c>
    </row>
    <row r="267" spans="1:21">
      <c r="A267" s="4">
        <v>2024</v>
      </c>
      <c r="B267" s="4">
        <v>24</v>
      </c>
      <c r="C267" s="4" t="s">
        <v>350</v>
      </c>
      <c r="D267" s="4">
        <v>23130</v>
      </c>
      <c r="E267" s="4" t="s">
        <v>352</v>
      </c>
      <c r="F267" s="4" t="s">
        <v>43</v>
      </c>
      <c r="G267" s="7">
        <v>49029</v>
      </c>
      <c r="H267" s="23">
        <v>8736.2900000000009</v>
      </c>
      <c r="I267" s="7">
        <v>40292.71</v>
      </c>
      <c r="J267" s="7">
        <v>49030</v>
      </c>
      <c r="K267" s="25">
        <v>8737.2900000000009</v>
      </c>
      <c r="L267" s="4" t="s">
        <v>44</v>
      </c>
      <c r="M267" s="7" t="s">
        <v>45</v>
      </c>
      <c r="N267" s="23">
        <v>0</v>
      </c>
      <c r="O267" s="7" t="s">
        <v>45</v>
      </c>
      <c r="P267" s="7" t="s">
        <v>45</v>
      </c>
      <c r="Q267" s="25">
        <f t="shared" si="8"/>
        <v>0</v>
      </c>
      <c r="R267" s="39">
        <f>+Section5_Values[[#This Row],[Business Tax Year 2025 Inflation Cap Credit Reduction Amount in Dollars]]+Section5_Values[[#This Row],[Non-Business Tax Year 2025 Inflation Cap Credit Reduction Amount in Dollars]]</f>
        <v>8736.2900000000009</v>
      </c>
      <c r="S267" s="18">
        <f>+Section5_Values[[#This Row],[Business County Portion of Section 5 Payment to School District]]+Section5_Values[[#This Row],[Non-Business County Portion of Section 5 Payment to School District]]</f>
        <v>8737.2900000000009</v>
      </c>
      <c r="T267" s="13">
        <f t="shared" si="9"/>
        <v>1</v>
      </c>
      <c r="U267" s="14">
        <f>+Section5_Values[[#This Row],[Difference]]/Section5_Values[[#This Row],[Total District ICC]]</f>
        <v>1.144650646899313E-4</v>
      </c>
    </row>
    <row r="268" spans="1:21">
      <c r="A268" s="4">
        <v>2024</v>
      </c>
      <c r="B268" s="4">
        <v>24</v>
      </c>
      <c r="C268" s="4" t="s">
        <v>350</v>
      </c>
      <c r="D268" s="4">
        <v>23380</v>
      </c>
      <c r="E268" s="4" t="s">
        <v>206</v>
      </c>
      <c r="F268" s="4" t="s">
        <v>43</v>
      </c>
      <c r="G268" s="7">
        <v>18220320</v>
      </c>
      <c r="H268" s="23">
        <v>1995324.84</v>
      </c>
      <c r="I268" s="7">
        <v>16224995.16</v>
      </c>
      <c r="J268" s="7">
        <v>18279699</v>
      </c>
      <c r="K268" s="25">
        <v>2054703.84</v>
      </c>
      <c r="L268" s="4" t="s">
        <v>44</v>
      </c>
      <c r="M268" s="7" t="s">
        <v>45</v>
      </c>
      <c r="N268" s="23">
        <v>0</v>
      </c>
      <c r="O268" s="7" t="s">
        <v>45</v>
      </c>
      <c r="P268" s="7" t="s">
        <v>45</v>
      </c>
      <c r="Q268" s="25">
        <f t="shared" si="8"/>
        <v>0</v>
      </c>
      <c r="R268" s="39">
        <f>+Section5_Values[[#This Row],[Business Tax Year 2025 Inflation Cap Credit Reduction Amount in Dollars]]+Section5_Values[[#This Row],[Non-Business Tax Year 2025 Inflation Cap Credit Reduction Amount in Dollars]]</f>
        <v>1995324.84</v>
      </c>
      <c r="S268" s="18">
        <f>+Section5_Values[[#This Row],[Business County Portion of Section 5 Payment to School District]]+Section5_Values[[#This Row],[Non-Business County Portion of Section 5 Payment to School District]]</f>
        <v>2054703.84</v>
      </c>
      <c r="T268" s="13">
        <f t="shared" si="9"/>
        <v>59379</v>
      </c>
      <c r="U268" s="14">
        <f>+Section5_Values[[#This Row],[Difference]]/Section5_Values[[#This Row],[Total District ICC]]</f>
        <v>2.9759064193276921E-2</v>
      </c>
    </row>
    <row r="269" spans="1:21">
      <c r="A269" s="4">
        <v>2024</v>
      </c>
      <c r="B269" s="4">
        <v>24</v>
      </c>
      <c r="C269" s="4" t="s">
        <v>350</v>
      </c>
      <c r="D269" s="4">
        <v>25710</v>
      </c>
      <c r="E269" s="4" t="s">
        <v>353</v>
      </c>
      <c r="F269" s="4" t="s">
        <v>43</v>
      </c>
      <c r="G269" s="7">
        <v>7349835</v>
      </c>
      <c r="H269" s="23">
        <v>581465.06000000006</v>
      </c>
      <c r="I269" s="7">
        <v>6768369.9399999985</v>
      </c>
      <c r="J269" s="7">
        <v>7350828</v>
      </c>
      <c r="K269" s="25">
        <v>582458.06000000006</v>
      </c>
      <c r="L269" s="4" t="s">
        <v>44</v>
      </c>
      <c r="M269" s="7" t="s">
        <v>45</v>
      </c>
      <c r="N269" s="23">
        <v>0</v>
      </c>
      <c r="O269" s="7" t="s">
        <v>45</v>
      </c>
      <c r="P269" s="7" t="s">
        <v>45</v>
      </c>
      <c r="Q269" s="25">
        <f t="shared" si="8"/>
        <v>0</v>
      </c>
      <c r="R269" s="39">
        <f>+Section5_Values[[#This Row],[Business Tax Year 2025 Inflation Cap Credit Reduction Amount in Dollars]]+Section5_Values[[#This Row],[Non-Business Tax Year 2025 Inflation Cap Credit Reduction Amount in Dollars]]</f>
        <v>581465.06000000006</v>
      </c>
      <c r="S269" s="18">
        <f>+Section5_Values[[#This Row],[Business County Portion of Section 5 Payment to School District]]+Section5_Values[[#This Row],[Non-Business County Portion of Section 5 Payment to School District]]</f>
        <v>582458.06000000006</v>
      </c>
      <c r="T269" s="13">
        <f t="shared" si="9"/>
        <v>993</v>
      </c>
      <c r="U269" s="14">
        <f>+Section5_Values[[#This Row],[Difference]]/Section5_Values[[#This Row],[Total District ICC]]</f>
        <v>1.7077552346825447E-3</v>
      </c>
    </row>
    <row r="270" spans="1:21">
      <c r="A270" s="4">
        <v>2024</v>
      </c>
      <c r="B270" s="4">
        <v>24</v>
      </c>
      <c r="C270" s="4" t="s">
        <v>350</v>
      </c>
      <c r="D270" s="4">
        <v>30070</v>
      </c>
      <c r="E270" s="4" t="s">
        <v>319</v>
      </c>
      <c r="F270" s="4" t="s">
        <v>43</v>
      </c>
      <c r="G270" s="7">
        <v>4258</v>
      </c>
      <c r="H270" s="23">
        <v>1055.1400000000001</v>
      </c>
      <c r="I270" s="7">
        <v>3202.86</v>
      </c>
      <c r="J270" s="7">
        <v>4260</v>
      </c>
      <c r="K270" s="25">
        <v>1057.1400000000001</v>
      </c>
      <c r="L270" s="4" t="s">
        <v>44</v>
      </c>
      <c r="M270" s="7" t="s">
        <v>45</v>
      </c>
      <c r="N270" s="23">
        <v>0</v>
      </c>
      <c r="O270" s="7" t="s">
        <v>45</v>
      </c>
      <c r="P270" s="7" t="s">
        <v>45</v>
      </c>
      <c r="Q270" s="25">
        <f t="shared" si="8"/>
        <v>0</v>
      </c>
      <c r="R270" s="39">
        <f>+Section5_Values[[#This Row],[Business Tax Year 2025 Inflation Cap Credit Reduction Amount in Dollars]]+Section5_Values[[#This Row],[Non-Business Tax Year 2025 Inflation Cap Credit Reduction Amount in Dollars]]</f>
        <v>1055.1400000000001</v>
      </c>
      <c r="S270" s="18">
        <f>+Section5_Values[[#This Row],[Business County Portion of Section 5 Payment to School District]]+Section5_Values[[#This Row],[Non-Business County Portion of Section 5 Payment to School District]]</f>
        <v>1057.1400000000001</v>
      </c>
      <c r="T270" s="13">
        <f t="shared" si="9"/>
        <v>2</v>
      </c>
      <c r="U270" s="14">
        <f>+Section5_Values[[#This Row],[Difference]]/Section5_Values[[#This Row],[Total District ICC]]</f>
        <v>1.8954830638588242E-3</v>
      </c>
    </row>
    <row r="271" spans="1:21">
      <c r="A271" s="4">
        <v>2024</v>
      </c>
      <c r="B271" s="4">
        <v>24</v>
      </c>
      <c r="C271" s="4" t="s">
        <v>350</v>
      </c>
      <c r="D271" s="4">
        <v>30160</v>
      </c>
      <c r="E271" s="4" t="s">
        <v>137</v>
      </c>
      <c r="F271" s="4" t="s">
        <v>43</v>
      </c>
      <c r="G271" s="7">
        <v>1764100</v>
      </c>
      <c r="H271" s="23">
        <v>367599.85</v>
      </c>
      <c r="I271" s="7">
        <v>1396500.15</v>
      </c>
      <c r="J271" s="7">
        <v>1768810</v>
      </c>
      <c r="K271" s="25">
        <v>372309.85</v>
      </c>
      <c r="L271" s="4" t="s">
        <v>44</v>
      </c>
      <c r="M271" s="7" t="s">
        <v>45</v>
      </c>
      <c r="N271" s="23">
        <v>0</v>
      </c>
      <c r="O271" s="7" t="s">
        <v>45</v>
      </c>
      <c r="P271" s="7" t="s">
        <v>45</v>
      </c>
      <c r="Q271" s="25">
        <f t="shared" si="8"/>
        <v>0</v>
      </c>
      <c r="R271" s="39">
        <f>+Section5_Values[[#This Row],[Business Tax Year 2025 Inflation Cap Credit Reduction Amount in Dollars]]+Section5_Values[[#This Row],[Non-Business Tax Year 2025 Inflation Cap Credit Reduction Amount in Dollars]]</f>
        <v>367599.85</v>
      </c>
      <c r="S271" s="18">
        <f>+Section5_Values[[#This Row],[Business County Portion of Section 5 Payment to School District]]+Section5_Values[[#This Row],[Non-Business County Portion of Section 5 Payment to School District]]</f>
        <v>372309.85</v>
      </c>
      <c r="T271" s="13">
        <f t="shared" si="9"/>
        <v>4710</v>
      </c>
      <c r="U271" s="14">
        <f>+Section5_Values[[#This Row],[Difference]]/Section5_Values[[#This Row],[Total District ICC]]</f>
        <v>1.2812845271835667E-2</v>
      </c>
    </row>
    <row r="272" spans="1:21">
      <c r="A272" s="4">
        <v>2024</v>
      </c>
      <c r="B272" s="4">
        <v>24</v>
      </c>
      <c r="C272" s="4" t="s">
        <v>350</v>
      </c>
      <c r="D272" s="4">
        <v>30170</v>
      </c>
      <c r="E272" s="4" t="s">
        <v>189</v>
      </c>
      <c r="F272" s="4" t="s">
        <v>43</v>
      </c>
      <c r="G272" s="7">
        <v>3497</v>
      </c>
      <c r="H272" s="23">
        <v>745.52</v>
      </c>
      <c r="I272" s="7">
        <v>2751.48</v>
      </c>
      <c r="J272" s="7">
        <v>3522</v>
      </c>
      <c r="K272" s="25">
        <v>770.52</v>
      </c>
      <c r="L272" s="4" t="s">
        <v>44</v>
      </c>
      <c r="M272" s="7" t="s">
        <v>45</v>
      </c>
      <c r="N272" s="23">
        <v>0</v>
      </c>
      <c r="O272" s="7" t="s">
        <v>45</v>
      </c>
      <c r="P272" s="7" t="s">
        <v>45</v>
      </c>
      <c r="Q272" s="25">
        <f t="shared" si="8"/>
        <v>0</v>
      </c>
      <c r="R272" s="39">
        <f>+Section5_Values[[#This Row],[Business Tax Year 2025 Inflation Cap Credit Reduction Amount in Dollars]]+Section5_Values[[#This Row],[Non-Business Tax Year 2025 Inflation Cap Credit Reduction Amount in Dollars]]</f>
        <v>745.52</v>
      </c>
      <c r="S272" s="18">
        <f>+Section5_Values[[#This Row],[Business County Portion of Section 5 Payment to School District]]+Section5_Values[[#This Row],[Non-Business County Portion of Section 5 Payment to School District]]</f>
        <v>770.52</v>
      </c>
      <c r="T272" s="13">
        <f t="shared" si="9"/>
        <v>25</v>
      </c>
      <c r="U272" s="14">
        <f>+Section5_Values[[#This Row],[Difference]]/Section5_Values[[#This Row],[Total District ICC]]</f>
        <v>3.3533640948599633E-2</v>
      </c>
    </row>
    <row r="273" spans="1:21">
      <c r="A273" s="4">
        <v>2023</v>
      </c>
      <c r="B273" s="4">
        <v>25</v>
      </c>
      <c r="C273" s="4" t="s">
        <v>354</v>
      </c>
      <c r="D273" s="4">
        <v>20470</v>
      </c>
      <c r="E273" s="4" t="s">
        <v>355</v>
      </c>
      <c r="F273" s="4" t="s">
        <v>44</v>
      </c>
      <c r="G273" s="7" t="s">
        <v>45</v>
      </c>
      <c r="H273" s="23">
        <v>0</v>
      </c>
      <c r="I273" s="7" t="s">
        <v>45</v>
      </c>
      <c r="J273" s="7" t="s">
        <v>45</v>
      </c>
      <c r="K273" s="25">
        <v>0</v>
      </c>
      <c r="L273" s="4" t="s">
        <v>44</v>
      </c>
      <c r="M273" s="7" t="s">
        <v>45</v>
      </c>
      <c r="N273" s="23">
        <v>0</v>
      </c>
      <c r="O273" s="7" t="s">
        <v>45</v>
      </c>
      <c r="P273" s="7" t="s">
        <v>45</v>
      </c>
      <c r="Q273" s="25">
        <f t="shared" si="8"/>
        <v>0</v>
      </c>
      <c r="R273" s="39">
        <f>+Section5_Values[[#This Row],[Business Tax Year 2025 Inflation Cap Credit Reduction Amount in Dollars]]+Section5_Values[[#This Row],[Non-Business Tax Year 2025 Inflation Cap Credit Reduction Amount in Dollars]]</f>
        <v>0</v>
      </c>
      <c r="S273" s="18">
        <f>+Section5_Values[[#This Row],[Business County Portion of Section 5 Payment to School District]]+Section5_Values[[#This Row],[Non-Business County Portion of Section 5 Payment to School District]]</f>
        <v>0</v>
      </c>
      <c r="T273" s="13">
        <f t="shared" si="9"/>
        <v>0</v>
      </c>
      <c r="U273" s="14" t="e">
        <f>+Section5_Values[[#This Row],[Difference]]/Section5_Values[[#This Row],[Total District ICC]]</f>
        <v>#DIV/0!</v>
      </c>
    </row>
    <row r="274" spans="1:21">
      <c r="A274" s="4">
        <v>2023</v>
      </c>
      <c r="B274" s="4">
        <v>25</v>
      </c>
      <c r="C274" s="4" t="s">
        <v>354</v>
      </c>
      <c r="D274" s="4">
        <v>20790</v>
      </c>
      <c r="E274" s="4" t="s">
        <v>339</v>
      </c>
      <c r="F274" s="4" t="s">
        <v>43</v>
      </c>
      <c r="G274" s="7">
        <v>18375586.629999999</v>
      </c>
      <c r="H274" s="23">
        <v>1763746.3</v>
      </c>
      <c r="I274" s="7">
        <v>16611840.33</v>
      </c>
      <c r="J274" s="7">
        <v>18922608.760000002</v>
      </c>
      <c r="K274" s="25">
        <v>2310768.4300000002</v>
      </c>
      <c r="L274" s="4" t="s">
        <v>44</v>
      </c>
      <c r="M274" s="7" t="s">
        <v>45</v>
      </c>
      <c r="N274" s="23">
        <v>0</v>
      </c>
      <c r="O274" s="7" t="s">
        <v>45</v>
      </c>
      <c r="P274" s="7" t="s">
        <v>45</v>
      </c>
      <c r="Q274" s="25">
        <f t="shared" si="8"/>
        <v>0</v>
      </c>
      <c r="R274" s="39">
        <f>+Section5_Values[[#This Row],[Business Tax Year 2025 Inflation Cap Credit Reduction Amount in Dollars]]+Section5_Values[[#This Row],[Non-Business Tax Year 2025 Inflation Cap Credit Reduction Amount in Dollars]]</f>
        <v>1763746.3</v>
      </c>
      <c r="S274" s="18">
        <f>+Section5_Values[[#This Row],[Business County Portion of Section 5 Payment to School District]]+Section5_Values[[#This Row],[Non-Business County Portion of Section 5 Payment to School District]]</f>
        <v>2310768.4300000002</v>
      </c>
      <c r="T274" s="13">
        <f t="shared" si="9"/>
        <v>547022.13000000012</v>
      </c>
      <c r="U274" s="14">
        <f>+Section5_Values[[#This Row],[Difference]]/Section5_Values[[#This Row],[Total District ICC]]</f>
        <v>0.31014785403093409</v>
      </c>
    </row>
    <row r="275" spans="1:21">
      <c r="A275" s="4">
        <v>2023</v>
      </c>
      <c r="B275" s="4">
        <v>25</v>
      </c>
      <c r="C275" s="4" t="s">
        <v>354</v>
      </c>
      <c r="D275" s="4">
        <v>21170</v>
      </c>
      <c r="E275" s="4" t="s">
        <v>356</v>
      </c>
      <c r="F275" s="4" t="s">
        <v>44</v>
      </c>
      <c r="G275" s="7" t="s">
        <v>45</v>
      </c>
      <c r="H275" s="23">
        <v>0</v>
      </c>
      <c r="I275" s="7" t="s">
        <v>45</v>
      </c>
      <c r="J275" s="7" t="s">
        <v>45</v>
      </c>
      <c r="K275" s="25">
        <v>0</v>
      </c>
      <c r="L275" s="4" t="s">
        <v>44</v>
      </c>
      <c r="M275" s="7" t="s">
        <v>45</v>
      </c>
      <c r="N275" s="23">
        <v>0</v>
      </c>
      <c r="O275" s="7" t="s">
        <v>45</v>
      </c>
      <c r="P275" s="7" t="s">
        <v>45</v>
      </c>
      <c r="Q275" s="25">
        <f t="shared" si="8"/>
        <v>0</v>
      </c>
      <c r="R275" s="39">
        <f>+Section5_Values[[#This Row],[Business Tax Year 2025 Inflation Cap Credit Reduction Amount in Dollars]]+Section5_Values[[#This Row],[Non-Business Tax Year 2025 Inflation Cap Credit Reduction Amount in Dollars]]</f>
        <v>0</v>
      </c>
      <c r="S275" s="18">
        <f>+Section5_Values[[#This Row],[Business County Portion of Section 5 Payment to School District]]+Section5_Values[[#This Row],[Non-Business County Portion of Section 5 Payment to School District]]</f>
        <v>0</v>
      </c>
      <c r="T275" s="13">
        <f t="shared" si="9"/>
        <v>0</v>
      </c>
      <c r="U275" s="14" t="e">
        <f>+Section5_Values[[#This Row],[Difference]]/Section5_Values[[#This Row],[Total District ICC]]</f>
        <v>#DIV/0!</v>
      </c>
    </row>
    <row r="276" spans="1:21">
      <c r="A276" s="4">
        <v>2023</v>
      </c>
      <c r="B276" s="4">
        <v>25</v>
      </c>
      <c r="C276" s="4" t="s">
        <v>354</v>
      </c>
      <c r="D276" s="4">
        <v>21460</v>
      </c>
      <c r="E276" s="4" t="s">
        <v>311</v>
      </c>
      <c r="F276" s="4" t="s">
        <v>44</v>
      </c>
      <c r="G276" s="7" t="s">
        <v>45</v>
      </c>
      <c r="H276" s="23">
        <v>0</v>
      </c>
      <c r="I276" s="7" t="s">
        <v>45</v>
      </c>
      <c r="J276" s="7" t="s">
        <v>45</v>
      </c>
      <c r="K276" s="25">
        <v>0</v>
      </c>
      <c r="L276" s="4" t="s">
        <v>44</v>
      </c>
      <c r="M276" s="7" t="s">
        <v>45</v>
      </c>
      <c r="N276" s="23">
        <v>0</v>
      </c>
      <c r="O276" s="7" t="s">
        <v>45</v>
      </c>
      <c r="P276" s="7" t="s">
        <v>45</v>
      </c>
      <c r="Q276" s="25">
        <f t="shared" si="8"/>
        <v>0</v>
      </c>
      <c r="R276" s="39">
        <f>+Section5_Values[[#This Row],[Business Tax Year 2025 Inflation Cap Credit Reduction Amount in Dollars]]+Section5_Values[[#This Row],[Non-Business Tax Year 2025 Inflation Cap Credit Reduction Amount in Dollars]]</f>
        <v>0</v>
      </c>
      <c r="S276" s="18">
        <f>+Section5_Values[[#This Row],[Business County Portion of Section 5 Payment to School District]]+Section5_Values[[#This Row],[Non-Business County Portion of Section 5 Payment to School District]]</f>
        <v>0</v>
      </c>
      <c r="T276" s="13">
        <f t="shared" si="9"/>
        <v>0</v>
      </c>
      <c r="U276" s="14" t="e">
        <f>+Section5_Values[[#This Row],[Difference]]/Section5_Values[[#This Row],[Total District ICC]]</f>
        <v>#DIV/0!</v>
      </c>
    </row>
    <row r="277" spans="1:21">
      <c r="A277" s="4">
        <v>2023</v>
      </c>
      <c r="B277" s="4">
        <v>25</v>
      </c>
      <c r="C277" s="4" t="s">
        <v>354</v>
      </c>
      <c r="D277" s="4">
        <v>22130</v>
      </c>
      <c r="E277" s="4" t="s">
        <v>357</v>
      </c>
      <c r="F277" s="4" t="s">
        <v>44</v>
      </c>
      <c r="G277" s="7" t="s">
        <v>45</v>
      </c>
      <c r="H277" s="23">
        <v>0</v>
      </c>
      <c r="I277" s="7" t="s">
        <v>45</v>
      </c>
      <c r="J277" s="7" t="s">
        <v>45</v>
      </c>
      <c r="K277" s="25">
        <v>0</v>
      </c>
      <c r="L277" s="4" t="s">
        <v>44</v>
      </c>
      <c r="M277" s="7" t="s">
        <v>45</v>
      </c>
      <c r="N277" s="23">
        <v>0</v>
      </c>
      <c r="O277" s="7" t="s">
        <v>45</v>
      </c>
      <c r="P277" s="7" t="s">
        <v>45</v>
      </c>
      <c r="Q277" s="25">
        <f t="shared" si="8"/>
        <v>0</v>
      </c>
      <c r="R277" s="39">
        <f>+Section5_Values[[#This Row],[Business Tax Year 2025 Inflation Cap Credit Reduction Amount in Dollars]]+Section5_Values[[#This Row],[Non-Business Tax Year 2025 Inflation Cap Credit Reduction Amount in Dollars]]</f>
        <v>0</v>
      </c>
      <c r="S277" s="18">
        <f>+Section5_Values[[#This Row],[Business County Portion of Section 5 Payment to School District]]+Section5_Values[[#This Row],[Non-Business County Portion of Section 5 Payment to School District]]</f>
        <v>0</v>
      </c>
      <c r="T277" s="13">
        <f t="shared" si="9"/>
        <v>0</v>
      </c>
      <c r="U277" s="14" t="e">
        <f>+Section5_Values[[#This Row],[Difference]]/Section5_Values[[#This Row],[Total District ICC]]</f>
        <v>#DIV/0!</v>
      </c>
    </row>
    <row r="278" spans="1:21">
      <c r="A278" s="4">
        <v>2023</v>
      </c>
      <c r="B278" s="4">
        <v>25</v>
      </c>
      <c r="C278" s="4" t="s">
        <v>354</v>
      </c>
      <c r="D278" s="4">
        <v>22220</v>
      </c>
      <c r="E278" s="4" t="s">
        <v>358</v>
      </c>
      <c r="F278" s="4" t="s">
        <v>43</v>
      </c>
      <c r="G278" s="7">
        <v>30752986.579999998</v>
      </c>
      <c r="H278" s="23">
        <v>3183131.62</v>
      </c>
      <c r="I278" s="7">
        <v>27569854.960000001</v>
      </c>
      <c r="J278" s="7">
        <v>30525427.530000001</v>
      </c>
      <c r="K278" s="25">
        <v>2955572.57</v>
      </c>
      <c r="L278" s="4" t="s">
        <v>44</v>
      </c>
      <c r="M278" s="7" t="s">
        <v>45</v>
      </c>
      <c r="N278" s="23">
        <v>0</v>
      </c>
      <c r="O278" s="7" t="s">
        <v>45</v>
      </c>
      <c r="P278" s="7" t="s">
        <v>45</v>
      </c>
      <c r="Q278" s="25">
        <f t="shared" si="8"/>
        <v>0</v>
      </c>
      <c r="R278" s="39">
        <f>+Section5_Values[[#This Row],[Business Tax Year 2025 Inflation Cap Credit Reduction Amount in Dollars]]+Section5_Values[[#This Row],[Non-Business Tax Year 2025 Inflation Cap Credit Reduction Amount in Dollars]]</f>
        <v>3183131.62</v>
      </c>
      <c r="S278" s="18">
        <f>+Section5_Values[[#This Row],[Business County Portion of Section 5 Payment to School District]]+Section5_Values[[#This Row],[Non-Business County Portion of Section 5 Payment to School District]]</f>
        <v>2955572.57</v>
      </c>
      <c r="T278" s="13">
        <f t="shared" si="9"/>
        <v>-227559.05000000028</v>
      </c>
      <c r="U278" s="15">
        <f>+Section5_Values[[#This Row],[Difference]]/Section5_Values[[#This Row],[Total District ICC]]</f>
        <v>-7.148904825996491E-2</v>
      </c>
    </row>
    <row r="279" spans="1:21">
      <c r="A279" s="4">
        <v>2023</v>
      </c>
      <c r="B279" s="4">
        <v>25</v>
      </c>
      <c r="C279" s="4" t="s">
        <v>354</v>
      </c>
      <c r="D279" s="4">
        <v>22240</v>
      </c>
      <c r="E279" s="4" t="s">
        <v>359</v>
      </c>
      <c r="F279" s="4" t="s">
        <v>43</v>
      </c>
      <c r="G279" s="7">
        <v>8023589.46</v>
      </c>
      <c r="H279" s="23">
        <v>1685066.48</v>
      </c>
      <c r="I279" s="7">
        <v>6338522.9800000004</v>
      </c>
      <c r="J279" s="7">
        <v>7745951.46</v>
      </c>
      <c r="K279" s="25">
        <v>1407428.48</v>
      </c>
      <c r="L279" s="4" t="s">
        <v>44</v>
      </c>
      <c r="M279" s="7" t="s">
        <v>45</v>
      </c>
      <c r="N279" s="23">
        <v>0</v>
      </c>
      <c r="O279" s="7" t="s">
        <v>45</v>
      </c>
      <c r="P279" s="7" t="s">
        <v>45</v>
      </c>
      <c r="Q279" s="25">
        <f t="shared" si="8"/>
        <v>0</v>
      </c>
      <c r="R279" s="39">
        <f>+Section5_Values[[#This Row],[Business Tax Year 2025 Inflation Cap Credit Reduction Amount in Dollars]]+Section5_Values[[#This Row],[Non-Business Tax Year 2025 Inflation Cap Credit Reduction Amount in Dollars]]</f>
        <v>1685066.48</v>
      </c>
      <c r="S279" s="18">
        <f>+Section5_Values[[#This Row],[Business County Portion of Section 5 Payment to School District]]+Section5_Values[[#This Row],[Non-Business County Portion of Section 5 Payment to School District]]</f>
        <v>1407428.48</v>
      </c>
      <c r="T279" s="13">
        <f t="shared" si="9"/>
        <v>-277638</v>
      </c>
      <c r="U279" s="15">
        <f>+Section5_Values[[#This Row],[Difference]]/Section5_Values[[#This Row],[Total District ICC]]</f>
        <v>-0.16476382581653395</v>
      </c>
    </row>
    <row r="280" spans="1:21">
      <c r="A280" s="4">
        <v>2023</v>
      </c>
      <c r="B280" s="4">
        <v>25</v>
      </c>
      <c r="C280" s="4" t="s">
        <v>354</v>
      </c>
      <c r="D280" s="4">
        <v>22530</v>
      </c>
      <c r="E280" s="4" t="s">
        <v>360</v>
      </c>
      <c r="F280" s="4" t="s">
        <v>44</v>
      </c>
      <c r="G280" s="7" t="s">
        <v>45</v>
      </c>
      <c r="H280" s="23">
        <v>0</v>
      </c>
      <c r="I280" s="7" t="s">
        <v>45</v>
      </c>
      <c r="J280" s="7" t="s">
        <v>45</v>
      </c>
      <c r="K280" s="25">
        <v>0</v>
      </c>
      <c r="L280" s="4" t="s">
        <v>44</v>
      </c>
      <c r="M280" s="7" t="s">
        <v>45</v>
      </c>
      <c r="N280" s="23">
        <v>0</v>
      </c>
      <c r="O280" s="7" t="s">
        <v>45</v>
      </c>
      <c r="P280" s="7" t="s">
        <v>45</v>
      </c>
      <c r="Q280" s="25">
        <f t="shared" si="8"/>
        <v>0</v>
      </c>
      <c r="R280" s="39">
        <f>+Section5_Values[[#This Row],[Business Tax Year 2025 Inflation Cap Credit Reduction Amount in Dollars]]+Section5_Values[[#This Row],[Non-Business Tax Year 2025 Inflation Cap Credit Reduction Amount in Dollars]]</f>
        <v>0</v>
      </c>
      <c r="S280" s="18">
        <f>+Section5_Values[[#This Row],[Business County Portion of Section 5 Payment to School District]]+Section5_Values[[#This Row],[Non-Business County Portion of Section 5 Payment to School District]]</f>
        <v>0</v>
      </c>
      <c r="T280" s="13">
        <f t="shared" si="9"/>
        <v>0</v>
      </c>
      <c r="U280" s="14" t="e">
        <f>+Section5_Values[[#This Row],[Difference]]/Section5_Values[[#This Row],[Total District ICC]]</f>
        <v>#DIV/0!</v>
      </c>
    </row>
    <row r="281" spans="1:21">
      <c r="A281" s="4">
        <v>2023</v>
      </c>
      <c r="B281" s="4">
        <v>25</v>
      </c>
      <c r="C281" s="4" t="s">
        <v>354</v>
      </c>
      <c r="D281" s="4">
        <v>22590</v>
      </c>
      <c r="E281" s="4" t="s">
        <v>361</v>
      </c>
      <c r="F281" s="4" t="s">
        <v>43</v>
      </c>
      <c r="G281" s="7">
        <v>31903.26</v>
      </c>
      <c r="H281" s="23">
        <v>2483.4899999999998</v>
      </c>
      <c r="I281" s="7">
        <v>29419.77</v>
      </c>
      <c r="J281" s="7">
        <v>26461.06</v>
      </c>
      <c r="K281" s="25">
        <v>0</v>
      </c>
      <c r="L281" s="4" t="s">
        <v>44</v>
      </c>
      <c r="M281" s="7" t="s">
        <v>45</v>
      </c>
      <c r="N281" s="23">
        <v>0</v>
      </c>
      <c r="O281" s="7" t="s">
        <v>45</v>
      </c>
      <c r="P281" s="7" t="s">
        <v>45</v>
      </c>
      <c r="Q281" s="25">
        <f t="shared" si="8"/>
        <v>0</v>
      </c>
      <c r="R281" s="39">
        <f>+Section5_Values[[#This Row],[Business Tax Year 2025 Inflation Cap Credit Reduction Amount in Dollars]]+Section5_Values[[#This Row],[Non-Business Tax Year 2025 Inflation Cap Credit Reduction Amount in Dollars]]</f>
        <v>2483.4899999999998</v>
      </c>
      <c r="S281" s="18">
        <f>+Section5_Values[[#This Row],[Business County Portion of Section 5 Payment to School District]]+Section5_Values[[#This Row],[Non-Business County Portion of Section 5 Payment to School District]]</f>
        <v>0</v>
      </c>
      <c r="T281" s="13">
        <f t="shared" si="9"/>
        <v>-2483.4899999999998</v>
      </c>
      <c r="U281" s="15">
        <f>+Section5_Values[[#This Row],[Difference]]/Section5_Values[[#This Row],[Total District ICC]]</f>
        <v>-1</v>
      </c>
    </row>
    <row r="282" spans="1:21">
      <c r="A282" s="4">
        <v>2023</v>
      </c>
      <c r="B282" s="4">
        <v>25</v>
      </c>
      <c r="C282" s="4" t="s">
        <v>354</v>
      </c>
      <c r="D282" s="4">
        <v>22870</v>
      </c>
      <c r="E282" s="4" t="s">
        <v>362</v>
      </c>
      <c r="F282" s="4" t="s">
        <v>43</v>
      </c>
      <c r="G282" s="7">
        <v>20169419.390000001</v>
      </c>
      <c r="H282" s="23">
        <v>1869841.42</v>
      </c>
      <c r="I282" s="7">
        <v>18299577.969999999</v>
      </c>
      <c r="J282" s="7">
        <v>20242270.030000001</v>
      </c>
      <c r="K282" s="25">
        <v>1942692.06</v>
      </c>
      <c r="L282" s="4" t="s">
        <v>44</v>
      </c>
      <c r="M282" s="7" t="s">
        <v>45</v>
      </c>
      <c r="N282" s="23">
        <v>0</v>
      </c>
      <c r="O282" s="7" t="s">
        <v>45</v>
      </c>
      <c r="P282" s="7" t="s">
        <v>45</v>
      </c>
      <c r="Q282" s="25">
        <f t="shared" si="8"/>
        <v>0</v>
      </c>
      <c r="R282" s="39">
        <f>+Section5_Values[[#This Row],[Business Tax Year 2025 Inflation Cap Credit Reduction Amount in Dollars]]+Section5_Values[[#This Row],[Non-Business Tax Year 2025 Inflation Cap Credit Reduction Amount in Dollars]]</f>
        <v>1869841.42</v>
      </c>
      <c r="S282" s="18">
        <f>+Section5_Values[[#This Row],[Business County Portion of Section 5 Payment to School District]]+Section5_Values[[#This Row],[Non-Business County Portion of Section 5 Payment to School District]]</f>
        <v>1942692.06</v>
      </c>
      <c r="T282" s="13">
        <f t="shared" si="9"/>
        <v>72850.64000000013</v>
      </c>
      <c r="U282" s="14">
        <f>+Section5_Values[[#This Row],[Difference]]/Section5_Values[[#This Row],[Total District ICC]]</f>
        <v>3.8960865462056203E-2</v>
      </c>
    </row>
    <row r="283" spans="1:21">
      <c r="A283" s="4">
        <v>2023</v>
      </c>
      <c r="B283" s="4">
        <v>25</v>
      </c>
      <c r="C283" s="4" t="s">
        <v>354</v>
      </c>
      <c r="D283" s="4">
        <v>23130</v>
      </c>
      <c r="E283" s="4" t="s">
        <v>352</v>
      </c>
      <c r="F283" s="4" t="s">
        <v>43</v>
      </c>
      <c r="G283" s="7">
        <v>330669.75</v>
      </c>
      <c r="H283" s="23">
        <v>12055.33</v>
      </c>
      <c r="I283" s="7">
        <v>318614.42</v>
      </c>
      <c r="J283" s="7">
        <v>333991.27</v>
      </c>
      <c r="K283" s="25">
        <v>15376.85</v>
      </c>
      <c r="L283" s="4" t="s">
        <v>44</v>
      </c>
      <c r="M283" s="7" t="s">
        <v>45</v>
      </c>
      <c r="N283" s="23">
        <v>0</v>
      </c>
      <c r="O283" s="7" t="s">
        <v>45</v>
      </c>
      <c r="P283" s="7" t="s">
        <v>45</v>
      </c>
      <c r="Q283" s="25">
        <f t="shared" si="8"/>
        <v>0</v>
      </c>
      <c r="R283" s="39">
        <f>+Section5_Values[[#This Row],[Business Tax Year 2025 Inflation Cap Credit Reduction Amount in Dollars]]+Section5_Values[[#This Row],[Non-Business Tax Year 2025 Inflation Cap Credit Reduction Amount in Dollars]]</f>
        <v>12055.33</v>
      </c>
      <c r="S283" s="18">
        <f>+Section5_Values[[#This Row],[Business County Portion of Section 5 Payment to School District]]+Section5_Values[[#This Row],[Non-Business County Portion of Section 5 Payment to School District]]</f>
        <v>15376.85</v>
      </c>
      <c r="T283" s="13">
        <f t="shared" si="9"/>
        <v>3321.5200000000004</v>
      </c>
      <c r="U283" s="14">
        <f>+Section5_Values[[#This Row],[Difference]]/Section5_Values[[#This Row],[Total District ICC]]</f>
        <v>0.27552294296381769</v>
      </c>
    </row>
    <row r="284" spans="1:21">
      <c r="A284" s="4">
        <v>2023</v>
      </c>
      <c r="B284" s="4">
        <v>25</v>
      </c>
      <c r="C284" s="4" t="s">
        <v>354</v>
      </c>
      <c r="D284" s="4">
        <v>24140</v>
      </c>
      <c r="E284" s="4" t="s">
        <v>317</v>
      </c>
      <c r="F284" s="4" t="s">
        <v>44</v>
      </c>
      <c r="G284" s="7" t="s">
        <v>45</v>
      </c>
      <c r="H284" s="23">
        <v>0</v>
      </c>
      <c r="I284" s="7" t="s">
        <v>45</v>
      </c>
      <c r="J284" s="7" t="s">
        <v>45</v>
      </c>
      <c r="K284" s="25">
        <v>0</v>
      </c>
      <c r="L284" s="4" t="s">
        <v>44</v>
      </c>
      <c r="M284" s="7" t="s">
        <v>45</v>
      </c>
      <c r="N284" s="23">
        <v>0</v>
      </c>
      <c r="O284" s="7" t="s">
        <v>45</v>
      </c>
      <c r="P284" s="7" t="s">
        <v>45</v>
      </c>
      <c r="Q284" s="25">
        <f t="shared" si="8"/>
        <v>0</v>
      </c>
      <c r="R284" s="39">
        <f>+Section5_Values[[#This Row],[Business Tax Year 2025 Inflation Cap Credit Reduction Amount in Dollars]]+Section5_Values[[#This Row],[Non-Business Tax Year 2025 Inflation Cap Credit Reduction Amount in Dollars]]</f>
        <v>0</v>
      </c>
      <c r="S284" s="18">
        <f>+Section5_Values[[#This Row],[Business County Portion of Section 5 Payment to School District]]+Section5_Values[[#This Row],[Non-Business County Portion of Section 5 Payment to School District]]</f>
        <v>0</v>
      </c>
      <c r="T284" s="13">
        <f t="shared" si="9"/>
        <v>0</v>
      </c>
      <c r="U284" s="14" t="e">
        <f>+Section5_Values[[#This Row],[Difference]]/Section5_Values[[#This Row],[Total District ICC]]</f>
        <v>#DIV/0!</v>
      </c>
    </row>
    <row r="285" spans="1:21">
      <c r="A285" s="4">
        <v>2023</v>
      </c>
      <c r="B285" s="4">
        <v>25</v>
      </c>
      <c r="C285" s="4" t="s">
        <v>354</v>
      </c>
      <c r="D285" s="4">
        <v>24390</v>
      </c>
      <c r="E285" s="4" t="s">
        <v>344</v>
      </c>
      <c r="F285" s="4" t="s">
        <v>44</v>
      </c>
      <c r="G285" s="7" t="s">
        <v>45</v>
      </c>
      <c r="H285" s="23">
        <v>0</v>
      </c>
      <c r="I285" s="7" t="s">
        <v>45</v>
      </c>
      <c r="J285" s="7" t="s">
        <v>45</v>
      </c>
      <c r="K285" s="25">
        <v>0</v>
      </c>
      <c r="L285" s="4" t="s">
        <v>44</v>
      </c>
      <c r="M285" s="7" t="s">
        <v>45</v>
      </c>
      <c r="N285" s="23">
        <v>0</v>
      </c>
      <c r="O285" s="7" t="s">
        <v>45</v>
      </c>
      <c r="P285" s="7" t="s">
        <v>45</v>
      </c>
      <c r="Q285" s="25">
        <f t="shared" si="8"/>
        <v>0</v>
      </c>
      <c r="R285" s="39">
        <f>+Section5_Values[[#This Row],[Business Tax Year 2025 Inflation Cap Credit Reduction Amount in Dollars]]+Section5_Values[[#This Row],[Non-Business Tax Year 2025 Inflation Cap Credit Reduction Amount in Dollars]]</f>
        <v>0</v>
      </c>
      <c r="S285" s="18">
        <f>+Section5_Values[[#This Row],[Business County Portion of Section 5 Payment to School District]]+Section5_Values[[#This Row],[Non-Business County Portion of Section 5 Payment to School District]]</f>
        <v>0</v>
      </c>
      <c r="T285" s="13">
        <f t="shared" si="9"/>
        <v>0</v>
      </c>
      <c r="U285" s="14" t="e">
        <f>+Section5_Values[[#This Row],[Difference]]/Section5_Values[[#This Row],[Total District ICC]]</f>
        <v>#DIV/0!</v>
      </c>
    </row>
    <row r="286" spans="1:21">
      <c r="A286" s="4">
        <v>2023</v>
      </c>
      <c r="B286" s="4">
        <v>25</v>
      </c>
      <c r="C286" s="4" t="s">
        <v>354</v>
      </c>
      <c r="D286" s="4">
        <v>24420</v>
      </c>
      <c r="E286" s="4" t="s">
        <v>363</v>
      </c>
      <c r="F286" s="4" t="s">
        <v>44</v>
      </c>
      <c r="G286" s="7" t="s">
        <v>45</v>
      </c>
      <c r="H286" s="23">
        <v>0</v>
      </c>
      <c r="I286" s="7" t="s">
        <v>45</v>
      </c>
      <c r="J286" s="7" t="s">
        <v>45</v>
      </c>
      <c r="K286" s="25">
        <v>0</v>
      </c>
      <c r="L286" s="4" t="s">
        <v>44</v>
      </c>
      <c r="M286" s="7" t="s">
        <v>45</v>
      </c>
      <c r="N286" s="23">
        <v>0</v>
      </c>
      <c r="O286" s="7" t="s">
        <v>45</v>
      </c>
      <c r="P286" s="7" t="s">
        <v>45</v>
      </c>
      <c r="Q286" s="25">
        <f t="shared" si="8"/>
        <v>0</v>
      </c>
      <c r="R286" s="39">
        <f>+Section5_Values[[#This Row],[Business Tax Year 2025 Inflation Cap Credit Reduction Amount in Dollars]]+Section5_Values[[#This Row],[Non-Business Tax Year 2025 Inflation Cap Credit Reduction Amount in Dollars]]</f>
        <v>0</v>
      </c>
      <c r="S286" s="18">
        <f>+Section5_Values[[#This Row],[Business County Portion of Section 5 Payment to School District]]+Section5_Values[[#This Row],[Non-Business County Portion of Section 5 Payment to School District]]</f>
        <v>0</v>
      </c>
      <c r="T286" s="13">
        <f t="shared" si="9"/>
        <v>0</v>
      </c>
      <c r="U286" s="14" t="e">
        <f>+Section5_Values[[#This Row],[Difference]]/Section5_Values[[#This Row],[Total District ICC]]</f>
        <v>#DIV/0!</v>
      </c>
    </row>
    <row r="287" spans="1:21">
      <c r="A287" s="4">
        <v>2023</v>
      </c>
      <c r="B287" s="4">
        <v>25</v>
      </c>
      <c r="C287" s="4" t="s">
        <v>354</v>
      </c>
      <c r="D287" s="4">
        <v>24560</v>
      </c>
      <c r="E287" s="4" t="s">
        <v>345</v>
      </c>
      <c r="F287" s="4" t="s">
        <v>44</v>
      </c>
      <c r="G287" s="7" t="s">
        <v>45</v>
      </c>
      <c r="H287" s="23">
        <v>0</v>
      </c>
      <c r="I287" s="7" t="s">
        <v>45</v>
      </c>
      <c r="J287" s="7" t="s">
        <v>45</v>
      </c>
      <c r="K287" s="25">
        <v>0</v>
      </c>
      <c r="L287" s="4" t="s">
        <v>44</v>
      </c>
      <c r="M287" s="7" t="s">
        <v>45</v>
      </c>
      <c r="N287" s="23">
        <v>0</v>
      </c>
      <c r="O287" s="7" t="s">
        <v>45</v>
      </c>
      <c r="P287" s="7" t="s">
        <v>45</v>
      </c>
      <c r="Q287" s="25">
        <f t="shared" si="8"/>
        <v>0</v>
      </c>
      <c r="R287" s="39">
        <f>+Section5_Values[[#This Row],[Business Tax Year 2025 Inflation Cap Credit Reduction Amount in Dollars]]+Section5_Values[[#This Row],[Non-Business Tax Year 2025 Inflation Cap Credit Reduction Amount in Dollars]]</f>
        <v>0</v>
      </c>
      <c r="S287" s="18">
        <f>+Section5_Values[[#This Row],[Business County Portion of Section 5 Payment to School District]]+Section5_Values[[#This Row],[Non-Business County Portion of Section 5 Payment to School District]]</f>
        <v>0</v>
      </c>
      <c r="T287" s="13">
        <f t="shared" si="9"/>
        <v>0</v>
      </c>
      <c r="U287" s="14" t="e">
        <f>+Section5_Values[[#This Row],[Difference]]/Section5_Values[[#This Row],[Total District ICC]]</f>
        <v>#DIV/0!</v>
      </c>
    </row>
    <row r="288" spans="1:21">
      <c r="A288" s="4">
        <v>2023</v>
      </c>
      <c r="B288" s="4">
        <v>25</v>
      </c>
      <c r="C288" s="4" t="s">
        <v>354</v>
      </c>
      <c r="D288" s="4">
        <v>24810</v>
      </c>
      <c r="E288" s="4" t="s">
        <v>364</v>
      </c>
      <c r="F288" s="4" t="s">
        <v>44</v>
      </c>
      <c r="G288" s="7" t="s">
        <v>45</v>
      </c>
      <c r="H288" s="23">
        <v>0</v>
      </c>
      <c r="I288" s="7" t="s">
        <v>45</v>
      </c>
      <c r="J288" s="7" t="s">
        <v>45</v>
      </c>
      <c r="K288" s="25">
        <v>0</v>
      </c>
      <c r="L288" s="4" t="s">
        <v>44</v>
      </c>
      <c r="M288" s="7" t="s">
        <v>45</v>
      </c>
      <c r="N288" s="23">
        <v>0</v>
      </c>
      <c r="O288" s="7" t="s">
        <v>45</v>
      </c>
      <c r="P288" s="7" t="s">
        <v>45</v>
      </c>
      <c r="Q288" s="25">
        <f t="shared" si="8"/>
        <v>0</v>
      </c>
      <c r="R288" s="39">
        <f>+Section5_Values[[#This Row],[Business Tax Year 2025 Inflation Cap Credit Reduction Amount in Dollars]]+Section5_Values[[#This Row],[Non-Business Tax Year 2025 Inflation Cap Credit Reduction Amount in Dollars]]</f>
        <v>0</v>
      </c>
      <c r="S288" s="18">
        <f>+Section5_Values[[#This Row],[Business County Portion of Section 5 Payment to School District]]+Section5_Values[[#This Row],[Non-Business County Portion of Section 5 Payment to School District]]</f>
        <v>0</v>
      </c>
      <c r="T288" s="13">
        <f t="shared" si="9"/>
        <v>0</v>
      </c>
      <c r="U288" s="14" t="e">
        <f>+Section5_Values[[#This Row],[Difference]]/Section5_Values[[#This Row],[Total District ICC]]</f>
        <v>#DIV/0!</v>
      </c>
    </row>
    <row r="289" spans="1:21">
      <c r="A289" s="4">
        <v>2023</v>
      </c>
      <c r="B289" s="4">
        <v>25</v>
      </c>
      <c r="C289" s="4" t="s">
        <v>354</v>
      </c>
      <c r="D289" s="4">
        <v>24980</v>
      </c>
      <c r="E289" s="4" t="s">
        <v>365</v>
      </c>
      <c r="F289" s="4" t="s">
        <v>44</v>
      </c>
      <c r="G289" s="7" t="s">
        <v>45</v>
      </c>
      <c r="H289" s="23">
        <v>0</v>
      </c>
      <c r="I289" s="7" t="s">
        <v>45</v>
      </c>
      <c r="J289" s="7" t="s">
        <v>45</v>
      </c>
      <c r="K289" s="25">
        <v>0</v>
      </c>
      <c r="L289" s="4" t="s">
        <v>44</v>
      </c>
      <c r="M289" s="7" t="s">
        <v>45</v>
      </c>
      <c r="N289" s="23">
        <v>0</v>
      </c>
      <c r="O289" s="7" t="s">
        <v>45</v>
      </c>
      <c r="P289" s="7" t="s">
        <v>45</v>
      </c>
      <c r="Q289" s="25">
        <f t="shared" si="8"/>
        <v>0</v>
      </c>
      <c r="R289" s="39">
        <f>+Section5_Values[[#This Row],[Business Tax Year 2025 Inflation Cap Credit Reduction Amount in Dollars]]+Section5_Values[[#This Row],[Non-Business Tax Year 2025 Inflation Cap Credit Reduction Amount in Dollars]]</f>
        <v>0</v>
      </c>
      <c r="S289" s="18">
        <f>+Section5_Values[[#This Row],[Business County Portion of Section 5 Payment to School District]]+Section5_Values[[#This Row],[Non-Business County Portion of Section 5 Payment to School District]]</f>
        <v>0</v>
      </c>
      <c r="T289" s="13">
        <f t="shared" si="9"/>
        <v>0</v>
      </c>
      <c r="U289" s="14" t="e">
        <f>+Section5_Values[[#This Row],[Difference]]/Section5_Values[[#This Row],[Total District ICC]]</f>
        <v>#DIV/0!</v>
      </c>
    </row>
    <row r="290" spans="1:21">
      <c r="A290" s="4">
        <v>2023</v>
      </c>
      <c r="B290" s="4">
        <v>25</v>
      </c>
      <c r="C290" s="4" t="s">
        <v>354</v>
      </c>
      <c r="D290" s="4">
        <v>25300</v>
      </c>
      <c r="E290" s="4" t="s">
        <v>347</v>
      </c>
      <c r="F290" s="4" t="s">
        <v>43</v>
      </c>
      <c r="G290" s="7">
        <v>14129.91</v>
      </c>
      <c r="H290" s="23">
        <v>2181.85</v>
      </c>
      <c r="I290" s="7">
        <v>11948.06</v>
      </c>
      <c r="J290" s="7">
        <v>14492.39</v>
      </c>
      <c r="K290" s="25">
        <v>2544.33</v>
      </c>
      <c r="L290" s="4" t="s">
        <v>44</v>
      </c>
      <c r="M290" s="7" t="s">
        <v>45</v>
      </c>
      <c r="N290" s="23">
        <v>0</v>
      </c>
      <c r="O290" s="7" t="s">
        <v>45</v>
      </c>
      <c r="P290" s="7" t="s">
        <v>45</v>
      </c>
      <c r="Q290" s="25">
        <f t="shared" si="8"/>
        <v>0</v>
      </c>
      <c r="R290" s="39">
        <f>+Section5_Values[[#This Row],[Business Tax Year 2025 Inflation Cap Credit Reduction Amount in Dollars]]+Section5_Values[[#This Row],[Non-Business Tax Year 2025 Inflation Cap Credit Reduction Amount in Dollars]]</f>
        <v>2181.85</v>
      </c>
      <c r="S290" s="18">
        <f>+Section5_Values[[#This Row],[Business County Portion of Section 5 Payment to School District]]+Section5_Values[[#This Row],[Non-Business County Portion of Section 5 Payment to School District]]</f>
        <v>2544.33</v>
      </c>
      <c r="T290" s="13">
        <f t="shared" si="9"/>
        <v>362.48</v>
      </c>
      <c r="U290" s="14">
        <f>+Section5_Values[[#This Row],[Difference]]/Section5_Values[[#This Row],[Total District ICC]]</f>
        <v>0.16613424387561015</v>
      </c>
    </row>
    <row r="291" spans="1:21">
      <c r="A291" s="4">
        <v>2023</v>
      </c>
      <c r="B291" s="4">
        <v>25</v>
      </c>
      <c r="C291" s="4" t="s">
        <v>354</v>
      </c>
      <c r="D291" s="4">
        <v>25500</v>
      </c>
      <c r="E291" s="4" t="s">
        <v>366</v>
      </c>
      <c r="F291" s="4" t="s">
        <v>44</v>
      </c>
      <c r="G291" s="7" t="s">
        <v>45</v>
      </c>
      <c r="H291" s="23">
        <v>0</v>
      </c>
      <c r="I291" s="7" t="s">
        <v>45</v>
      </c>
      <c r="J291" s="7" t="s">
        <v>45</v>
      </c>
      <c r="K291" s="25">
        <v>0</v>
      </c>
      <c r="L291" s="4" t="s">
        <v>44</v>
      </c>
      <c r="M291" s="7" t="s">
        <v>45</v>
      </c>
      <c r="N291" s="23">
        <v>0</v>
      </c>
      <c r="O291" s="7" t="s">
        <v>45</v>
      </c>
      <c r="P291" s="7" t="s">
        <v>45</v>
      </c>
      <c r="Q291" s="25">
        <f t="shared" si="8"/>
        <v>0</v>
      </c>
      <c r="R291" s="39">
        <f>+Section5_Values[[#This Row],[Business Tax Year 2025 Inflation Cap Credit Reduction Amount in Dollars]]+Section5_Values[[#This Row],[Non-Business Tax Year 2025 Inflation Cap Credit Reduction Amount in Dollars]]</f>
        <v>0</v>
      </c>
      <c r="S291" s="18">
        <f>+Section5_Values[[#This Row],[Business County Portion of Section 5 Payment to School District]]+Section5_Values[[#This Row],[Non-Business County Portion of Section 5 Payment to School District]]</f>
        <v>0</v>
      </c>
      <c r="T291" s="13">
        <f t="shared" si="9"/>
        <v>0</v>
      </c>
      <c r="U291" s="14" t="e">
        <f>+Section5_Values[[#This Row],[Difference]]/Section5_Values[[#This Row],[Total District ICC]]</f>
        <v>#DIV/0!</v>
      </c>
    </row>
    <row r="292" spans="1:21">
      <c r="A292" s="4">
        <v>2023</v>
      </c>
      <c r="B292" s="4">
        <v>25</v>
      </c>
      <c r="C292" s="4" t="s">
        <v>354</v>
      </c>
      <c r="D292" s="4">
        <v>25930</v>
      </c>
      <c r="E292" s="4" t="s">
        <v>318</v>
      </c>
      <c r="F292" s="4" t="s">
        <v>44</v>
      </c>
      <c r="G292" s="7" t="s">
        <v>45</v>
      </c>
      <c r="H292" s="23">
        <v>0</v>
      </c>
      <c r="I292" s="7" t="s">
        <v>45</v>
      </c>
      <c r="J292" s="7" t="s">
        <v>45</v>
      </c>
      <c r="K292" s="25">
        <v>0</v>
      </c>
      <c r="L292" s="4" t="s">
        <v>44</v>
      </c>
      <c r="M292" s="7" t="s">
        <v>45</v>
      </c>
      <c r="N292" s="23">
        <v>0</v>
      </c>
      <c r="O292" s="7" t="s">
        <v>45</v>
      </c>
      <c r="P292" s="7" t="s">
        <v>45</v>
      </c>
      <c r="Q292" s="25">
        <f t="shared" si="8"/>
        <v>0</v>
      </c>
      <c r="R292" s="39">
        <f>+Section5_Values[[#This Row],[Business Tax Year 2025 Inflation Cap Credit Reduction Amount in Dollars]]+Section5_Values[[#This Row],[Non-Business Tax Year 2025 Inflation Cap Credit Reduction Amount in Dollars]]</f>
        <v>0</v>
      </c>
      <c r="S292" s="18">
        <f>+Section5_Values[[#This Row],[Business County Portion of Section 5 Payment to School District]]+Section5_Values[[#This Row],[Non-Business County Portion of Section 5 Payment to School District]]</f>
        <v>0</v>
      </c>
      <c r="T292" s="13">
        <f t="shared" si="9"/>
        <v>0</v>
      </c>
      <c r="U292" s="14" t="e">
        <f>+Section5_Values[[#This Row],[Difference]]/Section5_Values[[#This Row],[Total District ICC]]</f>
        <v>#DIV/0!</v>
      </c>
    </row>
    <row r="293" spans="1:21">
      <c r="A293" s="4">
        <v>2023</v>
      </c>
      <c r="B293" s="4">
        <v>25</v>
      </c>
      <c r="C293" s="4" t="s">
        <v>354</v>
      </c>
      <c r="D293" s="4">
        <v>25970</v>
      </c>
      <c r="E293" s="4" t="s">
        <v>367</v>
      </c>
      <c r="F293" s="4" t="s">
        <v>44</v>
      </c>
      <c r="G293" s="7" t="s">
        <v>45</v>
      </c>
      <c r="H293" s="23">
        <v>0</v>
      </c>
      <c r="I293" s="7" t="s">
        <v>45</v>
      </c>
      <c r="J293" s="7" t="s">
        <v>45</v>
      </c>
      <c r="K293" s="25">
        <v>0</v>
      </c>
      <c r="L293" s="4" t="s">
        <v>44</v>
      </c>
      <c r="M293" s="7" t="s">
        <v>45</v>
      </c>
      <c r="N293" s="23">
        <v>0</v>
      </c>
      <c r="O293" s="7" t="s">
        <v>45</v>
      </c>
      <c r="P293" s="7" t="s">
        <v>45</v>
      </c>
      <c r="Q293" s="25">
        <f t="shared" si="8"/>
        <v>0</v>
      </c>
      <c r="R293" s="39">
        <f>+Section5_Values[[#This Row],[Business Tax Year 2025 Inflation Cap Credit Reduction Amount in Dollars]]+Section5_Values[[#This Row],[Non-Business Tax Year 2025 Inflation Cap Credit Reduction Amount in Dollars]]</f>
        <v>0</v>
      </c>
      <c r="S293" s="18">
        <f>+Section5_Values[[#This Row],[Business County Portion of Section 5 Payment to School District]]+Section5_Values[[#This Row],[Non-Business County Portion of Section 5 Payment to School District]]</f>
        <v>0</v>
      </c>
      <c r="T293" s="13">
        <f t="shared" si="9"/>
        <v>0</v>
      </c>
      <c r="U293" s="14" t="e">
        <f>+Section5_Values[[#This Row],[Difference]]/Section5_Values[[#This Row],[Total District ICC]]</f>
        <v>#DIV/0!</v>
      </c>
    </row>
    <row r="294" spans="1:21">
      <c r="A294" s="4">
        <v>2023</v>
      </c>
      <c r="B294" s="4">
        <v>25</v>
      </c>
      <c r="C294" s="4" t="s">
        <v>354</v>
      </c>
      <c r="D294" s="4">
        <v>26080</v>
      </c>
      <c r="E294" s="4" t="s">
        <v>368</v>
      </c>
      <c r="F294" s="4" t="s">
        <v>44</v>
      </c>
      <c r="G294" s="7" t="s">
        <v>45</v>
      </c>
      <c r="H294" s="23">
        <v>0</v>
      </c>
      <c r="I294" s="7" t="s">
        <v>45</v>
      </c>
      <c r="J294" s="7" t="s">
        <v>45</v>
      </c>
      <c r="K294" s="25">
        <v>0</v>
      </c>
      <c r="L294" s="4" t="s">
        <v>44</v>
      </c>
      <c r="M294" s="7" t="s">
        <v>45</v>
      </c>
      <c r="N294" s="23">
        <v>0</v>
      </c>
      <c r="O294" s="7" t="s">
        <v>45</v>
      </c>
      <c r="P294" s="7" t="s">
        <v>45</v>
      </c>
      <c r="Q294" s="25">
        <f t="shared" si="8"/>
        <v>0</v>
      </c>
      <c r="R294" s="39">
        <f>+Section5_Values[[#This Row],[Business Tax Year 2025 Inflation Cap Credit Reduction Amount in Dollars]]+Section5_Values[[#This Row],[Non-Business Tax Year 2025 Inflation Cap Credit Reduction Amount in Dollars]]</f>
        <v>0</v>
      </c>
      <c r="S294" s="18">
        <f>+Section5_Values[[#This Row],[Business County Portion of Section 5 Payment to School District]]+Section5_Values[[#This Row],[Non-Business County Portion of Section 5 Payment to School District]]</f>
        <v>0</v>
      </c>
      <c r="T294" s="13">
        <f t="shared" si="9"/>
        <v>0</v>
      </c>
      <c r="U294" s="14" t="e">
        <f>+Section5_Values[[#This Row],[Difference]]/Section5_Values[[#This Row],[Total District ICC]]</f>
        <v>#DIV/0!</v>
      </c>
    </row>
    <row r="295" spans="1:21">
      <c r="A295" s="4">
        <v>2023</v>
      </c>
      <c r="B295" s="4">
        <v>25</v>
      </c>
      <c r="C295" s="4" t="s">
        <v>354</v>
      </c>
      <c r="D295" s="4">
        <v>30070</v>
      </c>
      <c r="E295" s="4" t="s">
        <v>319</v>
      </c>
      <c r="F295" s="4" t="s">
        <v>43</v>
      </c>
      <c r="G295" s="7">
        <v>11756305.689999999</v>
      </c>
      <c r="H295" s="23">
        <v>1842010.7</v>
      </c>
      <c r="I295" s="7">
        <v>9914294.9900000002</v>
      </c>
      <c r="J295" s="7">
        <v>11668610.390000001</v>
      </c>
      <c r="K295" s="25">
        <v>1754315.4</v>
      </c>
      <c r="L295" s="4" t="s">
        <v>44</v>
      </c>
      <c r="M295" s="7" t="s">
        <v>45</v>
      </c>
      <c r="N295" s="23">
        <v>0</v>
      </c>
      <c r="O295" s="7" t="s">
        <v>45</v>
      </c>
      <c r="P295" s="7" t="s">
        <v>45</v>
      </c>
      <c r="Q295" s="25">
        <f t="shared" si="8"/>
        <v>0</v>
      </c>
      <c r="R295" s="39">
        <f>+Section5_Values[[#This Row],[Business Tax Year 2025 Inflation Cap Credit Reduction Amount in Dollars]]+Section5_Values[[#This Row],[Non-Business Tax Year 2025 Inflation Cap Credit Reduction Amount in Dollars]]</f>
        <v>1842010.7</v>
      </c>
      <c r="S295" s="18">
        <f>+Section5_Values[[#This Row],[Business County Portion of Section 5 Payment to School District]]+Section5_Values[[#This Row],[Non-Business County Portion of Section 5 Payment to School District]]</f>
        <v>1754315.4</v>
      </c>
      <c r="T295" s="13">
        <f t="shared" si="9"/>
        <v>-87695.300000000047</v>
      </c>
      <c r="U295" s="15">
        <f>+Section5_Values[[#This Row],[Difference]]/Section5_Values[[#This Row],[Total District ICC]]</f>
        <v>-4.7608463946490674E-2</v>
      </c>
    </row>
    <row r="296" spans="1:21">
      <c r="A296" s="4">
        <v>2023</v>
      </c>
      <c r="B296" s="4">
        <v>25</v>
      </c>
      <c r="C296" s="4" t="s">
        <v>354</v>
      </c>
      <c r="D296" s="4">
        <v>30110</v>
      </c>
      <c r="E296" s="4" t="s">
        <v>320</v>
      </c>
      <c r="F296" s="4" t="s">
        <v>43</v>
      </c>
      <c r="G296" s="7">
        <v>6886.99</v>
      </c>
      <c r="H296" s="23">
        <v>1394.32</v>
      </c>
      <c r="I296" s="7">
        <v>5492.67</v>
      </c>
      <c r="J296" s="7">
        <v>6893.25</v>
      </c>
      <c r="K296" s="25">
        <v>1400.58</v>
      </c>
      <c r="L296" s="4" t="s">
        <v>44</v>
      </c>
      <c r="M296" s="7" t="s">
        <v>45</v>
      </c>
      <c r="N296" s="23">
        <v>0</v>
      </c>
      <c r="O296" s="7" t="s">
        <v>45</v>
      </c>
      <c r="P296" s="7" t="s">
        <v>45</v>
      </c>
      <c r="Q296" s="25">
        <f t="shared" si="8"/>
        <v>0</v>
      </c>
      <c r="R296" s="39">
        <f>+Section5_Values[[#This Row],[Business Tax Year 2025 Inflation Cap Credit Reduction Amount in Dollars]]+Section5_Values[[#This Row],[Non-Business Tax Year 2025 Inflation Cap Credit Reduction Amount in Dollars]]</f>
        <v>1394.32</v>
      </c>
      <c r="S296" s="18">
        <f>+Section5_Values[[#This Row],[Business County Portion of Section 5 Payment to School District]]+Section5_Values[[#This Row],[Non-Business County Portion of Section 5 Payment to School District]]</f>
        <v>1400.58</v>
      </c>
      <c r="T296" s="13">
        <f t="shared" si="9"/>
        <v>6.2599999999999909</v>
      </c>
      <c r="U296" s="14">
        <f>+Section5_Values[[#This Row],[Difference]]/Section5_Values[[#This Row],[Total District ICC]]</f>
        <v>4.4896436972861262E-3</v>
      </c>
    </row>
    <row r="297" spans="1:21">
      <c r="A297" s="4">
        <v>2023</v>
      </c>
      <c r="B297" s="4">
        <v>25</v>
      </c>
      <c r="C297" s="4" t="s">
        <v>354</v>
      </c>
      <c r="D297" s="4">
        <v>30120</v>
      </c>
      <c r="E297" s="4" t="s">
        <v>349</v>
      </c>
      <c r="F297" s="4" t="s">
        <v>43</v>
      </c>
      <c r="G297" s="7">
        <v>12520094.949999999</v>
      </c>
      <c r="H297" s="23">
        <v>2755289.94</v>
      </c>
      <c r="I297" s="7">
        <v>9764805.0099999998</v>
      </c>
      <c r="J297" s="7">
        <v>12631235.02</v>
      </c>
      <c r="K297" s="25">
        <v>2866430.01</v>
      </c>
      <c r="L297" s="4" t="s">
        <v>43</v>
      </c>
      <c r="M297" s="7">
        <v>2934167.92</v>
      </c>
      <c r="N297" s="23">
        <v>569.84</v>
      </c>
      <c r="O297" s="7">
        <v>2933598.08</v>
      </c>
      <c r="P297" s="7">
        <v>3606408.72</v>
      </c>
      <c r="Q297" s="25">
        <f t="shared" si="8"/>
        <v>672810.64000000013</v>
      </c>
      <c r="R297" s="39">
        <f>+Section5_Values[[#This Row],[Business Tax Year 2025 Inflation Cap Credit Reduction Amount in Dollars]]+Section5_Values[[#This Row],[Non-Business Tax Year 2025 Inflation Cap Credit Reduction Amount in Dollars]]</f>
        <v>2755859.78</v>
      </c>
      <c r="S297" s="18">
        <f>+Section5_Values[[#This Row],[Business County Portion of Section 5 Payment to School District]]+Section5_Values[[#This Row],[Non-Business County Portion of Section 5 Payment to School District]]</f>
        <v>3539240.65</v>
      </c>
      <c r="T297" s="13">
        <f t="shared" si="9"/>
        <v>783380.87000000011</v>
      </c>
      <c r="U297" s="14">
        <f>+Section5_Values[[#This Row],[Difference]]/Section5_Values[[#This Row],[Total District ICC]]</f>
        <v>0.284260061301087</v>
      </c>
    </row>
    <row r="298" spans="1:21">
      <c r="A298" s="4">
        <v>2023</v>
      </c>
      <c r="B298" s="4">
        <v>25</v>
      </c>
      <c r="C298" s="4" t="s">
        <v>354</v>
      </c>
      <c r="D298" s="4">
        <v>30220</v>
      </c>
      <c r="E298" s="4" t="s">
        <v>321</v>
      </c>
      <c r="F298" s="4" t="s">
        <v>43</v>
      </c>
      <c r="G298" s="7">
        <v>1050233.04</v>
      </c>
      <c r="H298" s="23">
        <v>260391.74</v>
      </c>
      <c r="I298" s="7">
        <v>789841.3</v>
      </c>
      <c r="J298" s="7">
        <v>1047176.18</v>
      </c>
      <c r="K298" s="25">
        <v>257334.88</v>
      </c>
      <c r="L298" s="4" t="s">
        <v>44</v>
      </c>
      <c r="M298" s="7" t="s">
        <v>45</v>
      </c>
      <c r="N298" s="23">
        <v>0</v>
      </c>
      <c r="O298" s="7" t="s">
        <v>45</v>
      </c>
      <c r="P298" s="7" t="s">
        <v>45</v>
      </c>
      <c r="Q298" s="25">
        <f t="shared" si="8"/>
        <v>0</v>
      </c>
      <c r="R298" s="39">
        <f>+Section5_Values[[#This Row],[Business Tax Year 2025 Inflation Cap Credit Reduction Amount in Dollars]]+Section5_Values[[#This Row],[Non-Business Tax Year 2025 Inflation Cap Credit Reduction Amount in Dollars]]</f>
        <v>260391.74</v>
      </c>
      <c r="S298" s="18">
        <f>+Section5_Values[[#This Row],[Business County Portion of Section 5 Payment to School District]]+Section5_Values[[#This Row],[Non-Business County Portion of Section 5 Payment to School District]]</f>
        <v>257334.88</v>
      </c>
      <c r="T298" s="13">
        <f t="shared" si="9"/>
        <v>-3056.859999999986</v>
      </c>
      <c r="U298" s="15">
        <f>+Section5_Values[[#This Row],[Difference]]/Section5_Values[[#This Row],[Total District ICC]]</f>
        <v>-1.1739466082910257E-2</v>
      </c>
    </row>
    <row r="299" spans="1:21">
      <c r="A299" s="4">
        <v>2023</v>
      </c>
      <c r="B299" s="4">
        <v>26</v>
      </c>
      <c r="C299" s="4" t="s">
        <v>369</v>
      </c>
      <c r="D299" s="4">
        <v>20110</v>
      </c>
      <c r="E299" s="4" t="s">
        <v>370</v>
      </c>
      <c r="F299" s="4" t="s">
        <v>44</v>
      </c>
      <c r="G299" s="7" t="s">
        <v>45</v>
      </c>
      <c r="H299" s="23">
        <v>0</v>
      </c>
      <c r="I299" s="7" t="s">
        <v>45</v>
      </c>
      <c r="J299" s="7" t="s">
        <v>45</v>
      </c>
      <c r="K299" s="25">
        <v>0</v>
      </c>
      <c r="L299" s="4" t="s">
        <v>44</v>
      </c>
      <c r="M299" s="7" t="s">
        <v>45</v>
      </c>
      <c r="N299" s="23">
        <v>0</v>
      </c>
      <c r="O299" s="7" t="s">
        <v>45</v>
      </c>
      <c r="P299" s="7" t="s">
        <v>45</v>
      </c>
      <c r="Q299" s="25">
        <f t="shared" si="8"/>
        <v>0</v>
      </c>
      <c r="R299" s="39">
        <f>+Section5_Values[[#This Row],[Business Tax Year 2025 Inflation Cap Credit Reduction Amount in Dollars]]+Section5_Values[[#This Row],[Non-Business Tax Year 2025 Inflation Cap Credit Reduction Amount in Dollars]]</f>
        <v>0</v>
      </c>
      <c r="S299" s="18">
        <f>+Section5_Values[[#This Row],[Business County Portion of Section 5 Payment to School District]]+Section5_Values[[#This Row],[Non-Business County Portion of Section 5 Payment to School District]]</f>
        <v>0</v>
      </c>
      <c r="T299" s="13">
        <f t="shared" si="9"/>
        <v>0</v>
      </c>
      <c r="U299" s="14" t="e">
        <f>+Section5_Values[[#This Row],[Difference]]/Section5_Values[[#This Row],[Total District ICC]]</f>
        <v>#DIV/0!</v>
      </c>
    </row>
    <row r="300" spans="1:21">
      <c r="A300" s="4">
        <v>2023</v>
      </c>
      <c r="B300" s="4">
        <v>26</v>
      </c>
      <c r="C300" s="4" t="s">
        <v>369</v>
      </c>
      <c r="D300" s="4">
        <v>20150</v>
      </c>
      <c r="E300" s="4" t="s">
        <v>371</v>
      </c>
      <c r="F300" s="4" t="s">
        <v>43</v>
      </c>
      <c r="G300" s="7">
        <v>5588358</v>
      </c>
      <c r="H300" s="23">
        <v>393014.76</v>
      </c>
      <c r="I300" s="7">
        <v>5195343.24</v>
      </c>
      <c r="J300" s="7">
        <v>5686481</v>
      </c>
      <c r="K300" s="25">
        <v>491137.76</v>
      </c>
      <c r="L300" s="4" t="s">
        <v>44</v>
      </c>
      <c r="M300" s="7" t="s">
        <v>45</v>
      </c>
      <c r="N300" s="23">
        <v>0</v>
      </c>
      <c r="O300" s="7" t="s">
        <v>45</v>
      </c>
      <c r="P300" s="7" t="s">
        <v>45</v>
      </c>
      <c r="Q300" s="25">
        <f t="shared" si="8"/>
        <v>0</v>
      </c>
      <c r="R300" s="39">
        <f>+Section5_Values[[#This Row],[Business Tax Year 2025 Inflation Cap Credit Reduction Amount in Dollars]]+Section5_Values[[#This Row],[Non-Business Tax Year 2025 Inflation Cap Credit Reduction Amount in Dollars]]</f>
        <v>393014.76</v>
      </c>
      <c r="S300" s="18">
        <f>+Section5_Values[[#This Row],[Business County Portion of Section 5 Payment to School District]]+Section5_Values[[#This Row],[Non-Business County Portion of Section 5 Payment to School District]]</f>
        <v>491137.76</v>
      </c>
      <c r="T300" s="13">
        <f t="shared" si="9"/>
        <v>98123</v>
      </c>
      <c r="U300" s="14">
        <f>+Section5_Values[[#This Row],[Difference]]/Section5_Values[[#This Row],[Total District ICC]]</f>
        <v>0.24966746795972752</v>
      </c>
    </row>
    <row r="301" spans="1:21">
      <c r="A301" s="4">
        <v>2023</v>
      </c>
      <c r="B301" s="4">
        <v>26</v>
      </c>
      <c r="C301" s="4" t="s">
        <v>369</v>
      </c>
      <c r="D301" s="4">
        <v>21690</v>
      </c>
      <c r="E301" s="4" t="s">
        <v>372</v>
      </c>
      <c r="F301" s="4" t="s">
        <v>43</v>
      </c>
      <c r="G301" s="7">
        <v>4249160</v>
      </c>
      <c r="H301" s="23">
        <v>321889.43</v>
      </c>
      <c r="I301" s="7">
        <v>3927270.57</v>
      </c>
      <c r="J301" s="7">
        <v>4292555</v>
      </c>
      <c r="K301" s="25">
        <v>365284.43</v>
      </c>
      <c r="L301" s="4" t="s">
        <v>44</v>
      </c>
      <c r="M301" s="7" t="s">
        <v>45</v>
      </c>
      <c r="N301" s="23">
        <v>0</v>
      </c>
      <c r="O301" s="7" t="s">
        <v>45</v>
      </c>
      <c r="P301" s="7" t="s">
        <v>45</v>
      </c>
      <c r="Q301" s="25">
        <f t="shared" si="8"/>
        <v>0</v>
      </c>
      <c r="R301" s="39">
        <f>+Section5_Values[[#This Row],[Business Tax Year 2025 Inflation Cap Credit Reduction Amount in Dollars]]+Section5_Values[[#This Row],[Non-Business Tax Year 2025 Inflation Cap Credit Reduction Amount in Dollars]]</f>
        <v>321889.43</v>
      </c>
      <c r="S301" s="18">
        <f>+Section5_Values[[#This Row],[Business County Portion of Section 5 Payment to School District]]+Section5_Values[[#This Row],[Non-Business County Portion of Section 5 Payment to School District]]</f>
        <v>365284.43</v>
      </c>
      <c r="T301" s="13">
        <f t="shared" si="9"/>
        <v>43395</v>
      </c>
      <c r="U301" s="14">
        <f>+Section5_Values[[#This Row],[Difference]]/Section5_Values[[#This Row],[Total District ICC]]</f>
        <v>0.13481337364821205</v>
      </c>
    </row>
    <row r="302" spans="1:21">
      <c r="A302" s="4">
        <v>2023</v>
      </c>
      <c r="B302" s="4">
        <v>26</v>
      </c>
      <c r="C302" s="4" t="s">
        <v>369</v>
      </c>
      <c r="D302" s="4">
        <v>22090</v>
      </c>
      <c r="E302" s="4" t="s">
        <v>373</v>
      </c>
      <c r="F302" s="4" t="s">
        <v>44</v>
      </c>
      <c r="G302" s="7" t="s">
        <v>45</v>
      </c>
      <c r="H302" s="23">
        <v>0</v>
      </c>
      <c r="I302" s="7" t="s">
        <v>45</v>
      </c>
      <c r="J302" s="7" t="s">
        <v>45</v>
      </c>
      <c r="K302" s="25">
        <v>0</v>
      </c>
      <c r="L302" s="4" t="s">
        <v>44</v>
      </c>
      <c r="M302" s="7" t="s">
        <v>45</v>
      </c>
      <c r="N302" s="23">
        <v>0</v>
      </c>
      <c r="O302" s="7" t="s">
        <v>45</v>
      </c>
      <c r="P302" s="7" t="s">
        <v>45</v>
      </c>
      <c r="Q302" s="25">
        <f t="shared" si="8"/>
        <v>0</v>
      </c>
      <c r="R302" s="39">
        <f>+Section5_Values[[#This Row],[Business Tax Year 2025 Inflation Cap Credit Reduction Amount in Dollars]]+Section5_Values[[#This Row],[Non-Business Tax Year 2025 Inflation Cap Credit Reduction Amount in Dollars]]</f>
        <v>0</v>
      </c>
      <c r="S302" s="18">
        <f>+Section5_Values[[#This Row],[Business County Portion of Section 5 Payment to School District]]+Section5_Values[[#This Row],[Non-Business County Portion of Section 5 Payment to School District]]</f>
        <v>0</v>
      </c>
      <c r="T302" s="13">
        <f t="shared" si="9"/>
        <v>0</v>
      </c>
      <c r="U302" s="14" t="e">
        <f>+Section5_Values[[#This Row],[Difference]]/Section5_Values[[#This Row],[Total District ICC]]</f>
        <v>#DIV/0!</v>
      </c>
    </row>
    <row r="303" spans="1:21">
      <c r="A303" s="4">
        <v>2023</v>
      </c>
      <c r="B303" s="4">
        <v>26</v>
      </c>
      <c r="C303" s="4" t="s">
        <v>369</v>
      </c>
      <c r="D303" s="4">
        <v>22850</v>
      </c>
      <c r="E303" s="4" t="s">
        <v>374</v>
      </c>
      <c r="F303" s="4" t="s">
        <v>43</v>
      </c>
      <c r="G303" s="7">
        <v>1104390</v>
      </c>
      <c r="H303" s="23">
        <v>91129.98</v>
      </c>
      <c r="I303" s="7">
        <v>1013260.02</v>
      </c>
      <c r="J303" s="7">
        <v>1108351</v>
      </c>
      <c r="K303" s="25">
        <v>95090.98</v>
      </c>
      <c r="L303" s="4" t="s">
        <v>44</v>
      </c>
      <c r="M303" s="7" t="s">
        <v>45</v>
      </c>
      <c r="N303" s="23">
        <v>0</v>
      </c>
      <c r="O303" s="7" t="s">
        <v>45</v>
      </c>
      <c r="P303" s="7" t="s">
        <v>45</v>
      </c>
      <c r="Q303" s="25">
        <f t="shared" si="8"/>
        <v>0</v>
      </c>
      <c r="R303" s="39">
        <f>+Section5_Values[[#This Row],[Business Tax Year 2025 Inflation Cap Credit Reduction Amount in Dollars]]+Section5_Values[[#This Row],[Non-Business Tax Year 2025 Inflation Cap Credit Reduction Amount in Dollars]]</f>
        <v>91129.98</v>
      </c>
      <c r="S303" s="18">
        <f>+Section5_Values[[#This Row],[Business County Portion of Section 5 Payment to School District]]+Section5_Values[[#This Row],[Non-Business County Portion of Section 5 Payment to School District]]</f>
        <v>95090.98</v>
      </c>
      <c r="T303" s="13">
        <f t="shared" si="9"/>
        <v>3961</v>
      </c>
      <c r="U303" s="14">
        <f>+Section5_Values[[#This Row],[Difference]]/Section5_Values[[#This Row],[Total District ICC]]</f>
        <v>4.3465388667922454E-2</v>
      </c>
    </row>
    <row r="304" spans="1:21">
      <c r="A304" s="4">
        <v>2023</v>
      </c>
      <c r="B304" s="4">
        <v>26</v>
      </c>
      <c r="C304" s="4" t="s">
        <v>369</v>
      </c>
      <c r="D304" s="4">
        <v>24380</v>
      </c>
      <c r="E304" s="4" t="s">
        <v>375</v>
      </c>
      <c r="F304" s="4" t="s">
        <v>43</v>
      </c>
      <c r="G304" s="7">
        <v>1857871</v>
      </c>
      <c r="H304" s="23">
        <v>126424.16</v>
      </c>
      <c r="I304" s="7">
        <v>1731446.84</v>
      </c>
      <c r="J304" s="7">
        <v>1837269</v>
      </c>
      <c r="K304" s="25">
        <v>105822.16</v>
      </c>
      <c r="L304" s="4" t="s">
        <v>44</v>
      </c>
      <c r="M304" s="7" t="s">
        <v>45</v>
      </c>
      <c r="N304" s="23">
        <v>0</v>
      </c>
      <c r="O304" s="7" t="s">
        <v>45</v>
      </c>
      <c r="P304" s="7" t="s">
        <v>45</v>
      </c>
      <c r="Q304" s="25">
        <f t="shared" si="8"/>
        <v>0</v>
      </c>
      <c r="R304" s="39">
        <f>+Section5_Values[[#This Row],[Business Tax Year 2025 Inflation Cap Credit Reduction Amount in Dollars]]+Section5_Values[[#This Row],[Non-Business Tax Year 2025 Inflation Cap Credit Reduction Amount in Dollars]]</f>
        <v>126424.16</v>
      </c>
      <c r="S304" s="18">
        <f>+Section5_Values[[#This Row],[Business County Portion of Section 5 Payment to School District]]+Section5_Values[[#This Row],[Non-Business County Portion of Section 5 Payment to School District]]</f>
        <v>105822.16</v>
      </c>
      <c r="T304" s="13">
        <f t="shared" si="9"/>
        <v>-20602</v>
      </c>
      <c r="U304" s="15">
        <f>+Section5_Values[[#This Row],[Difference]]/Section5_Values[[#This Row],[Total District ICC]]</f>
        <v>-0.16295935840111572</v>
      </c>
    </row>
    <row r="305" spans="1:21">
      <c r="A305" s="4">
        <v>2023</v>
      </c>
      <c r="B305" s="4">
        <v>26</v>
      </c>
      <c r="C305" s="4" t="s">
        <v>369</v>
      </c>
      <c r="D305" s="4">
        <v>24400</v>
      </c>
      <c r="E305" s="4" t="s">
        <v>376</v>
      </c>
      <c r="F305" s="4" t="s">
        <v>43</v>
      </c>
      <c r="G305" s="7">
        <v>5476857</v>
      </c>
      <c r="H305" s="23">
        <v>501567.11</v>
      </c>
      <c r="I305" s="7">
        <v>4975289.8899999997</v>
      </c>
      <c r="J305" s="7">
        <v>5051671</v>
      </c>
      <c r="K305" s="25">
        <v>76381.11</v>
      </c>
      <c r="L305" s="4" t="s">
        <v>44</v>
      </c>
      <c r="M305" s="7" t="s">
        <v>45</v>
      </c>
      <c r="N305" s="23">
        <v>0</v>
      </c>
      <c r="O305" s="7" t="s">
        <v>45</v>
      </c>
      <c r="P305" s="7" t="s">
        <v>45</v>
      </c>
      <c r="Q305" s="25">
        <f t="shared" si="8"/>
        <v>0</v>
      </c>
      <c r="R305" s="39">
        <f>+Section5_Values[[#This Row],[Business Tax Year 2025 Inflation Cap Credit Reduction Amount in Dollars]]+Section5_Values[[#This Row],[Non-Business Tax Year 2025 Inflation Cap Credit Reduction Amount in Dollars]]</f>
        <v>501567.11</v>
      </c>
      <c r="S305" s="18">
        <f>+Section5_Values[[#This Row],[Business County Portion of Section 5 Payment to School District]]+Section5_Values[[#This Row],[Non-Business County Portion of Section 5 Payment to School District]]</f>
        <v>76381.11</v>
      </c>
      <c r="T305" s="13">
        <f t="shared" si="9"/>
        <v>-425186</v>
      </c>
      <c r="U305" s="15">
        <f>+Section5_Values[[#This Row],[Difference]]/Section5_Values[[#This Row],[Total District ICC]]</f>
        <v>-0.84771507445932814</v>
      </c>
    </row>
    <row r="306" spans="1:21">
      <c r="A306" s="4">
        <v>2023</v>
      </c>
      <c r="B306" s="4">
        <v>26</v>
      </c>
      <c r="C306" s="4" t="s">
        <v>369</v>
      </c>
      <c r="D306" s="4">
        <v>25230</v>
      </c>
      <c r="E306" s="4" t="s">
        <v>377</v>
      </c>
      <c r="F306" s="4" t="s">
        <v>43</v>
      </c>
      <c r="G306" s="7">
        <v>4225422</v>
      </c>
      <c r="H306" s="23">
        <v>324921.92</v>
      </c>
      <c r="I306" s="7">
        <v>3900500.08</v>
      </c>
      <c r="J306" s="7">
        <v>4212598</v>
      </c>
      <c r="K306" s="25">
        <v>312097.91999999998</v>
      </c>
      <c r="L306" s="4" t="s">
        <v>44</v>
      </c>
      <c r="M306" s="7" t="s">
        <v>45</v>
      </c>
      <c r="N306" s="23">
        <v>0</v>
      </c>
      <c r="O306" s="7" t="s">
        <v>45</v>
      </c>
      <c r="P306" s="7" t="s">
        <v>45</v>
      </c>
      <c r="Q306" s="25">
        <f t="shared" si="8"/>
        <v>0</v>
      </c>
      <c r="R306" s="39">
        <f>+Section5_Values[[#This Row],[Business Tax Year 2025 Inflation Cap Credit Reduction Amount in Dollars]]+Section5_Values[[#This Row],[Non-Business Tax Year 2025 Inflation Cap Credit Reduction Amount in Dollars]]</f>
        <v>324921.92</v>
      </c>
      <c r="S306" s="18">
        <f>+Section5_Values[[#This Row],[Business County Portion of Section 5 Payment to School District]]+Section5_Values[[#This Row],[Non-Business County Portion of Section 5 Payment to School District]]</f>
        <v>312097.91999999998</v>
      </c>
      <c r="T306" s="13">
        <f t="shared" si="9"/>
        <v>-12824</v>
      </c>
      <c r="U306" s="15">
        <f>+Section5_Values[[#This Row],[Difference]]/Section5_Values[[#This Row],[Total District ICC]]</f>
        <v>-3.9467943560102074E-2</v>
      </c>
    </row>
    <row r="307" spans="1:21">
      <c r="A307" s="4">
        <v>2023</v>
      </c>
      <c r="B307" s="4">
        <v>26</v>
      </c>
      <c r="C307" s="4" t="s">
        <v>369</v>
      </c>
      <c r="D307" s="4">
        <v>25730</v>
      </c>
      <c r="E307" s="4" t="s">
        <v>378</v>
      </c>
      <c r="F307" s="4" t="s">
        <v>43</v>
      </c>
      <c r="G307" s="7">
        <v>8025713</v>
      </c>
      <c r="H307" s="23">
        <v>615333.26</v>
      </c>
      <c r="I307" s="7">
        <v>7410379.7400000002</v>
      </c>
      <c r="J307" s="7">
        <v>7799253</v>
      </c>
      <c r="K307" s="25">
        <v>388873.26</v>
      </c>
      <c r="L307" s="4" t="s">
        <v>44</v>
      </c>
      <c r="M307" s="7" t="s">
        <v>45</v>
      </c>
      <c r="N307" s="23">
        <v>0</v>
      </c>
      <c r="O307" s="7" t="s">
        <v>45</v>
      </c>
      <c r="P307" s="7" t="s">
        <v>45</v>
      </c>
      <c r="Q307" s="25">
        <f t="shared" si="8"/>
        <v>0</v>
      </c>
      <c r="R307" s="39">
        <f>+Section5_Values[[#This Row],[Business Tax Year 2025 Inflation Cap Credit Reduction Amount in Dollars]]+Section5_Values[[#This Row],[Non-Business Tax Year 2025 Inflation Cap Credit Reduction Amount in Dollars]]</f>
        <v>615333.26</v>
      </c>
      <c r="S307" s="18">
        <f>+Section5_Values[[#This Row],[Business County Portion of Section 5 Payment to School District]]+Section5_Values[[#This Row],[Non-Business County Portion of Section 5 Payment to School District]]</f>
        <v>388873.26</v>
      </c>
      <c r="T307" s="13">
        <f t="shared" si="9"/>
        <v>-226460</v>
      </c>
      <c r="U307" s="15">
        <f>+Section5_Values[[#This Row],[Difference]]/Section5_Values[[#This Row],[Total District ICC]]</f>
        <v>-0.36802821287443488</v>
      </c>
    </row>
    <row r="308" spans="1:21">
      <c r="A308" s="4">
        <v>2023</v>
      </c>
      <c r="B308" s="4">
        <v>26</v>
      </c>
      <c r="C308" s="4" t="s">
        <v>369</v>
      </c>
      <c r="D308" s="4">
        <v>30140</v>
      </c>
      <c r="E308" s="4" t="s">
        <v>305</v>
      </c>
      <c r="F308" s="4" t="s">
        <v>44</v>
      </c>
      <c r="G308" s="7" t="s">
        <v>45</v>
      </c>
      <c r="H308" s="23">
        <v>0</v>
      </c>
      <c r="I308" s="7" t="s">
        <v>45</v>
      </c>
      <c r="J308" s="7" t="s">
        <v>45</v>
      </c>
      <c r="K308" s="25">
        <v>0</v>
      </c>
      <c r="L308" s="4" t="s">
        <v>44</v>
      </c>
      <c r="M308" s="7" t="s">
        <v>45</v>
      </c>
      <c r="N308" s="23">
        <v>0</v>
      </c>
      <c r="O308" s="7" t="s">
        <v>45</v>
      </c>
      <c r="P308" s="7" t="s">
        <v>45</v>
      </c>
      <c r="Q308" s="25">
        <f t="shared" si="8"/>
        <v>0</v>
      </c>
      <c r="R308" s="39">
        <f>+Section5_Values[[#This Row],[Business Tax Year 2025 Inflation Cap Credit Reduction Amount in Dollars]]+Section5_Values[[#This Row],[Non-Business Tax Year 2025 Inflation Cap Credit Reduction Amount in Dollars]]</f>
        <v>0</v>
      </c>
      <c r="S308" s="18">
        <f>+Section5_Values[[#This Row],[Business County Portion of Section 5 Payment to School District]]+Section5_Values[[#This Row],[Non-Business County Portion of Section 5 Payment to School District]]</f>
        <v>0</v>
      </c>
      <c r="T308" s="13">
        <f t="shared" si="9"/>
        <v>0</v>
      </c>
      <c r="U308" s="14" t="e">
        <f>+Section5_Values[[#This Row],[Difference]]/Section5_Values[[#This Row],[Total District ICC]]</f>
        <v>#DIV/0!</v>
      </c>
    </row>
    <row r="309" spans="1:21">
      <c r="A309" s="4">
        <v>2023</v>
      </c>
      <c r="B309" s="4">
        <v>26</v>
      </c>
      <c r="C309" s="4" t="s">
        <v>369</v>
      </c>
      <c r="D309" s="4">
        <v>30300</v>
      </c>
      <c r="E309" s="4" t="s">
        <v>379</v>
      </c>
      <c r="F309" s="4" t="s">
        <v>43</v>
      </c>
      <c r="G309" s="7">
        <v>457594</v>
      </c>
      <c r="H309" s="23">
        <v>39109.89</v>
      </c>
      <c r="I309" s="7">
        <v>418484.11</v>
      </c>
      <c r="J309" s="7">
        <v>454153</v>
      </c>
      <c r="K309" s="25">
        <v>35668.89</v>
      </c>
      <c r="L309" s="4" t="s">
        <v>44</v>
      </c>
      <c r="M309" s="7" t="s">
        <v>45</v>
      </c>
      <c r="N309" s="23">
        <v>0</v>
      </c>
      <c r="O309" s="7" t="s">
        <v>45</v>
      </c>
      <c r="P309" s="7" t="s">
        <v>45</v>
      </c>
      <c r="Q309" s="25">
        <f t="shared" si="8"/>
        <v>0</v>
      </c>
      <c r="R309" s="39">
        <f>+Section5_Values[[#This Row],[Business Tax Year 2025 Inflation Cap Credit Reduction Amount in Dollars]]+Section5_Values[[#This Row],[Non-Business Tax Year 2025 Inflation Cap Credit Reduction Amount in Dollars]]</f>
        <v>39109.89</v>
      </c>
      <c r="S309" s="18">
        <f>+Section5_Values[[#This Row],[Business County Portion of Section 5 Payment to School District]]+Section5_Values[[#This Row],[Non-Business County Portion of Section 5 Payment to School District]]</f>
        <v>35668.89</v>
      </c>
      <c r="T309" s="13">
        <f t="shared" si="9"/>
        <v>-3441</v>
      </c>
      <c r="U309" s="15">
        <f>+Section5_Values[[#This Row],[Difference]]/Section5_Values[[#This Row],[Total District ICC]]</f>
        <v>-8.7982860601244342E-2</v>
      </c>
    </row>
    <row r="310" spans="1:21">
      <c r="A310" s="4">
        <v>2023</v>
      </c>
      <c r="B310" s="4">
        <v>27</v>
      </c>
      <c r="C310" s="4" t="s">
        <v>380</v>
      </c>
      <c r="D310" s="4">
        <v>21750</v>
      </c>
      <c r="E310" s="4" t="s">
        <v>381</v>
      </c>
      <c r="F310" s="4" t="s">
        <v>43</v>
      </c>
      <c r="G310" s="7">
        <v>106017</v>
      </c>
      <c r="H310" s="23">
        <v>170.03</v>
      </c>
      <c r="I310" s="7">
        <v>105846.97</v>
      </c>
      <c r="J310" s="7">
        <v>83263.39</v>
      </c>
      <c r="K310" s="25">
        <v>0</v>
      </c>
      <c r="L310" s="4" t="s">
        <v>44</v>
      </c>
      <c r="M310" s="7" t="s">
        <v>45</v>
      </c>
      <c r="N310" s="23">
        <v>0</v>
      </c>
      <c r="O310" s="7" t="s">
        <v>45</v>
      </c>
      <c r="P310" s="7" t="s">
        <v>45</v>
      </c>
      <c r="Q310" s="25">
        <f t="shared" si="8"/>
        <v>0</v>
      </c>
      <c r="R310" s="39">
        <f>+Section5_Values[[#This Row],[Business Tax Year 2025 Inflation Cap Credit Reduction Amount in Dollars]]+Section5_Values[[#This Row],[Non-Business Tax Year 2025 Inflation Cap Credit Reduction Amount in Dollars]]</f>
        <v>170.03</v>
      </c>
      <c r="S310" s="18">
        <f>+Section5_Values[[#This Row],[Business County Portion of Section 5 Payment to School District]]+Section5_Values[[#This Row],[Non-Business County Portion of Section 5 Payment to School District]]</f>
        <v>0</v>
      </c>
      <c r="T310" s="13">
        <f t="shared" si="9"/>
        <v>-170.03</v>
      </c>
      <c r="U310" s="15">
        <f>+Section5_Values[[#This Row],[Difference]]/Section5_Values[[#This Row],[Total District ICC]]</f>
        <v>-1</v>
      </c>
    </row>
    <row r="311" spans="1:21">
      <c r="A311" s="4">
        <v>2023</v>
      </c>
      <c r="B311" s="4">
        <v>27</v>
      </c>
      <c r="C311" s="4" t="s">
        <v>380</v>
      </c>
      <c r="D311" s="4">
        <v>22000</v>
      </c>
      <c r="E311" s="4" t="s">
        <v>382</v>
      </c>
      <c r="F311" s="4" t="s">
        <v>44</v>
      </c>
      <c r="G311" s="7" t="s">
        <v>45</v>
      </c>
      <c r="H311" s="23">
        <v>0</v>
      </c>
      <c r="I311" s="7" t="s">
        <v>45</v>
      </c>
      <c r="J311" s="7" t="s">
        <v>45</v>
      </c>
      <c r="K311" s="25">
        <v>0</v>
      </c>
      <c r="L311" s="4" t="s">
        <v>44</v>
      </c>
      <c r="M311" s="7" t="s">
        <v>45</v>
      </c>
      <c r="N311" s="23">
        <v>0</v>
      </c>
      <c r="O311" s="7" t="s">
        <v>45</v>
      </c>
      <c r="P311" s="7" t="s">
        <v>45</v>
      </c>
      <c r="Q311" s="25">
        <f t="shared" si="8"/>
        <v>0</v>
      </c>
      <c r="R311" s="39">
        <f>+Section5_Values[[#This Row],[Business Tax Year 2025 Inflation Cap Credit Reduction Amount in Dollars]]+Section5_Values[[#This Row],[Non-Business Tax Year 2025 Inflation Cap Credit Reduction Amount in Dollars]]</f>
        <v>0</v>
      </c>
      <c r="S311" s="18">
        <f>+Section5_Values[[#This Row],[Business County Portion of Section 5 Payment to School District]]+Section5_Values[[#This Row],[Non-Business County Portion of Section 5 Payment to School District]]</f>
        <v>0</v>
      </c>
      <c r="T311" s="13">
        <f t="shared" si="9"/>
        <v>0</v>
      </c>
      <c r="U311" s="14" t="e">
        <f>+Section5_Values[[#This Row],[Difference]]/Section5_Values[[#This Row],[Total District ICC]]</f>
        <v>#DIV/0!</v>
      </c>
    </row>
    <row r="312" spans="1:21">
      <c r="A312" s="4">
        <v>2023</v>
      </c>
      <c r="B312" s="4">
        <v>27</v>
      </c>
      <c r="C312" s="4" t="s">
        <v>380</v>
      </c>
      <c r="D312" s="4">
        <v>22010</v>
      </c>
      <c r="E312" s="4" t="s">
        <v>383</v>
      </c>
      <c r="F312" s="4" t="s">
        <v>43</v>
      </c>
      <c r="G312" s="7">
        <v>6309442</v>
      </c>
      <c r="H312" s="23">
        <v>11965.99</v>
      </c>
      <c r="I312" s="7">
        <v>6297476.0099999998</v>
      </c>
      <c r="J312" s="7">
        <v>5147572.28</v>
      </c>
      <c r="K312" s="25">
        <v>0</v>
      </c>
      <c r="L312" s="4" t="s">
        <v>44</v>
      </c>
      <c r="M312" s="7" t="s">
        <v>45</v>
      </c>
      <c r="N312" s="23">
        <v>0</v>
      </c>
      <c r="O312" s="7" t="s">
        <v>45</v>
      </c>
      <c r="P312" s="7" t="s">
        <v>45</v>
      </c>
      <c r="Q312" s="25">
        <f t="shared" si="8"/>
        <v>0</v>
      </c>
      <c r="R312" s="39">
        <f>+Section5_Values[[#This Row],[Business Tax Year 2025 Inflation Cap Credit Reduction Amount in Dollars]]+Section5_Values[[#This Row],[Non-Business Tax Year 2025 Inflation Cap Credit Reduction Amount in Dollars]]</f>
        <v>11965.99</v>
      </c>
      <c r="S312" s="18">
        <f>+Section5_Values[[#This Row],[Business County Portion of Section 5 Payment to School District]]+Section5_Values[[#This Row],[Non-Business County Portion of Section 5 Payment to School District]]</f>
        <v>0</v>
      </c>
      <c r="T312" s="13">
        <f t="shared" si="9"/>
        <v>-11965.99</v>
      </c>
      <c r="U312" s="15">
        <f>+Section5_Values[[#This Row],[Difference]]/Section5_Values[[#This Row],[Total District ICC]]</f>
        <v>-1</v>
      </c>
    </row>
    <row r="313" spans="1:21">
      <c r="A313" s="4">
        <v>2023</v>
      </c>
      <c r="B313" s="4">
        <v>27</v>
      </c>
      <c r="C313" s="4" t="s">
        <v>380</v>
      </c>
      <c r="D313" s="4">
        <v>25270</v>
      </c>
      <c r="E313" s="4" t="s">
        <v>384</v>
      </c>
      <c r="F313" s="4" t="s">
        <v>44</v>
      </c>
      <c r="G313" s="7" t="s">
        <v>45</v>
      </c>
      <c r="H313" s="23">
        <v>0</v>
      </c>
      <c r="I313" s="7" t="s">
        <v>45</v>
      </c>
      <c r="J313" s="7" t="s">
        <v>45</v>
      </c>
      <c r="K313" s="25">
        <v>0</v>
      </c>
      <c r="L313" s="4" t="s">
        <v>44</v>
      </c>
      <c r="M313" s="7" t="s">
        <v>45</v>
      </c>
      <c r="N313" s="23">
        <v>0</v>
      </c>
      <c r="O313" s="7" t="s">
        <v>45</v>
      </c>
      <c r="P313" s="7" t="s">
        <v>45</v>
      </c>
      <c r="Q313" s="25">
        <f t="shared" si="8"/>
        <v>0</v>
      </c>
      <c r="R313" s="39">
        <f>+Section5_Values[[#This Row],[Business Tax Year 2025 Inflation Cap Credit Reduction Amount in Dollars]]+Section5_Values[[#This Row],[Non-Business Tax Year 2025 Inflation Cap Credit Reduction Amount in Dollars]]</f>
        <v>0</v>
      </c>
      <c r="S313" s="18">
        <f>+Section5_Values[[#This Row],[Business County Portion of Section 5 Payment to School District]]+Section5_Values[[#This Row],[Non-Business County Portion of Section 5 Payment to School District]]</f>
        <v>0</v>
      </c>
      <c r="T313" s="13">
        <f t="shared" si="9"/>
        <v>0</v>
      </c>
      <c r="U313" s="14" t="e">
        <f>+Section5_Values[[#This Row],[Difference]]/Section5_Values[[#This Row],[Total District ICC]]</f>
        <v>#DIV/0!</v>
      </c>
    </row>
    <row r="314" spans="1:21">
      <c r="A314" s="4">
        <v>2023</v>
      </c>
      <c r="B314" s="4">
        <v>27</v>
      </c>
      <c r="C314" s="4" t="s">
        <v>380</v>
      </c>
      <c r="D314" s="4">
        <v>25620</v>
      </c>
      <c r="E314" s="4" t="s">
        <v>385</v>
      </c>
      <c r="F314" s="4" t="s">
        <v>43</v>
      </c>
      <c r="G314" s="7">
        <v>2813</v>
      </c>
      <c r="H314" s="23">
        <v>33.97</v>
      </c>
      <c r="I314" s="7">
        <v>2779.03</v>
      </c>
      <c r="J314" s="7">
        <v>2526.08</v>
      </c>
      <c r="K314" s="25">
        <v>0</v>
      </c>
      <c r="L314" s="4" t="s">
        <v>44</v>
      </c>
      <c r="M314" s="7" t="s">
        <v>45</v>
      </c>
      <c r="N314" s="23">
        <v>0</v>
      </c>
      <c r="O314" s="7" t="s">
        <v>45</v>
      </c>
      <c r="P314" s="7" t="s">
        <v>45</v>
      </c>
      <c r="Q314" s="25">
        <f t="shared" si="8"/>
        <v>0</v>
      </c>
      <c r="R314" s="39">
        <f>+Section5_Values[[#This Row],[Business Tax Year 2025 Inflation Cap Credit Reduction Amount in Dollars]]+Section5_Values[[#This Row],[Non-Business Tax Year 2025 Inflation Cap Credit Reduction Amount in Dollars]]</f>
        <v>33.97</v>
      </c>
      <c r="S314" s="18">
        <f>+Section5_Values[[#This Row],[Business County Portion of Section 5 Payment to School District]]+Section5_Values[[#This Row],[Non-Business County Portion of Section 5 Payment to School District]]</f>
        <v>0</v>
      </c>
      <c r="T314" s="13">
        <f t="shared" si="9"/>
        <v>-33.97</v>
      </c>
      <c r="U314" s="15">
        <f>+Section5_Values[[#This Row],[Difference]]/Section5_Values[[#This Row],[Total District ICC]]</f>
        <v>-1</v>
      </c>
    </row>
    <row r="315" spans="1:21">
      <c r="A315" s="4">
        <v>2023</v>
      </c>
      <c r="B315" s="4">
        <v>27</v>
      </c>
      <c r="C315" s="4" t="s">
        <v>380</v>
      </c>
      <c r="D315" s="4">
        <v>30150</v>
      </c>
      <c r="E315" s="4" t="s">
        <v>386</v>
      </c>
      <c r="F315" s="4" t="s">
        <v>44</v>
      </c>
      <c r="G315" s="7" t="s">
        <v>45</v>
      </c>
      <c r="H315" s="23">
        <v>0</v>
      </c>
      <c r="I315" s="7" t="s">
        <v>45</v>
      </c>
      <c r="J315" s="7" t="s">
        <v>45</v>
      </c>
      <c r="K315" s="25">
        <v>0</v>
      </c>
      <c r="L315" s="4" t="s">
        <v>44</v>
      </c>
      <c r="M315" s="7" t="s">
        <v>45</v>
      </c>
      <c r="N315" s="23">
        <v>0</v>
      </c>
      <c r="O315" s="7" t="s">
        <v>45</v>
      </c>
      <c r="P315" s="7" t="s">
        <v>45</v>
      </c>
      <c r="Q315" s="25">
        <f t="shared" si="8"/>
        <v>0</v>
      </c>
      <c r="R315" s="39">
        <f>+Section5_Values[[#This Row],[Business Tax Year 2025 Inflation Cap Credit Reduction Amount in Dollars]]+Section5_Values[[#This Row],[Non-Business Tax Year 2025 Inflation Cap Credit Reduction Amount in Dollars]]</f>
        <v>0</v>
      </c>
      <c r="S315" s="18">
        <f>+Section5_Values[[#This Row],[Business County Portion of Section 5 Payment to School District]]+Section5_Values[[#This Row],[Non-Business County Portion of Section 5 Payment to School District]]</f>
        <v>0</v>
      </c>
      <c r="T315" s="13">
        <f t="shared" si="9"/>
        <v>0</v>
      </c>
      <c r="U315" s="14" t="e">
        <f>+Section5_Values[[#This Row],[Difference]]/Section5_Values[[#This Row],[Total District ICC]]</f>
        <v>#DIV/0!</v>
      </c>
    </row>
    <row r="316" spans="1:21">
      <c r="A316" s="4">
        <v>2023</v>
      </c>
      <c r="B316" s="4">
        <v>27</v>
      </c>
      <c r="C316" s="4" t="s">
        <v>380</v>
      </c>
      <c r="D316" s="4">
        <v>30210</v>
      </c>
      <c r="E316" s="4" t="s">
        <v>387</v>
      </c>
      <c r="F316" s="4" t="s">
        <v>44</v>
      </c>
      <c r="G316" s="7" t="s">
        <v>45</v>
      </c>
      <c r="H316" s="23">
        <v>0</v>
      </c>
      <c r="I316" s="7" t="s">
        <v>45</v>
      </c>
      <c r="J316" s="7" t="s">
        <v>45</v>
      </c>
      <c r="K316" s="25">
        <v>0</v>
      </c>
      <c r="L316" s="4" t="s">
        <v>44</v>
      </c>
      <c r="M316" s="7" t="s">
        <v>45</v>
      </c>
      <c r="N316" s="23">
        <v>0</v>
      </c>
      <c r="O316" s="7" t="s">
        <v>45</v>
      </c>
      <c r="P316" s="7" t="s">
        <v>45</v>
      </c>
      <c r="Q316" s="25">
        <f t="shared" si="8"/>
        <v>0</v>
      </c>
      <c r="R316" s="39">
        <f>+Section5_Values[[#This Row],[Business Tax Year 2025 Inflation Cap Credit Reduction Amount in Dollars]]+Section5_Values[[#This Row],[Non-Business Tax Year 2025 Inflation Cap Credit Reduction Amount in Dollars]]</f>
        <v>0</v>
      </c>
      <c r="S316" s="18">
        <f>+Section5_Values[[#This Row],[Business County Portion of Section 5 Payment to School District]]+Section5_Values[[#This Row],[Non-Business County Portion of Section 5 Payment to School District]]</f>
        <v>0</v>
      </c>
      <c r="T316" s="13">
        <f t="shared" si="9"/>
        <v>0</v>
      </c>
      <c r="U316" s="14" t="e">
        <f>+Section5_Values[[#This Row],[Difference]]/Section5_Values[[#This Row],[Total District ICC]]</f>
        <v>#DIV/0!</v>
      </c>
    </row>
    <row r="317" spans="1:21">
      <c r="A317" s="4">
        <v>2023</v>
      </c>
      <c r="B317" s="4">
        <v>28</v>
      </c>
      <c r="C317" s="4" t="s">
        <v>388</v>
      </c>
      <c r="D317" s="4">
        <v>20410</v>
      </c>
      <c r="E317" s="4" t="s">
        <v>389</v>
      </c>
      <c r="F317" s="4" t="s">
        <v>43</v>
      </c>
      <c r="G317" s="7">
        <v>9690160</v>
      </c>
      <c r="H317" s="23">
        <v>801601.21</v>
      </c>
      <c r="I317" s="7">
        <v>8888558.7899999991</v>
      </c>
      <c r="J317" s="7">
        <v>9786131</v>
      </c>
      <c r="K317" s="25">
        <v>897572.21</v>
      </c>
      <c r="L317" s="4" t="s">
        <v>44</v>
      </c>
      <c r="M317" s="7" t="s">
        <v>45</v>
      </c>
      <c r="N317" s="23">
        <v>0</v>
      </c>
      <c r="O317" s="7" t="s">
        <v>45</v>
      </c>
      <c r="P317" s="7" t="s">
        <v>45</v>
      </c>
      <c r="Q317" s="25">
        <f t="shared" si="8"/>
        <v>0</v>
      </c>
      <c r="R317" s="39">
        <f>+Section5_Values[[#This Row],[Business Tax Year 2025 Inflation Cap Credit Reduction Amount in Dollars]]+Section5_Values[[#This Row],[Non-Business Tax Year 2025 Inflation Cap Credit Reduction Amount in Dollars]]</f>
        <v>801601.21</v>
      </c>
      <c r="S317" s="18">
        <f>+Section5_Values[[#This Row],[Business County Portion of Section 5 Payment to School District]]+Section5_Values[[#This Row],[Non-Business County Portion of Section 5 Payment to School District]]</f>
        <v>897572.21</v>
      </c>
      <c r="T317" s="13">
        <f t="shared" si="9"/>
        <v>95971</v>
      </c>
      <c r="U317" s="14">
        <f>+Section5_Values[[#This Row],[Difference]]/Section5_Values[[#This Row],[Total District ICC]]</f>
        <v>0.11972412067591565</v>
      </c>
    </row>
    <row r="318" spans="1:21">
      <c r="A318" s="4">
        <v>2023</v>
      </c>
      <c r="B318" s="4">
        <v>28</v>
      </c>
      <c r="C318" s="4" t="s">
        <v>388</v>
      </c>
      <c r="D318" s="4">
        <v>20830</v>
      </c>
      <c r="E318" s="4" t="s">
        <v>390</v>
      </c>
      <c r="F318" s="4" t="s">
        <v>44</v>
      </c>
      <c r="G318" s="7" t="s">
        <v>45</v>
      </c>
      <c r="H318" s="23">
        <v>0</v>
      </c>
      <c r="I318" s="7" t="s">
        <v>45</v>
      </c>
      <c r="J318" s="7" t="s">
        <v>45</v>
      </c>
      <c r="K318" s="25">
        <v>0</v>
      </c>
      <c r="L318" s="4" t="s">
        <v>44</v>
      </c>
      <c r="M318" s="7" t="s">
        <v>45</v>
      </c>
      <c r="N318" s="23">
        <v>0</v>
      </c>
      <c r="O318" s="7" t="s">
        <v>45</v>
      </c>
      <c r="P318" s="7" t="s">
        <v>45</v>
      </c>
      <c r="Q318" s="25">
        <f t="shared" si="8"/>
        <v>0</v>
      </c>
      <c r="R318" s="39">
        <f>+Section5_Values[[#This Row],[Business Tax Year 2025 Inflation Cap Credit Reduction Amount in Dollars]]+Section5_Values[[#This Row],[Non-Business Tax Year 2025 Inflation Cap Credit Reduction Amount in Dollars]]</f>
        <v>0</v>
      </c>
      <c r="S318" s="18">
        <f>+Section5_Values[[#This Row],[Business County Portion of Section 5 Payment to School District]]+Section5_Values[[#This Row],[Non-Business County Portion of Section 5 Payment to School District]]</f>
        <v>0</v>
      </c>
      <c r="T318" s="13">
        <f t="shared" si="9"/>
        <v>0</v>
      </c>
      <c r="U318" s="14" t="e">
        <f>+Section5_Values[[#This Row],[Difference]]/Section5_Values[[#This Row],[Total District ICC]]</f>
        <v>#DIV/0!</v>
      </c>
    </row>
    <row r="319" spans="1:21">
      <c r="A319" s="4">
        <v>2023</v>
      </c>
      <c r="B319" s="4">
        <v>28</v>
      </c>
      <c r="C319" s="4" t="s">
        <v>388</v>
      </c>
      <c r="D319" s="4">
        <v>20930</v>
      </c>
      <c r="E319" s="4" t="s">
        <v>254</v>
      </c>
      <c r="F319" s="4" t="s">
        <v>44</v>
      </c>
      <c r="G319" s="7" t="s">
        <v>45</v>
      </c>
      <c r="H319" s="23">
        <v>0</v>
      </c>
      <c r="I319" s="7" t="s">
        <v>45</v>
      </c>
      <c r="J319" s="7" t="s">
        <v>45</v>
      </c>
      <c r="K319" s="25">
        <v>0</v>
      </c>
      <c r="L319" s="4" t="s">
        <v>44</v>
      </c>
      <c r="M319" s="7" t="s">
        <v>45</v>
      </c>
      <c r="N319" s="23">
        <v>0</v>
      </c>
      <c r="O319" s="7" t="s">
        <v>45</v>
      </c>
      <c r="P319" s="7" t="s">
        <v>45</v>
      </c>
      <c r="Q319" s="25">
        <f t="shared" si="8"/>
        <v>0</v>
      </c>
      <c r="R319" s="39">
        <f>+Section5_Values[[#This Row],[Business Tax Year 2025 Inflation Cap Credit Reduction Amount in Dollars]]+Section5_Values[[#This Row],[Non-Business Tax Year 2025 Inflation Cap Credit Reduction Amount in Dollars]]</f>
        <v>0</v>
      </c>
      <c r="S319" s="18">
        <f>+Section5_Values[[#This Row],[Business County Portion of Section 5 Payment to School District]]+Section5_Values[[#This Row],[Non-Business County Portion of Section 5 Payment to School District]]</f>
        <v>0</v>
      </c>
      <c r="T319" s="13">
        <f t="shared" si="9"/>
        <v>0</v>
      </c>
      <c r="U319" s="14" t="e">
        <f>+Section5_Values[[#This Row],[Difference]]/Section5_Values[[#This Row],[Total District ICC]]</f>
        <v>#DIV/0!</v>
      </c>
    </row>
    <row r="320" spans="1:21">
      <c r="A320" s="4">
        <v>2023</v>
      </c>
      <c r="B320" s="4">
        <v>28</v>
      </c>
      <c r="C320" s="4" t="s">
        <v>388</v>
      </c>
      <c r="D320" s="4">
        <v>20950</v>
      </c>
      <c r="E320" s="4" t="s">
        <v>391</v>
      </c>
      <c r="F320" s="4" t="s">
        <v>44</v>
      </c>
      <c r="G320" s="7" t="s">
        <v>45</v>
      </c>
      <c r="H320" s="23">
        <v>0</v>
      </c>
      <c r="I320" s="7" t="s">
        <v>45</v>
      </c>
      <c r="J320" s="7" t="s">
        <v>45</v>
      </c>
      <c r="K320" s="25">
        <v>0</v>
      </c>
      <c r="L320" s="4" t="s">
        <v>44</v>
      </c>
      <c r="M320" s="7" t="s">
        <v>45</v>
      </c>
      <c r="N320" s="23">
        <v>0</v>
      </c>
      <c r="O320" s="7" t="s">
        <v>45</v>
      </c>
      <c r="P320" s="7" t="s">
        <v>45</v>
      </c>
      <c r="Q320" s="25">
        <f t="shared" si="8"/>
        <v>0</v>
      </c>
      <c r="R320" s="39">
        <f>+Section5_Values[[#This Row],[Business Tax Year 2025 Inflation Cap Credit Reduction Amount in Dollars]]+Section5_Values[[#This Row],[Non-Business Tax Year 2025 Inflation Cap Credit Reduction Amount in Dollars]]</f>
        <v>0</v>
      </c>
      <c r="S320" s="18">
        <f>+Section5_Values[[#This Row],[Business County Portion of Section 5 Payment to School District]]+Section5_Values[[#This Row],[Non-Business County Portion of Section 5 Payment to School District]]</f>
        <v>0</v>
      </c>
      <c r="T320" s="13">
        <f t="shared" si="9"/>
        <v>0</v>
      </c>
      <c r="U320" s="14" t="e">
        <f>+Section5_Values[[#This Row],[Difference]]/Section5_Values[[#This Row],[Total District ICC]]</f>
        <v>#DIV/0!</v>
      </c>
    </row>
    <row r="321" spans="1:21">
      <c r="A321" s="4">
        <v>2023</v>
      </c>
      <c r="B321" s="4">
        <v>28</v>
      </c>
      <c r="C321" s="4" t="s">
        <v>388</v>
      </c>
      <c r="D321" s="4">
        <v>22630</v>
      </c>
      <c r="E321" s="4" t="s">
        <v>392</v>
      </c>
      <c r="F321" s="4" t="s">
        <v>44</v>
      </c>
      <c r="G321" s="7" t="s">
        <v>45</v>
      </c>
      <c r="H321" s="23">
        <v>0</v>
      </c>
      <c r="I321" s="7" t="s">
        <v>45</v>
      </c>
      <c r="J321" s="7" t="s">
        <v>45</v>
      </c>
      <c r="K321" s="25">
        <v>0</v>
      </c>
      <c r="L321" s="4" t="s">
        <v>44</v>
      </c>
      <c r="M321" s="7" t="s">
        <v>45</v>
      </c>
      <c r="N321" s="23">
        <v>0</v>
      </c>
      <c r="O321" s="7" t="s">
        <v>45</v>
      </c>
      <c r="P321" s="7" t="s">
        <v>45</v>
      </c>
      <c r="Q321" s="25">
        <f t="shared" si="8"/>
        <v>0</v>
      </c>
      <c r="R321" s="39">
        <f>+Section5_Values[[#This Row],[Business Tax Year 2025 Inflation Cap Credit Reduction Amount in Dollars]]+Section5_Values[[#This Row],[Non-Business Tax Year 2025 Inflation Cap Credit Reduction Amount in Dollars]]</f>
        <v>0</v>
      </c>
      <c r="S321" s="18">
        <f>+Section5_Values[[#This Row],[Business County Portion of Section 5 Payment to School District]]+Section5_Values[[#This Row],[Non-Business County Portion of Section 5 Payment to School District]]</f>
        <v>0</v>
      </c>
      <c r="T321" s="13">
        <f t="shared" si="9"/>
        <v>0</v>
      </c>
      <c r="U321" s="14" t="e">
        <f>+Section5_Values[[#This Row],[Difference]]/Section5_Values[[#This Row],[Total District ICC]]</f>
        <v>#DIV/0!</v>
      </c>
    </row>
    <row r="322" spans="1:21">
      <c r="A322" s="4">
        <v>2023</v>
      </c>
      <c r="B322" s="4">
        <v>28</v>
      </c>
      <c r="C322" s="4" t="s">
        <v>388</v>
      </c>
      <c r="D322" s="4">
        <v>22680</v>
      </c>
      <c r="E322" s="4" t="s">
        <v>393</v>
      </c>
      <c r="F322" s="4" t="s">
        <v>43</v>
      </c>
      <c r="G322" s="7">
        <v>118382</v>
      </c>
      <c r="H322" s="23">
        <v>2623.04</v>
      </c>
      <c r="I322" s="7">
        <v>115758.96</v>
      </c>
      <c r="J322" s="7">
        <v>118116</v>
      </c>
      <c r="K322" s="25">
        <v>2357.04</v>
      </c>
      <c r="L322" s="4" t="s">
        <v>44</v>
      </c>
      <c r="M322" s="7" t="s">
        <v>45</v>
      </c>
      <c r="N322" s="23">
        <v>0</v>
      </c>
      <c r="O322" s="7" t="s">
        <v>45</v>
      </c>
      <c r="P322" s="7" t="s">
        <v>45</v>
      </c>
      <c r="Q322" s="25">
        <f t="shared" si="8"/>
        <v>0</v>
      </c>
      <c r="R322" s="39">
        <f>+Section5_Values[[#This Row],[Business Tax Year 2025 Inflation Cap Credit Reduction Amount in Dollars]]+Section5_Values[[#This Row],[Non-Business Tax Year 2025 Inflation Cap Credit Reduction Amount in Dollars]]</f>
        <v>2623.04</v>
      </c>
      <c r="S322" s="18">
        <f>+Section5_Values[[#This Row],[Business County Portion of Section 5 Payment to School District]]+Section5_Values[[#This Row],[Non-Business County Portion of Section 5 Payment to School District]]</f>
        <v>2357.04</v>
      </c>
      <c r="T322" s="13">
        <f t="shared" si="9"/>
        <v>-266</v>
      </c>
      <c r="U322" s="15">
        <f>+Section5_Values[[#This Row],[Difference]]/Section5_Values[[#This Row],[Total District ICC]]</f>
        <v>-0.10140905209222886</v>
      </c>
    </row>
    <row r="323" spans="1:21">
      <c r="A323" s="4">
        <v>2023</v>
      </c>
      <c r="B323" s="4">
        <v>28</v>
      </c>
      <c r="C323" s="4" t="s">
        <v>388</v>
      </c>
      <c r="D323" s="4">
        <v>23110</v>
      </c>
      <c r="E323" s="4" t="s">
        <v>394</v>
      </c>
      <c r="F323" s="4" t="s">
        <v>44</v>
      </c>
      <c r="G323" s="7" t="s">
        <v>45</v>
      </c>
      <c r="H323" s="23">
        <v>0</v>
      </c>
      <c r="I323" s="7" t="s">
        <v>45</v>
      </c>
      <c r="J323" s="7" t="s">
        <v>45</v>
      </c>
      <c r="K323" s="25">
        <v>0</v>
      </c>
      <c r="L323" s="4" t="s">
        <v>44</v>
      </c>
      <c r="M323" s="7" t="s">
        <v>45</v>
      </c>
      <c r="N323" s="23">
        <v>0</v>
      </c>
      <c r="O323" s="7" t="s">
        <v>45</v>
      </c>
      <c r="P323" s="7" t="s">
        <v>45</v>
      </c>
      <c r="Q323" s="25">
        <f t="shared" si="8"/>
        <v>0</v>
      </c>
      <c r="R323" s="39">
        <f>+Section5_Values[[#This Row],[Business Tax Year 2025 Inflation Cap Credit Reduction Amount in Dollars]]+Section5_Values[[#This Row],[Non-Business Tax Year 2025 Inflation Cap Credit Reduction Amount in Dollars]]</f>
        <v>0</v>
      </c>
      <c r="S323" s="18">
        <f>+Section5_Values[[#This Row],[Business County Portion of Section 5 Payment to School District]]+Section5_Values[[#This Row],[Non-Business County Portion of Section 5 Payment to School District]]</f>
        <v>0</v>
      </c>
      <c r="T323" s="13">
        <f t="shared" si="9"/>
        <v>0</v>
      </c>
      <c r="U323" s="14" t="e">
        <f>+Section5_Values[[#This Row],[Difference]]/Section5_Values[[#This Row],[Total District ICC]]</f>
        <v>#DIV/0!</v>
      </c>
    </row>
    <row r="324" spans="1:21">
      <c r="A324" s="4">
        <v>2023</v>
      </c>
      <c r="B324" s="4">
        <v>28</v>
      </c>
      <c r="C324" s="4" t="s">
        <v>388</v>
      </c>
      <c r="D324" s="4">
        <v>23360</v>
      </c>
      <c r="E324" s="4" t="s">
        <v>395</v>
      </c>
      <c r="F324" s="4" t="s">
        <v>44</v>
      </c>
      <c r="G324" s="7" t="s">
        <v>45</v>
      </c>
      <c r="H324" s="23">
        <v>0</v>
      </c>
      <c r="I324" s="7" t="s">
        <v>45</v>
      </c>
      <c r="J324" s="7" t="s">
        <v>45</v>
      </c>
      <c r="K324" s="25">
        <v>0</v>
      </c>
      <c r="L324" s="4" t="s">
        <v>44</v>
      </c>
      <c r="M324" s="7" t="s">
        <v>45</v>
      </c>
      <c r="N324" s="23">
        <v>0</v>
      </c>
      <c r="O324" s="7" t="s">
        <v>45</v>
      </c>
      <c r="P324" s="7" t="s">
        <v>45</v>
      </c>
      <c r="Q324" s="25">
        <f t="shared" si="8"/>
        <v>0</v>
      </c>
      <c r="R324" s="39">
        <f>+Section5_Values[[#This Row],[Business Tax Year 2025 Inflation Cap Credit Reduction Amount in Dollars]]+Section5_Values[[#This Row],[Non-Business Tax Year 2025 Inflation Cap Credit Reduction Amount in Dollars]]</f>
        <v>0</v>
      </c>
      <c r="S324" s="18">
        <f>+Section5_Values[[#This Row],[Business County Portion of Section 5 Payment to School District]]+Section5_Values[[#This Row],[Non-Business County Portion of Section 5 Payment to School District]]</f>
        <v>0</v>
      </c>
      <c r="T324" s="13">
        <f t="shared" si="9"/>
        <v>0</v>
      </c>
      <c r="U324" s="14" t="e">
        <f>+Section5_Values[[#This Row],[Difference]]/Section5_Values[[#This Row],[Total District ICC]]</f>
        <v>#DIV/0!</v>
      </c>
    </row>
    <row r="325" spans="1:21">
      <c r="A325" s="4">
        <v>2023</v>
      </c>
      <c r="B325" s="4">
        <v>28</v>
      </c>
      <c r="C325" s="4" t="s">
        <v>388</v>
      </c>
      <c r="D325" s="4">
        <v>24260</v>
      </c>
      <c r="E325" s="4" t="s">
        <v>396</v>
      </c>
      <c r="F325" s="4" t="s">
        <v>44</v>
      </c>
      <c r="G325" s="7" t="s">
        <v>45</v>
      </c>
      <c r="H325" s="23">
        <v>0</v>
      </c>
      <c r="I325" s="7" t="s">
        <v>45</v>
      </c>
      <c r="J325" s="7" t="s">
        <v>45</v>
      </c>
      <c r="K325" s="25">
        <v>0</v>
      </c>
      <c r="L325" s="4" t="s">
        <v>44</v>
      </c>
      <c r="M325" s="7" t="s">
        <v>45</v>
      </c>
      <c r="N325" s="23">
        <v>0</v>
      </c>
      <c r="O325" s="7" t="s">
        <v>45</v>
      </c>
      <c r="P325" s="7" t="s">
        <v>45</v>
      </c>
      <c r="Q325" s="25">
        <f t="shared" si="8"/>
        <v>0</v>
      </c>
      <c r="R325" s="39">
        <f>+Section5_Values[[#This Row],[Business Tax Year 2025 Inflation Cap Credit Reduction Amount in Dollars]]+Section5_Values[[#This Row],[Non-Business Tax Year 2025 Inflation Cap Credit Reduction Amount in Dollars]]</f>
        <v>0</v>
      </c>
      <c r="S325" s="18">
        <f>+Section5_Values[[#This Row],[Business County Portion of Section 5 Payment to School District]]+Section5_Values[[#This Row],[Non-Business County Portion of Section 5 Payment to School District]]</f>
        <v>0</v>
      </c>
      <c r="T325" s="13">
        <f t="shared" si="9"/>
        <v>0</v>
      </c>
      <c r="U325" s="14" t="e">
        <f>+Section5_Values[[#This Row],[Difference]]/Section5_Values[[#This Row],[Total District ICC]]</f>
        <v>#DIV/0!</v>
      </c>
    </row>
    <row r="326" spans="1:21">
      <c r="A326" s="4">
        <v>2023</v>
      </c>
      <c r="B326" s="4">
        <v>28</v>
      </c>
      <c r="C326" s="4" t="s">
        <v>388</v>
      </c>
      <c r="D326" s="4">
        <v>25850</v>
      </c>
      <c r="E326" s="4" t="s">
        <v>397</v>
      </c>
      <c r="F326" s="4" t="s">
        <v>43</v>
      </c>
      <c r="G326" s="7">
        <v>28844890</v>
      </c>
      <c r="H326" s="23">
        <v>2609896.9300000002</v>
      </c>
      <c r="I326" s="7">
        <v>26234993.07</v>
      </c>
      <c r="J326" s="7">
        <v>26820011</v>
      </c>
      <c r="K326" s="25">
        <v>585017.93000000005</v>
      </c>
      <c r="L326" s="4" t="s">
        <v>44</v>
      </c>
      <c r="M326" s="7" t="s">
        <v>45</v>
      </c>
      <c r="N326" s="23">
        <v>0</v>
      </c>
      <c r="O326" s="7" t="s">
        <v>45</v>
      </c>
      <c r="P326" s="7" t="s">
        <v>45</v>
      </c>
      <c r="Q326" s="25">
        <f t="shared" si="8"/>
        <v>0</v>
      </c>
      <c r="R326" s="39">
        <f>+Section5_Values[[#This Row],[Business Tax Year 2025 Inflation Cap Credit Reduction Amount in Dollars]]+Section5_Values[[#This Row],[Non-Business Tax Year 2025 Inflation Cap Credit Reduction Amount in Dollars]]</f>
        <v>2609896.9300000002</v>
      </c>
      <c r="S326" s="18">
        <f>+Section5_Values[[#This Row],[Business County Portion of Section 5 Payment to School District]]+Section5_Values[[#This Row],[Non-Business County Portion of Section 5 Payment to School District]]</f>
        <v>585017.93000000005</v>
      </c>
      <c r="T326" s="13">
        <f t="shared" si="9"/>
        <v>-2024879</v>
      </c>
      <c r="U326" s="15">
        <f>+Section5_Values[[#This Row],[Difference]]/Section5_Values[[#This Row],[Total District ICC]]</f>
        <v>-0.77584634731150082</v>
      </c>
    </row>
    <row r="327" spans="1:21">
      <c r="A327" s="4">
        <v>2023</v>
      </c>
      <c r="B327" s="4">
        <v>28</v>
      </c>
      <c r="C327" s="4" t="s">
        <v>388</v>
      </c>
      <c r="D327" s="4">
        <v>30200</v>
      </c>
      <c r="E327" s="4" t="s">
        <v>398</v>
      </c>
      <c r="F327" s="4" t="s">
        <v>43</v>
      </c>
      <c r="G327" s="7">
        <v>3946987</v>
      </c>
      <c r="H327" s="23">
        <v>445750.41</v>
      </c>
      <c r="I327" s="7">
        <v>3501236.59</v>
      </c>
      <c r="J327" s="7">
        <v>3951343</v>
      </c>
      <c r="K327" s="25">
        <v>450106.41</v>
      </c>
      <c r="L327" s="4" t="s">
        <v>44</v>
      </c>
      <c r="M327" s="7" t="s">
        <v>45</v>
      </c>
      <c r="N327" s="23">
        <v>0</v>
      </c>
      <c r="O327" s="7" t="s">
        <v>45</v>
      </c>
      <c r="P327" s="7" t="s">
        <v>45</v>
      </c>
      <c r="Q327" s="25">
        <f t="shared" ref="Q327:Q390" si="10">IF(L327="Y",MAX(P327-O327,0),0)</f>
        <v>0</v>
      </c>
      <c r="R327" s="39">
        <f>+Section5_Values[[#This Row],[Business Tax Year 2025 Inflation Cap Credit Reduction Amount in Dollars]]+Section5_Values[[#This Row],[Non-Business Tax Year 2025 Inflation Cap Credit Reduction Amount in Dollars]]</f>
        <v>445750.41</v>
      </c>
      <c r="S327" s="18">
        <f>+Section5_Values[[#This Row],[Business County Portion of Section 5 Payment to School District]]+Section5_Values[[#This Row],[Non-Business County Portion of Section 5 Payment to School District]]</f>
        <v>450106.41</v>
      </c>
      <c r="T327" s="13">
        <f t="shared" ref="T327:T390" si="11">+S327-R327</f>
        <v>4356</v>
      </c>
      <c r="U327" s="14">
        <f>+Section5_Values[[#This Row],[Difference]]/Section5_Values[[#This Row],[Total District ICC]]</f>
        <v>9.7722848981787822E-3</v>
      </c>
    </row>
    <row r="328" spans="1:21">
      <c r="A328" s="4">
        <v>2023</v>
      </c>
      <c r="B328" s="4">
        <v>29</v>
      </c>
      <c r="C328" s="4" t="s">
        <v>399</v>
      </c>
      <c r="D328" s="4">
        <v>20320</v>
      </c>
      <c r="E328" s="4" t="s">
        <v>400</v>
      </c>
      <c r="F328" s="4" t="s">
        <v>43</v>
      </c>
      <c r="G328" s="7">
        <v>79478447</v>
      </c>
      <c r="H328" s="23">
        <v>3271778.72</v>
      </c>
      <c r="I328" s="7">
        <v>76206668.280000001</v>
      </c>
      <c r="J328" s="7">
        <v>79069813</v>
      </c>
      <c r="K328" s="25">
        <v>2863144.72</v>
      </c>
      <c r="L328" s="4" t="s">
        <v>44</v>
      </c>
      <c r="M328" s="7" t="s">
        <v>45</v>
      </c>
      <c r="N328" s="23">
        <v>0</v>
      </c>
      <c r="O328" s="7" t="s">
        <v>45</v>
      </c>
      <c r="P328" s="7" t="s">
        <v>45</v>
      </c>
      <c r="Q328" s="25">
        <f t="shared" si="10"/>
        <v>0</v>
      </c>
      <c r="R328" s="39">
        <f>+Section5_Values[[#This Row],[Business Tax Year 2025 Inflation Cap Credit Reduction Amount in Dollars]]+Section5_Values[[#This Row],[Non-Business Tax Year 2025 Inflation Cap Credit Reduction Amount in Dollars]]</f>
        <v>3271778.72</v>
      </c>
      <c r="S328" s="18">
        <f>+Section5_Values[[#This Row],[Business County Portion of Section 5 Payment to School District]]+Section5_Values[[#This Row],[Non-Business County Portion of Section 5 Payment to School District]]</f>
        <v>2863144.72</v>
      </c>
      <c r="T328" s="13">
        <f t="shared" si="11"/>
        <v>-408634</v>
      </c>
      <c r="U328" s="15">
        <f>+Section5_Values[[#This Row],[Difference]]/Section5_Values[[#This Row],[Total District ICC]]</f>
        <v>-0.12489658836096347</v>
      </c>
    </row>
    <row r="329" spans="1:21">
      <c r="A329" s="4">
        <v>2023</v>
      </c>
      <c r="B329" s="4">
        <v>29</v>
      </c>
      <c r="C329" s="4" t="s">
        <v>399</v>
      </c>
      <c r="D329" s="4">
        <v>20880</v>
      </c>
      <c r="E329" s="4" t="s">
        <v>181</v>
      </c>
      <c r="F329" s="4" t="s">
        <v>43</v>
      </c>
      <c r="G329" s="7">
        <v>3276519</v>
      </c>
      <c r="H329" s="23">
        <v>350842.12</v>
      </c>
      <c r="I329" s="7">
        <v>2925676.88</v>
      </c>
      <c r="J329" s="7">
        <v>3425367</v>
      </c>
      <c r="K329" s="25">
        <v>499690.12</v>
      </c>
      <c r="L329" s="4" t="s">
        <v>44</v>
      </c>
      <c r="M329" s="7" t="s">
        <v>45</v>
      </c>
      <c r="N329" s="23">
        <v>0</v>
      </c>
      <c r="O329" s="7" t="s">
        <v>45</v>
      </c>
      <c r="P329" s="7" t="s">
        <v>45</v>
      </c>
      <c r="Q329" s="25">
        <f t="shared" si="10"/>
        <v>0</v>
      </c>
      <c r="R329" s="39">
        <f>+Section5_Values[[#This Row],[Business Tax Year 2025 Inflation Cap Credit Reduction Amount in Dollars]]+Section5_Values[[#This Row],[Non-Business Tax Year 2025 Inflation Cap Credit Reduction Amount in Dollars]]</f>
        <v>350842.12</v>
      </c>
      <c r="S329" s="18">
        <f>+Section5_Values[[#This Row],[Business County Portion of Section 5 Payment to School District]]+Section5_Values[[#This Row],[Non-Business County Portion of Section 5 Payment to School District]]</f>
        <v>499690.12</v>
      </c>
      <c r="T329" s="13">
        <f t="shared" si="11"/>
        <v>148848</v>
      </c>
      <c r="U329" s="14">
        <f>+Section5_Values[[#This Row],[Difference]]/Section5_Values[[#This Row],[Total District ICC]]</f>
        <v>0.42425920810192347</v>
      </c>
    </row>
    <row r="330" spans="1:21">
      <c r="A330" s="4">
        <v>2023</v>
      </c>
      <c r="B330" s="4">
        <v>29</v>
      </c>
      <c r="C330" s="4" t="s">
        <v>399</v>
      </c>
      <c r="D330" s="4">
        <v>21090</v>
      </c>
      <c r="E330" s="4" t="s">
        <v>202</v>
      </c>
      <c r="F330" s="4" t="s">
        <v>43</v>
      </c>
      <c r="G330" s="7">
        <v>518</v>
      </c>
      <c r="H330" s="23">
        <v>204.83</v>
      </c>
      <c r="I330" s="7">
        <v>313.17</v>
      </c>
      <c r="J330" s="7">
        <v>518</v>
      </c>
      <c r="K330" s="25">
        <v>204.83</v>
      </c>
      <c r="L330" s="4" t="s">
        <v>44</v>
      </c>
      <c r="M330" s="7" t="s">
        <v>45</v>
      </c>
      <c r="N330" s="23">
        <v>0</v>
      </c>
      <c r="O330" s="7" t="s">
        <v>45</v>
      </c>
      <c r="P330" s="7" t="s">
        <v>45</v>
      </c>
      <c r="Q330" s="25">
        <f t="shared" si="10"/>
        <v>0</v>
      </c>
      <c r="R330" s="39">
        <f>+Section5_Values[[#This Row],[Business Tax Year 2025 Inflation Cap Credit Reduction Amount in Dollars]]+Section5_Values[[#This Row],[Non-Business Tax Year 2025 Inflation Cap Credit Reduction Amount in Dollars]]</f>
        <v>204.83</v>
      </c>
      <c r="S330" s="18">
        <f>+Section5_Values[[#This Row],[Business County Portion of Section 5 Payment to School District]]+Section5_Values[[#This Row],[Non-Business County Portion of Section 5 Payment to School District]]</f>
        <v>204.83</v>
      </c>
      <c r="T330" s="13">
        <f t="shared" si="11"/>
        <v>0</v>
      </c>
      <c r="U330" s="14">
        <f>+Section5_Values[[#This Row],[Difference]]/Section5_Values[[#This Row],[Total District ICC]]</f>
        <v>0</v>
      </c>
    </row>
    <row r="331" spans="1:21">
      <c r="A331" s="4">
        <v>2023</v>
      </c>
      <c r="B331" s="4">
        <v>29</v>
      </c>
      <c r="C331" s="4" t="s">
        <v>399</v>
      </c>
      <c r="D331" s="4">
        <v>21710</v>
      </c>
      <c r="E331" s="4" t="s">
        <v>182</v>
      </c>
      <c r="F331" s="4" t="s">
        <v>43</v>
      </c>
      <c r="G331" s="7">
        <v>21902643</v>
      </c>
      <c r="H331" s="23">
        <v>1691552.97</v>
      </c>
      <c r="I331" s="7">
        <v>20211090.030000001</v>
      </c>
      <c r="J331" s="7">
        <v>21980817</v>
      </c>
      <c r="K331" s="25">
        <v>1769726.97</v>
      </c>
      <c r="L331" s="4" t="s">
        <v>44</v>
      </c>
      <c r="M331" s="7" t="s">
        <v>45</v>
      </c>
      <c r="N331" s="23">
        <v>0</v>
      </c>
      <c r="O331" s="7" t="s">
        <v>45</v>
      </c>
      <c r="P331" s="7" t="s">
        <v>45</v>
      </c>
      <c r="Q331" s="25">
        <f t="shared" si="10"/>
        <v>0</v>
      </c>
      <c r="R331" s="39">
        <f>+Section5_Values[[#This Row],[Business Tax Year 2025 Inflation Cap Credit Reduction Amount in Dollars]]+Section5_Values[[#This Row],[Non-Business Tax Year 2025 Inflation Cap Credit Reduction Amount in Dollars]]</f>
        <v>1691552.97</v>
      </c>
      <c r="S331" s="18">
        <f>+Section5_Values[[#This Row],[Business County Portion of Section 5 Payment to School District]]+Section5_Values[[#This Row],[Non-Business County Portion of Section 5 Payment to School District]]</f>
        <v>1769726.97</v>
      </c>
      <c r="T331" s="13">
        <f t="shared" si="11"/>
        <v>78174</v>
      </c>
      <c r="U331" s="14">
        <f>+Section5_Values[[#This Row],[Difference]]/Section5_Values[[#This Row],[Total District ICC]]</f>
        <v>4.6214337585893037E-2</v>
      </c>
    </row>
    <row r="332" spans="1:21">
      <c r="A332" s="4">
        <v>2023</v>
      </c>
      <c r="B332" s="4">
        <v>29</v>
      </c>
      <c r="C332" s="4" t="s">
        <v>399</v>
      </c>
      <c r="D332" s="4">
        <v>22200</v>
      </c>
      <c r="E332" s="4" t="s">
        <v>205</v>
      </c>
      <c r="F332" s="4" t="s">
        <v>43</v>
      </c>
      <c r="G332" s="7">
        <v>7089551</v>
      </c>
      <c r="H332" s="23">
        <v>854169.01</v>
      </c>
      <c r="I332" s="7">
        <v>6235381.9900000002</v>
      </c>
      <c r="J332" s="7">
        <v>7117099</v>
      </c>
      <c r="K332" s="25">
        <v>881717.01</v>
      </c>
      <c r="L332" s="4" t="s">
        <v>44</v>
      </c>
      <c r="M332" s="7" t="s">
        <v>45</v>
      </c>
      <c r="N332" s="23">
        <v>0</v>
      </c>
      <c r="O332" s="7" t="s">
        <v>45</v>
      </c>
      <c r="P332" s="7" t="s">
        <v>45</v>
      </c>
      <c r="Q332" s="25">
        <f t="shared" si="10"/>
        <v>0</v>
      </c>
      <c r="R332" s="39">
        <f>+Section5_Values[[#This Row],[Business Tax Year 2025 Inflation Cap Credit Reduction Amount in Dollars]]+Section5_Values[[#This Row],[Non-Business Tax Year 2025 Inflation Cap Credit Reduction Amount in Dollars]]</f>
        <v>854169.01</v>
      </c>
      <c r="S332" s="18">
        <f>+Section5_Values[[#This Row],[Business County Portion of Section 5 Payment to School District]]+Section5_Values[[#This Row],[Non-Business County Portion of Section 5 Payment to School District]]</f>
        <v>881717.01</v>
      </c>
      <c r="T332" s="13">
        <f t="shared" si="11"/>
        <v>27548</v>
      </c>
      <c r="U332" s="14">
        <f>+Section5_Values[[#This Row],[Difference]]/Section5_Values[[#This Row],[Total District ICC]]</f>
        <v>3.2251228594678237E-2</v>
      </c>
    </row>
    <row r="333" spans="1:21">
      <c r="A333" s="4">
        <v>2023</v>
      </c>
      <c r="B333" s="4">
        <v>29</v>
      </c>
      <c r="C333" s="4" t="s">
        <v>399</v>
      </c>
      <c r="D333" s="4">
        <v>22380</v>
      </c>
      <c r="E333" s="4" t="s">
        <v>401</v>
      </c>
      <c r="F333" s="4" t="s">
        <v>44</v>
      </c>
      <c r="G333" s="7" t="s">
        <v>45</v>
      </c>
      <c r="H333" s="23">
        <v>0</v>
      </c>
      <c r="I333" s="7" t="s">
        <v>45</v>
      </c>
      <c r="J333" s="7" t="s">
        <v>45</v>
      </c>
      <c r="K333" s="25">
        <v>0</v>
      </c>
      <c r="L333" s="4" t="s">
        <v>44</v>
      </c>
      <c r="M333" s="7" t="s">
        <v>45</v>
      </c>
      <c r="N333" s="23">
        <v>0</v>
      </c>
      <c r="O333" s="7" t="s">
        <v>45</v>
      </c>
      <c r="P333" s="7" t="s">
        <v>45</v>
      </c>
      <c r="Q333" s="25">
        <f t="shared" si="10"/>
        <v>0</v>
      </c>
      <c r="R333" s="39">
        <f>+Section5_Values[[#This Row],[Business Tax Year 2025 Inflation Cap Credit Reduction Amount in Dollars]]+Section5_Values[[#This Row],[Non-Business Tax Year 2025 Inflation Cap Credit Reduction Amount in Dollars]]</f>
        <v>0</v>
      </c>
      <c r="S333" s="18">
        <f>+Section5_Values[[#This Row],[Business County Portion of Section 5 Payment to School District]]+Section5_Values[[#This Row],[Non-Business County Portion of Section 5 Payment to School District]]</f>
        <v>0</v>
      </c>
      <c r="T333" s="13">
        <f t="shared" si="11"/>
        <v>0</v>
      </c>
      <c r="U333" s="14" t="e">
        <f>+Section5_Values[[#This Row],[Difference]]/Section5_Values[[#This Row],[Total District ICC]]</f>
        <v>#DIV/0!</v>
      </c>
    </row>
    <row r="334" spans="1:21">
      <c r="A334" s="4">
        <v>2023</v>
      </c>
      <c r="B334" s="4">
        <v>29</v>
      </c>
      <c r="C334" s="4" t="s">
        <v>399</v>
      </c>
      <c r="D334" s="4">
        <v>22660</v>
      </c>
      <c r="E334" s="4" t="s">
        <v>402</v>
      </c>
      <c r="F334" s="4" t="s">
        <v>44</v>
      </c>
      <c r="G334" s="7" t="s">
        <v>45</v>
      </c>
      <c r="H334" s="23">
        <v>0</v>
      </c>
      <c r="I334" s="7" t="s">
        <v>45</v>
      </c>
      <c r="J334" s="7" t="s">
        <v>45</v>
      </c>
      <c r="K334" s="25">
        <v>0</v>
      </c>
      <c r="L334" s="4" t="s">
        <v>44</v>
      </c>
      <c r="M334" s="7" t="s">
        <v>45</v>
      </c>
      <c r="N334" s="23">
        <v>0</v>
      </c>
      <c r="O334" s="7" t="s">
        <v>45</v>
      </c>
      <c r="P334" s="7" t="s">
        <v>45</v>
      </c>
      <c r="Q334" s="25">
        <f t="shared" si="10"/>
        <v>0</v>
      </c>
      <c r="R334" s="39">
        <f>+Section5_Values[[#This Row],[Business Tax Year 2025 Inflation Cap Credit Reduction Amount in Dollars]]+Section5_Values[[#This Row],[Non-Business Tax Year 2025 Inflation Cap Credit Reduction Amount in Dollars]]</f>
        <v>0</v>
      </c>
      <c r="S334" s="18">
        <f>+Section5_Values[[#This Row],[Business County Portion of Section 5 Payment to School District]]+Section5_Values[[#This Row],[Non-Business County Portion of Section 5 Payment to School District]]</f>
        <v>0</v>
      </c>
      <c r="T334" s="13">
        <f t="shared" si="11"/>
        <v>0</v>
      </c>
      <c r="U334" s="14" t="e">
        <f>+Section5_Values[[#This Row],[Difference]]/Section5_Values[[#This Row],[Total District ICC]]</f>
        <v>#DIV/0!</v>
      </c>
    </row>
    <row r="335" spans="1:21">
      <c r="A335" s="4">
        <v>2023</v>
      </c>
      <c r="B335" s="4">
        <v>29</v>
      </c>
      <c r="C335" s="4" t="s">
        <v>399</v>
      </c>
      <c r="D335" s="4">
        <v>25010</v>
      </c>
      <c r="E335" s="4" t="s">
        <v>185</v>
      </c>
      <c r="F335" s="4" t="s">
        <v>43</v>
      </c>
      <c r="G335" s="7">
        <v>158550</v>
      </c>
      <c r="H335" s="23">
        <v>24400.27</v>
      </c>
      <c r="I335" s="7">
        <v>134149.73000000001</v>
      </c>
      <c r="J335" s="7">
        <v>164932</v>
      </c>
      <c r="K335" s="25">
        <v>30782.27</v>
      </c>
      <c r="L335" s="4" t="s">
        <v>44</v>
      </c>
      <c r="M335" s="7" t="s">
        <v>45</v>
      </c>
      <c r="N335" s="23">
        <v>0</v>
      </c>
      <c r="O335" s="7" t="s">
        <v>45</v>
      </c>
      <c r="P335" s="7" t="s">
        <v>45</v>
      </c>
      <c r="Q335" s="25">
        <f t="shared" si="10"/>
        <v>0</v>
      </c>
      <c r="R335" s="39">
        <f>+Section5_Values[[#This Row],[Business Tax Year 2025 Inflation Cap Credit Reduction Amount in Dollars]]+Section5_Values[[#This Row],[Non-Business Tax Year 2025 Inflation Cap Credit Reduction Amount in Dollars]]</f>
        <v>24400.27</v>
      </c>
      <c r="S335" s="18">
        <f>+Section5_Values[[#This Row],[Business County Portion of Section 5 Payment to School District]]+Section5_Values[[#This Row],[Non-Business County Portion of Section 5 Payment to School District]]</f>
        <v>30782.27</v>
      </c>
      <c r="T335" s="13">
        <f t="shared" si="11"/>
        <v>6382</v>
      </c>
      <c r="U335" s="14">
        <f>+Section5_Values[[#This Row],[Difference]]/Section5_Values[[#This Row],[Total District ICC]]</f>
        <v>0.26155448279875593</v>
      </c>
    </row>
    <row r="336" spans="1:21">
      <c r="A336" s="4">
        <v>2023</v>
      </c>
      <c r="B336" s="4">
        <v>29</v>
      </c>
      <c r="C336" s="4" t="s">
        <v>399</v>
      </c>
      <c r="D336" s="4">
        <v>25220</v>
      </c>
      <c r="E336" s="4" t="s">
        <v>403</v>
      </c>
      <c r="F336" s="4" t="s">
        <v>44</v>
      </c>
      <c r="G336" s="7" t="s">
        <v>45</v>
      </c>
      <c r="H336" s="23">
        <v>0</v>
      </c>
      <c r="I336" s="7" t="s">
        <v>45</v>
      </c>
      <c r="J336" s="7" t="s">
        <v>45</v>
      </c>
      <c r="K336" s="25">
        <v>0</v>
      </c>
      <c r="L336" s="4" t="s">
        <v>44</v>
      </c>
      <c r="M336" s="7" t="s">
        <v>45</v>
      </c>
      <c r="N336" s="23">
        <v>0</v>
      </c>
      <c r="O336" s="7" t="s">
        <v>45</v>
      </c>
      <c r="P336" s="7" t="s">
        <v>45</v>
      </c>
      <c r="Q336" s="25">
        <f t="shared" si="10"/>
        <v>0</v>
      </c>
      <c r="R336" s="39">
        <f>+Section5_Values[[#This Row],[Business Tax Year 2025 Inflation Cap Credit Reduction Amount in Dollars]]+Section5_Values[[#This Row],[Non-Business Tax Year 2025 Inflation Cap Credit Reduction Amount in Dollars]]</f>
        <v>0</v>
      </c>
      <c r="S336" s="18">
        <f>+Section5_Values[[#This Row],[Business County Portion of Section 5 Payment to School District]]+Section5_Values[[#This Row],[Non-Business County Portion of Section 5 Payment to School District]]</f>
        <v>0</v>
      </c>
      <c r="T336" s="13">
        <f t="shared" si="11"/>
        <v>0</v>
      </c>
      <c r="U336" s="14" t="e">
        <f>+Section5_Values[[#This Row],[Difference]]/Section5_Values[[#This Row],[Total District ICC]]</f>
        <v>#DIV/0!</v>
      </c>
    </row>
    <row r="337" spans="1:21">
      <c r="A337" s="4">
        <v>2023</v>
      </c>
      <c r="B337" s="4">
        <v>29</v>
      </c>
      <c r="C337" s="4" t="s">
        <v>399</v>
      </c>
      <c r="D337" s="4">
        <v>25750</v>
      </c>
      <c r="E337" s="4" t="s">
        <v>404</v>
      </c>
      <c r="F337" s="4" t="s">
        <v>44</v>
      </c>
      <c r="G337" s="7" t="s">
        <v>45</v>
      </c>
      <c r="H337" s="23">
        <v>0</v>
      </c>
      <c r="I337" s="7" t="s">
        <v>45</v>
      </c>
      <c r="J337" s="7" t="s">
        <v>45</v>
      </c>
      <c r="K337" s="25">
        <v>0</v>
      </c>
      <c r="L337" s="4" t="s">
        <v>44</v>
      </c>
      <c r="M337" s="7" t="s">
        <v>45</v>
      </c>
      <c r="N337" s="23">
        <v>0</v>
      </c>
      <c r="O337" s="7" t="s">
        <v>45</v>
      </c>
      <c r="P337" s="7" t="s">
        <v>45</v>
      </c>
      <c r="Q337" s="25">
        <f t="shared" si="10"/>
        <v>0</v>
      </c>
      <c r="R337" s="39">
        <f>+Section5_Values[[#This Row],[Business Tax Year 2025 Inflation Cap Credit Reduction Amount in Dollars]]+Section5_Values[[#This Row],[Non-Business Tax Year 2025 Inflation Cap Credit Reduction Amount in Dollars]]</f>
        <v>0</v>
      </c>
      <c r="S337" s="18">
        <f>+Section5_Values[[#This Row],[Business County Portion of Section 5 Payment to School District]]+Section5_Values[[#This Row],[Non-Business County Portion of Section 5 Payment to School District]]</f>
        <v>0</v>
      </c>
      <c r="T337" s="13">
        <f t="shared" si="11"/>
        <v>0</v>
      </c>
      <c r="U337" s="14" t="e">
        <f>+Section5_Values[[#This Row],[Difference]]/Section5_Values[[#This Row],[Total District ICC]]</f>
        <v>#DIV/0!</v>
      </c>
    </row>
    <row r="338" spans="1:21">
      <c r="A338" s="4">
        <v>2023</v>
      </c>
      <c r="B338" s="4">
        <v>29</v>
      </c>
      <c r="C338" s="4" t="s">
        <v>399</v>
      </c>
      <c r="D338" s="4">
        <v>26020</v>
      </c>
      <c r="E338" s="4" t="s">
        <v>207</v>
      </c>
      <c r="F338" s="4" t="s">
        <v>43</v>
      </c>
      <c r="G338" s="7">
        <v>33126</v>
      </c>
      <c r="H338" s="23">
        <v>6421.03</v>
      </c>
      <c r="I338" s="7">
        <v>26704.97</v>
      </c>
      <c r="J338" s="7">
        <v>33168</v>
      </c>
      <c r="K338" s="25">
        <v>6463.03</v>
      </c>
      <c r="L338" s="4" t="s">
        <v>44</v>
      </c>
      <c r="M338" s="7" t="s">
        <v>45</v>
      </c>
      <c r="N338" s="23">
        <v>0</v>
      </c>
      <c r="O338" s="7" t="s">
        <v>45</v>
      </c>
      <c r="P338" s="7" t="s">
        <v>45</v>
      </c>
      <c r="Q338" s="25">
        <f t="shared" si="10"/>
        <v>0</v>
      </c>
      <c r="R338" s="39">
        <f>+Section5_Values[[#This Row],[Business Tax Year 2025 Inflation Cap Credit Reduction Amount in Dollars]]+Section5_Values[[#This Row],[Non-Business Tax Year 2025 Inflation Cap Credit Reduction Amount in Dollars]]</f>
        <v>6421.03</v>
      </c>
      <c r="S338" s="18">
        <f>+Section5_Values[[#This Row],[Business County Portion of Section 5 Payment to School District]]+Section5_Values[[#This Row],[Non-Business County Portion of Section 5 Payment to School District]]</f>
        <v>6463.03</v>
      </c>
      <c r="T338" s="13">
        <f t="shared" si="11"/>
        <v>42</v>
      </c>
      <c r="U338" s="14">
        <f>+Section5_Values[[#This Row],[Difference]]/Section5_Values[[#This Row],[Total District ICC]]</f>
        <v>6.541006660925117E-3</v>
      </c>
    </row>
    <row r="339" spans="1:21">
      <c r="A339" s="4">
        <v>2023</v>
      </c>
      <c r="B339" s="4">
        <v>29</v>
      </c>
      <c r="C339" s="4" t="s">
        <v>399</v>
      </c>
      <c r="D339" s="4">
        <v>26110</v>
      </c>
      <c r="E339" s="4" t="s">
        <v>405</v>
      </c>
      <c r="F339" s="4" t="s">
        <v>43</v>
      </c>
      <c r="G339" s="7">
        <v>27479468</v>
      </c>
      <c r="H339" s="23">
        <v>2140413.85</v>
      </c>
      <c r="I339" s="7">
        <v>25339054.149999999</v>
      </c>
      <c r="J339" s="7">
        <v>27544658</v>
      </c>
      <c r="K339" s="25">
        <v>2205603.85</v>
      </c>
      <c r="L339" s="4" t="s">
        <v>44</v>
      </c>
      <c r="M339" s="7" t="s">
        <v>45</v>
      </c>
      <c r="N339" s="23">
        <v>0</v>
      </c>
      <c r="O339" s="7" t="s">
        <v>45</v>
      </c>
      <c r="P339" s="7" t="s">
        <v>45</v>
      </c>
      <c r="Q339" s="25">
        <f t="shared" si="10"/>
        <v>0</v>
      </c>
      <c r="R339" s="39">
        <f>+Section5_Values[[#This Row],[Business Tax Year 2025 Inflation Cap Credit Reduction Amount in Dollars]]+Section5_Values[[#This Row],[Non-Business Tax Year 2025 Inflation Cap Credit Reduction Amount in Dollars]]</f>
        <v>2140413.85</v>
      </c>
      <c r="S339" s="18">
        <f>+Section5_Values[[#This Row],[Business County Portion of Section 5 Payment to School District]]+Section5_Values[[#This Row],[Non-Business County Portion of Section 5 Payment to School District]]</f>
        <v>2205603.85</v>
      </c>
      <c r="T339" s="13">
        <f t="shared" si="11"/>
        <v>65190</v>
      </c>
      <c r="U339" s="14">
        <f>+Section5_Values[[#This Row],[Difference]]/Section5_Values[[#This Row],[Total District ICC]]</f>
        <v>3.0456726861489893E-2</v>
      </c>
    </row>
    <row r="340" spans="1:21">
      <c r="A340" s="4">
        <v>2023</v>
      </c>
      <c r="B340" s="4">
        <v>29</v>
      </c>
      <c r="C340" s="4" t="s">
        <v>399</v>
      </c>
      <c r="D340" s="4">
        <v>26120</v>
      </c>
      <c r="E340" s="4" t="s">
        <v>188</v>
      </c>
      <c r="F340" s="4" t="s">
        <v>43</v>
      </c>
      <c r="G340" s="7">
        <v>6786120</v>
      </c>
      <c r="H340" s="23">
        <v>284095.73</v>
      </c>
      <c r="I340" s="7">
        <v>6502024.2699999996</v>
      </c>
      <c r="J340" s="7">
        <v>6920781</v>
      </c>
      <c r="K340" s="25">
        <v>418756.73</v>
      </c>
      <c r="L340" s="4" t="s">
        <v>44</v>
      </c>
      <c r="M340" s="7" t="s">
        <v>45</v>
      </c>
      <c r="N340" s="23">
        <v>0</v>
      </c>
      <c r="O340" s="7" t="s">
        <v>45</v>
      </c>
      <c r="P340" s="7" t="s">
        <v>45</v>
      </c>
      <c r="Q340" s="25">
        <f t="shared" si="10"/>
        <v>0</v>
      </c>
      <c r="R340" s="39">
        <f>+Section5_Values[[#This Row],[Business Tax Year 2025 Inflation Cap Credit Reduction Amount in Dollars]]+Section5_Values[[#This Row],[Non-Business Tax Year 2025 Inflation Cap Credit Reduction Amount in Dollars]]</f>
        <v>284095.73</v>
      </c>
      <c r="S340" s="18">
        <f>+Section5_Values[[#This Row],[Business County Portion of Section 5 Payment to School District]]+Section5_Values[[#This Row],[Non-Business County Portion of Section 5 Payment to School District]]</f>
        <v>418756.73</v>
      </c>
      <c r="T340" s="13">
        <f t="shared" si="11"/>
        <v>134661</v>
      </c>
      <c r="U340" s="14">
        <f>+Section5_Values[[#This Row],[Difference]]/Section5_Values[[#This Row],[Total District ICC]]</f>
        <v>0.47399867643206045</v>
      </c>
    </row>
    <row r="341" spans="1:21">
      <c r="A341" s="4">
        <v>2023</v>
      </c>
      <c r="B341" s="4">
        <v>29</v>
      </c>
      <c r="C341" s="4" t="s">
        <v>399</v>
      </c>
      <c r="D341" s="4">
        <v>30160</v>
      </c>
      <c r="E341" s="4" t="s">
        <v>137</v>
      </c>
      <c r="F341" s="4" t="s">
        <v>43</v>
      </c>
      <c r="G341" s="7">
        <v>3328</v>
      </c>
      <c r="H341" s="23">
        <v>838.48</v>
      </c>
      <c r="I341" s="7">
        <v>2489.52</v>
      </c>
      <c r="J341" s="7">
        <v>3328</v>
      </c>
      <c r="K341" s="25">
        <v>838.48</v>
      </c>
      <c r="L341" s="4" t="s">
        <v>44</v>
      </c>
      <c r="M341" s="7" t="s">
        <v>45</v>
      </c>
      <c r="N341" s="23">
        <v>0</v>
      </c>
      <c r="O341" s="7" t="s">
        <v>45</v>
      </c>
      <c r="P341" s="7" t="s">
        <v>45</v>
      </c>
      <c r="Q341" s="25">
        <f t="shared" si="10"/>
        <v>0</v>
      </c>
      <c r="R341" s="39">
        <f>+Section5_Values[[#This Row],[Business Tax Year 2025 Inflation Cap Credit Reduction Amount in Dollars]]+Section5_Values[[#This Row],[Non-Business Tax Year 2025 Inflation Cap Credit Reduction Amount in Dollars]]</f>
        <v>838.48</v>
      </c>
      <c r="S341" s="18">
        <f>+Section5_Values[[#This Row],[Business County Portion of Section 5 Payment to School District]]+Section5_Values[[#This Row],[Non-Business County Portion of Section 5 Payment to School District]]</f>
        <v>838.48</v>
      </c>
      <c r="T341" s="13">
        <f t="shared" si="11"/>
        <v>0</v>
      </c>
      <c r="U341" s="14">
        <f>+Section5_Values[[#This Row],[Difference]]/Section5_Values[[#This Row],[Total District ICC]]</f>
        <v>0</v>
      </c>
    </row>
    <row r="342" spans="1:21">
      <c r="A342" s="4">
        <v>2023</v>
      </c>
      <c r="B342" s="4">
        <v>29</v>
      </c>
      <c r="C342" s="4" t="s">
        <v>399</v>
      </c>
      <c r="D342" s="4">
        <v>30170</v>
      </c>
      <c r="E342" s="4" t="s">
        <v>189</v>
      </c>
      <c r="F342" s="4" t="s">
        <v>43</v>
      </c>
      <c r="G342" s="7">
        <v>14912980</v>
      </c>
      <c r="H342" s="23">
        <v>1266026.42</v>
      </c>
      <c r="I342" s="7">
        <v>13646953.58</v>
      </c>
      <c r="J342" s="7">
        <v>14999017</v>
      </c>
      <c r="K342" s="25">
        <v>1352063.42</v>
      </c>
      <c r="L342" s="4" t="s">
        <v>44</v>
      </c>
      <c r="M342" s="7" t="s">
        <v>45</v>
      </c>
      <c r="N342" s="23">
        <v>0</v>
      </c>
      <c r="O342" s="7" t="s">
        <v>45</v>
      </c>
      <c r="P342" s="7" t="s">
        <v>45</v>
      </c>
      <c r="Q342" s="25">
        <f t="shared" si="10"/>
        <v>0</v>
      </c>
      <c r="R342" s="39">
        <f>+Section5_Values[[#This Row],[Business Tax Year 2025 Inflation Cap Credit Reduction Amount in Dollars]]+Section5_Values[[#This Row],[Non-Business Tax Year 2025 Inflation Cap Credit Reduction Amount in Dollars]]</f>
        <v>1266026.42</v>
      </c>
      <c r="S342" s="18">
        <f>+Section5_Values[[#This Row],[Business County Portion of Section 5 Payment to School District]]+Section5_Values[[#This Row],[Non-Business County Portion of Section 5 Payment to School District]]</f>
        <v>1352063.42</v>
      </c>
      <c r="T342" s="13">
        <f t="shared" si="11"/>
        <v>86037</v>
      </c>
      <c r="U342" s="14">
        <f>+Section5_Values[[#This Row],[Difference]]/Section5_Values[[#This Row],[Total District ICC]]</f>
        <v>6.7958297426368094E-2</v>
      </c>
    </row>
    <row r="343" spans="1:21">
      <c r="A343" s="4">
        <v>2023</v>
      </c>
      <c r="B343" s="4">
        <v>29</v>
      </c>
      <c r="C343" s="4" t="s">
        <v>399</v>
      </c>
      <c r="D343" s="4">
        <v>30270</v>
      </c>
      <c r="E343" s="4" t="s">
        <v>157</v>
      </c>
      <c r="F343" s="4" t="s">
        <v>43</v>
      </c>
      <c r="G343" s="7">
        <v>237</v>
      </c>
      <c r="H343" s="23">
        <v>19.920000000000002</v>
      </c>
      <c r="I343" s="7">
        <v>217.08</v>
      </c>
      <c r="J343" s="7">
        <v>239</v>
      </c>
      <c r="K343" s="25">
        <v>21.92</v>
      </c>
      <c r="L343" s="4" t="s">
        <v>44</v>
      </c>
      <c r="M343" s="7" t="s">
        <v>45</v>
      </c>
      <c r="N343" s="23">
        <v>0</v>
      </c>
      <c r="O343" s="7" t="s">
        <v>45</v>
      </c>
      <c r="P343" s="7" t="s">
        <v>45</v>
      </c>
      <c r="Q343" s="25">
        <f t="shared" si="10"/>
        <v>0</v>
      </c>
      <c r="R343" s="39">
        <f>+Section5_Values[[#This Row],[Business Tax Year 2025 Inflation Cap Credit Reduction Amount in Dollars]]+Section5_Values[[#This Row],[Non-Business Tax Year 2025 Inflation Cap Credit Reduction Amount in Dollars]]</f>
        <v>19.920000000000002</v>
      </c>
      <c r="S343" s="18">
        <f>+Section5_Values[[#This Row],[Business County Portion of Section 5 Payment to School District]]+Section5_Values[[#This Row],[Non-Business County Portion of Section 5 Payment to School District]]</f>
        <v>21.92</v>
      </c>
      <c r="T343" s="13">
        <f t="shared" si="11"/>
        <v>2</v>
      </c>
      <c r="U343" s="14">
        <f>+Section5_Values[[#This Row],[Difference]]/Section5_Values[[#This Row],[Total District ICC]]</f>
        <v>0.1004016064257028</v>
      </c>
    </row>
    <row r="344" spans="1:21">
      <c r="A344" s="4">
        <v>2023</v>
      </c>
      <c r="B344" s="4">
        <v>29</v>
      </c>
      <c r="C344" s="4" t="s">
        <v>399</v>
      </c>
      <c r="D344" s="4">
        <v>30380</v>
      </c>
      <c r="E344" s="4" t="s">
        <v>179</v>
      </c>
      <c r="F344" s="4" t="s">
        <v>43</v>
      </c>
      <c r="G344" s="7">
        <v>19147</v>
      </c>
      <c r="H344" s="23">
        <v>4863.6000000000004</v>
      </c>
      <c r="I344" s="7">
        <v>14283.4</v>
      </c>
      <c r="J344" s="7">
        <v>22996</v>
      </c>
      <c r="K344" s="25">
        <v>8712.6</v>
      </c>
      <c r="L344" s="4" t="s">
        <v>44</v>
      </c>
      <c r="M344" s="7" t="s">
        <v>45</v>
      </c>
      <c r="N344" s="23">
        <v>0</v>
      </c>
      <c r="O344" s="7" t="s">
        <v>45</v>
      </c>
      <c r="P344" s="7" t="s">
        <v>45</v>
      </c>
      <c r="Q344" s="25">
        <f t="shared" si="10"/>
        <v>0</v>
      </c>
      <c r="R344" s="39">
        <f>+Section5_Values[[#This Row],[Business Tax Year 2025 Inflation Cap Credit Reduction Amount in Dollars]]+Section5_Values[[#This Row],[Non-Business Tax Year 2025 Inflation Cap Credit Reduction Amount in Dollars]]</f>
        <v>4863.6000000000004</v>
      </c>
      <c r="S344" s="18">
        <f>+Section5_Values[[#This Row],[Business County Portion of Section 5 Payment to School District]]+Section5_Values[[#This Row],[Non-Business County Portion of Section 5 Payment to School District]]</f>
        <v>8712.6</v>
      </c>
      <c r="T344" s="13">
        <f t="shared" si="11"/>
        <v>3849</v>
      </c>
      <c r="U344" s="14">
        <f>+Section5_Values[[#This Row],[Difference]]/Section5_Values[[#This Row],[Total District ICC]]</f>
        <v>0.79138909449790273</v>
      </c>
    </row>
    <row r="345" spans="1:21">
      <c r="A345" s="4">
        <v>2023</v>
      </c>
      <c r="B345" s="4">
        <v>29</v>
      </c>
      <c r="C345" s="4" t="s">
        <v>399</v>
      </c>
      <c r="D345" s="4">
        <v>30470</v>
      </c>
      <c r="E345" s="4" t="s">
        <v>200</v>
      </c>
      <c r="F345" s="4" t="s">
        <v>43</v>
      </c>
      <c r="G345" s="7">
        <v>9393</v>
      </c>
      <c r="H345" s="23">
        <v>1351.58</v>
      </c>
      <c r="I345" s="7">
        <v>8041.42</v>
      </c>
      <c r="J345" s="7">
        <v>9393</v>
      </c>
      <c r="K345" s="25">
        <v>1351.58</v>
      </c>
      <c r="L345" s="4" t="s">
        <v>44</v>
      </c>
      <c r="M345" s="7" t="s">
        <v>45</v>
      </c>
      <c r="N345" s="23">
        <v>0</v>
      </c>
      <c r="O345" s="7" t="s">
        <v>45</v>
      </c>
      <c r="P345" s="7" t="s">
        <v>45</v>
      </c>
      <c r="Q345" s="25">
        <f t="shared" si="10"/>
        <v>0</v>
      </c>
      <c r="R345" s="39">
        <f>+Section5_Values[[#This Row],[Business Tax Year 2025 Inflation Cap Credit Reduction Amount in Dollars]]+Section5_Values[[#This Row],[Non-Business Tax Year 2025 Inflation Cap Credit Reduction Amount in Dollars]]</f>
        <v>1351.58</v>
      </c>
      <c r="S345" s="18">
        <f>+Section5_Values[[#This Row],[Business County Portion of Section 5 Payment to School District]]+Section5_Values[[#This Row],[Non-Business County Portion of Section 5 Payment to School District]]</f>
        <v>1351.58</v>
      </c>
      <c r="T345" s="13">
        <f t="shared" si="11"/>
        <v>0</v>
      </c>
      <c r="U345" s="14">
        <f>+Section5_Values[[#This Row],[Difference]]/Section5_Values[[#This Row],[Total District ICC]]</f>
        <v>0</v>
      </c>
    </row>
    <row r="346" spans="1:21">
      <c r="A346" s="4">
        <v>2024</v>
      </c>
      <c r="B346" s="4">
        <v>30</v>
      </c>
      <c r="C346" s="4" t="s">
        <v>406</v>
      </c>
      <c r="D346" s="4">
        <v>20770</v>
      </c>
      <c r="E346" s="4" t="s">
        <v>407</v>
      </c>
      <c r="F346" s="4" t="s">
        <v>43</v>
      </c>
      <c r="G346" s="7">
        <v>7320986</v>
      </c>
      <c r="H346" s="23">
        <v>149564.85999999999</v>
      </c>
      <c r="I346" s="7">
        <v>7171421.1399999997</v>
      </c>
      <c r="J346" s="7">
        <v>7331909</v>
      </c>
      <c r="K346" s="25">
        <v>160487.85999999999</v>
      </c>
      <c r="L346" s="4" t="s">
        <v>44</v>
      </c>
      <c r="M346" s="7" t="s">
        <v>45</v>
      </c>
      <c r="N346" s="23">
        <v>0</v>
      </c>
      <c r="O346" s="7" t="s">
        <v>45</v>
      </c>
      <c r="P346" s="7" t="s">
        <v>45</v>
      </c>
      <c r="Q346" s="25">
        <f t="shared" si="10"/>
        <v>0</v>
      </c>
      <c r="R346" s="39">
        <f>+Section5_Values[[#This Row],[Business Tax Year 2025 Inflation Cap Credit Reduction Amount in Dollars]]+Section5_Values[[#This Row],[Non-Business Tax Year 2025 Inflation Cap Credit Reduction Amount in Dollars]]</f>
        <v>149564.85999999999</v>
      </c>
      <c r="S346" s="18">
        <f>+Section5_Values[[#This Row],[Business County Portion of Section 5 Payment to School District]]+Section5_Values[[#This Row],[Non-Business County Portion of Section 5 Payment to School District]]</f>
        <v>160487.85999999999</v>
      </c>
      <c r="T346" s="13">
        <f t="shared" si="11"/>
        <v>10923</v>
      </c>
      <c r="U346" s="14">
        <f>+Section5_Values[[#This Row],[Difference]]/Section5_Values[[#This Row],[Total District ICC]]</f>
        <v>7.3031860558690057E-2</v>
      </c>
    </row>
    <row r="347" spans="1:21">
      <c r="A347" s="4">
        <v>2024</v>
      </c>
      <c r="B347" s="4">
        <v>30</v>
      </c>
      <c r="C347" s="4" t="s">
        <v>406</v>
      </c>
      <c r="D347" s="4">
        <v>21490</v>
      </c>
      <c r="E347" s="4" t="s">
        <v>408</v>
      </c>
      <c r="F347" s="4" t="s">
        <v>43</v>
      </c>
      <c r="G347" s="7">
        <v>4877741</v>
      </c>
      <c r="H347" s="23">
        <v>5352.09</v>
      </c>
      <c r="I347" s="7">
        <v>4872388.91</v>
      </c>
      <c r="J347" s="7">
        <v>4893097</v>
      </c>
      <c r="K347" s="25">
        <v>20708.09</v>
      </c>
      <c r="L347" s="4" t="s">
        <v>44</v>
      </c>
      <c r="M347" s="7" t="s">
        <v>45</v>
      </c>
      <c r="N347" s="23">
        <v>0</v>
      </c>
      <c r="O347" s="7" t="s">
        <v>45</v>
      </c>
      <c r="P347" s="7" t="s">
        <v>45</v>
      </c>
      <c r="Q347" s="25">
        <f t="shared" si="10"/>
        <v>0</v>
      </c>
      <c r="R347" s="39">
        <f>+Section5_Values[[#This Row],[Business Tax Year 2025 Inflation Cap Credit Reduction Amount in Dollars]]+Section5_Values[[#This Row],[Non-Business Tax Year 2025 Inflation Cap Credit Reduction Amount in Dollars]]</f>
        <v>5352.09</v>
      </c>
      <c r="S347" s="18">
        <f>+Section5_Values[[#This Row],[Business County Portion of Section 5 Payment to School District]]+Section5_Values[[#This Row],[Non-Business County Portion of Section 5 Payment to School District]]</f>
        <v>20708.09</v>
      </c>
      <c r="T347" s="13">
        <f t="shared" si="11"/>
        <v>15356</v>
      </c>
      <c r="U347" s="14">
        <f>+Section5_Values[[#This Row],[Difference]]/Section5_Values[[#This Row],[Total District ICC]]</f>
        <v>2.8691595245969332</v>
      </c>
    </row>
    <row r="348" spans="1:21">
      <c r="A348" s="4">
        <v>2024</v>
      </c>
      <c r="B348" s="4">
        <v>30</v>
      </c>
      <c r="C348" s="4" t="s">
        <v>406</v>
      </c>
      <c r="D348" s="4">
        <v>21530</v>
      </c>
      <c r="E348" s="4" t="s">
        <v>409</v>
      </c>
      <c r="F348" s="4" t="s">
        <v>43</v>
      </c>
      <c r="G348" s="7">
        <v>2686069</v>
      </c>
      <c r="H348" s="23">
        <v>160359.93</v>
      </c>
      <c r="I348" s="7">
        <v>2525709.0699999998</v>
      </c>
      <c r="J348" s="7">
        <v>2697214</v>
      </c>
      <c r="K348" s="25">
        <v>171504.93</v>
      </c>
      <c r="L348" s="4" t="s">
        <v>44</v>
      </c>
      <c r="M348" s="7" t="s">
        <v>45</v>
      </c>
      <c r="N348" s="23">
        <v>0</v>
      </c>
      <c r="O348" s="7" t="s">
        <v>45</v>
      </c>
      <c r="P348" s="7" t="s">
        <v>45</v>
      </c>
      <c r="Q348" s="25">
        <f t="shared" si="10"/>
        <v>0</v>
      </c>
      <c r="R348" s="39">
        <f>+Section5_Values[[#This Row],[Business Tax Year 2025 Inflation Cap Credit Reduction Amount in Dollars]]+Section5_Values[[#This Row],[Non-Business Tax Year 2025 Inflation Cap Credit Reduction Amount in Dollars]]</f>
        <v>160359.93</v>
      </c>
      <c r="S348" s="18">
        <f>+Section5_Values[[#This Row],[Business County Portion of Section 5 Payment to School District]]+Section5_Values[[#This Row],[Non-Business County Portion of Section 5 Payment to School District]]</f>
        <v>171504.93</v>
      </c>
      <c r="T348" s="13">
        <f t="shared" si="11"/>
        <v>11145</v>
      </c>
      <c r="U348" s="14">
        <f>+Section5_Values[[#This Row],[Difference]]/Section5_Values[[#This Row],[Total District ICC]]</f>
        <v>6.9499905618566934E-2</v>
      </c>
    </row>
    <row r="349" spans="1:21">
      <c r="A349" s="4">
        <v>2024</v>
      </c>
      <c r="B349" s="4">
        <v>30</v>
      </c>
      <c r="C349" s="4" t="s">
        <v>406</v>
      </c>
      <c r="D349" s="4">
        <v>23640</v>
      </c>
      <c r="E349" s="4" t="s">
        <v>226</v>
      </c>
      <c r="F349" s="4" t="s">
        <v>44</v>
      </c>
      <c r="G349" s="7" t="s">
        <v>45</v>
      </c>
      <c r="H349" s="23">
        <v>0</v>
      </c>
      <c r="I349" s="7" t="s">
        <v>45</v>
      </c>
      <c r="J349" s="7" t="s">
        <v>45</v>
      </c>
      <c r="K349" s="25">
        <v>0</v>
      </c>
      <c r="L349" s="4" t="s">
        <v>44</v>
      </c>
      <c r="M349" s="7" t="s">
        <v>45</v>
      </c>
      <c r="N349" s="23">
        <v>0</v>
      </c>
      <c r="O349" s="7" t="s">
        <v>45</v>
      </c>
      <c r="P349" s="7" t="s">
        <v>45</v>
      </c>
      <c r="Q349" s="25">
        <f t="shared" si="10"/>
        <v>0</v>
      </c>
      <c r="R349" s="39">
        <f>+Section5_Values[[#This Row],[Business Tax Year 2025 Inflation Cap Credit Reduction Amount in Dollars]]+Section5_Values[[#This Row],[Non-Business Tax Year 2025 Inflation Cap Credit Reduction Amount in Dollars]]</f>
        <v>0</v>
      </c>
      <c r="S349" s="18">
        <f>+Section5_Values[[#This Row],[Business County Portion of Section 5 Payment to School District]]+Section5_Values[[#This Row],[Non-Business County Portion of Section 5 Payment to School District]]</f>
        <v>0</v>
      </c>
      <c r="T349" s="13">
        <f t="shared" si="11"/>
        <v>0</v>
      </c>
      <c r="U349" s="14" t="e">
        <f>+Section5_Values[[#This Row],[Difference]]/Section5_Values[[#This Row],[Total District ICC]]</f>
        <v>#DIV/0!</v>
      </c>
    </row>
    <row r="350" spans="1:21">
      <c r="A350" s="4">
        <v>2024</v>
      </c>
      <c r="B350" s="4">
        <v>30</v>
      </c>
      <c r="C350" s="4" t="s">
        <v>406</v>
      </c>
      <c r="D350" s="4">
        <v>23780</v>
      </c>
      <c r="E350" s="4" t="s">
        <v>410</v>
      </c>
      <c r="F350" s="4" t="s">
        <v>43</v>
      </c>
      <c r="G350" s="7">
        <v>9310</v>
      </c>
      <c r="H350" s="23">
        <v>186.19</v>
      </c>
      <c r="I350" s="7">
        <v>9123.81</v>
      </c>
      <c r="J350" s="7">
        <v>9310</v>
      </c>
      <c r="K350" s="25">
        <v>186.19</v>
      </c>
      <c r="L350" s="4" t="s">
        <v>44</v>
      </c>
      <c r="M350" s="7" t="s">
        <v>45</v>
      </c>
      <c r="N350" s="23">
        <v>0</v>
      </c>
      <c r="O350" s="7" t="s">
        <v>45</v>
      </c>
      <c r="P350" s="7" t="s">
        <v>45</v>
      </c>
      <c r="Q350" s="25">
        <f t="shared" si="10"/>
        <v>0</v>
      </c>
      <c r="R350" s="39">
        <f>+Section5_Values[[#This Row],[Business Tax Year 2025 Inflation Cap Credit Reduction Amount in Dollars]]+Section5_Values[[#This Row],[Non-Business Tax Year 2025 Inflation Cap Credit Reduction Amount in Dollars]]</f>
        <v>186.19</v>
      </c>
      <c r="S350" s="18">
        <f>+Section5_Values[[#This Row],[Business County Portion of Section 5 Payment to School District]]+Section5_Values[[#This Row],[Non-Business County Portion of Section 5 Payment to School District]]</f>
        <v>186.19</v>
      </c>
      <c r="T350" s="13">
        <f t="shared" si="11"/>
        <v>0</v>
      </c>
      <c r="U350" s="14">
        <f>+Section5_Values[[#This Row],[Difference]]/Section5_Values[[#This Row],[Total District ICC]]</f>
        <v>0</v>
      </c>
    </row>
    <row r="351" spans="1:21">
      <c r="A351" s="4">
        <v>2024</v>
      </c>
      <c r="B351" s="4">
        <v>30</v>
      </c>
      <c r="C351" s="4" t="s">
        <v>406</v>
      </c>
      <c r="D351" s="4">
        <v>24600</v>
      </c>
      <c r="E351" s="4" t="s">
        <v>227</v>
      </c>
      <c r="F351" s="4" t="s">
        <v>43</v>
      </c>
      <c r="G351" s="7">
        <v>118742</v>
      </c>
      <c r="H351" s="23">
        <v>13756.68</v>
      </c>
      <c r="I351" s="7">
        <v>104985.32</v>
      </c>
      <c r="J351" s="7">
        <v>118506</v>
      </c>
      <c r="K351" s="25">
        <v>13520.68</v>
      </c>
      <c r="L351" s="4" t="s">
        <v>43</v>
      </c>
      <c r="M351" s="7">
        <v>2586</v>
      </c>
      <c r="N351" s="23">
        <v>1404.64</v>
      </c>
      <c r="O351" s="7">
        <v>1181.3599999999999</v>
      </c>
      <c r="P351" s="7">
        <v>2651</v>
      </c>
      <c r="Q351" s="25">
        <f t="shared" si="10"/>
        <v>1469.64</v>
      </c>
      <c r="R351" s="39">
        <f>+Section5_Values[[#This Row],[Business Tax Year 2025 Inflation Cap Credit Reduction Amount in Dollars]]+Section5_Values[[#This Row],[Non-Business Tax Year 2025 Inflation Cap Credit Reduction Amount in Dollars]]</f>
        <v>15161.32</v>
      </c>
      <c r="S351" s="18">
        <f>+Section5_Values[[#This Row],[Business County Portion of Section 5 Payment to School District]]+Section5_Values[[#This Row],[Non-Business County Portion of Section 5 Payment to School District]]</f>
        <v>14990.32</v>
      </c>
      <c r="T351" s="13">
        <f t="shared" si="11"/>
        <v>-171</v>
      </c>
      <c r="U351" s="15">
        <f>+Section5_Values[[#This Row],[Difference]]/Section5_Values[[#This Row],[Total District ICC]]</f>
        <v>-1.1278701326797404E-2</v>
      </c>
    </row>
    <row r="352" spans="1:21">
      <c r="A352" s="4">
        <v>2024</v>
      </c>
      <c r="B352" s="4">
        <v>30</v>
      </c>
      <c r="C352" s="4" t="s">
        <v>406</v>
      </c>
      <c r="D352" s="4">
        <v>24690</v>
      </c>
      <c r="E352" s="4" t="s">
        <v>411</v>
      </c>
      <c r="F352" s="4" t="s">
        <v>43</v>
      </c>
      <c r="G352" s="7">
        <v>5459520</v>
      </c>
      <c r="H352" s="23">
        <v>244441.05</v>
      </c>
      <c r="I352" s="7">
        <v>5215078.95</v>
      </c>
      <c r="J352" s="7">
        <v>5480906</v>
      </c>
      <c r="K352" s="25">
        <v>265827.05</v>
      </c>
      <c r="L352" s="4" t="s">
        <v>44</v>
      </c>
      <c r="M352" s="7" t="s">
        <v>45</v>
      </c>
      <c r="N352" s="23">
        <v>0</v>
      </c>
      <c r="O352" s="7" t="s">
        <v>45</v>
      </c>
      <c r="P352" s="7" t="s">
        <v>45</v>
      </c>
      <c r="Q352" s="25">
        <f t="shared" si="10"/>
        <v>0</v>
      </c>
      <c r="R352" s="39">
        <f>+Section5_Values[[#This Row],[Business Tax Year 2025 Inflation Cap Credit Reduction Amount in Dollars]]+Section5_Values[[#This Row],[Non-Business Tax Year 2025 Inflation Cap Credit Reduction Amount in Dollars]]</f>
        <v>244441.05</v>
      </c>
      <c r="S352" s="18">
        <f>+Section5_Values[[#This Row],[Business County Portion of Section 5 Payment to School District]]+Section5_Values[[#This Row],[Non-Business County Portion of Section 5 Payment to School District]]</f>
        <v>265827.05</v>
      </c>
      <c r="T352" s="13">
        <f t="shared" si="11"/>
        <v>21386</v>
      </c>
      <c r="U352" s="14">
        <f>+Section5_Values[[#This Row],[Difference]]/Section5_Values[[#This Row],[Total District ICC]]</f>
        <v>8.7489396727759114E-2</v>
      </c>
    </row>
    <row r="353" spans="1:21">
      <c r="A353" s="4">
        <v>2024</v>
      </c>
      <c r="B353" s="4">
        <v>30</v>
      </c>
      <c r="C353" s="4" t="s">
        <v>406</v>
      </c>
      <c r="D353" s="4">
        <v>30050</v>
      </c>
      <c r="E353" s="4" t="s">
        <v>167</v>
      </c>
      <c r="F353" s="4" t="s">
        <v>44</v>
      </c>
      <c r="G353" s="7" t="s">
        <v>45</v>
      </c>
      <c r="H353" s="23">
        <v>0</v>
      </c>
      <c r="I353" s="7" t="s">
        <v>45</v>
      </c>
      <c r="J353" s="7" t="s">
        <v>45</v>
      </c>
      <c r="K353" s="25">
        <v>0</v>
      </c>
      <c r="L353" s="4" t="s">
        <v>44</v>
      </c>
      <c r="M353" s="7" t="s">
        <v>45</v>
      </c>
      <c r="N353" s="23">
        <v>0</v>
      </c>
      <c r="O353" s="7" t="s">
        <v>45</v>
      </c>
      <c r="P353" s="7" t="s">
        <v>45</v>
      </c>
      <c r="Q353" s="25">
        <f t="shared" si="10"/>
        <v>0</v>
      </c>
      <c r="R353" s="39">
        <f>+Section5_Values[[#This Row],[Business Tax Year 2025 Inflation Cap Credit Reduction Amount in Dollars]]+Section5_Values[[#This Row],[Non-Business Tax Year 2025 Inflation Cap Credit Reduction Amount in Dollars]]</f>
        <v>0</v>
      </c>
      <c r="S353" s="18">
        <f>+Section5_Values[[#This Row],[Business County Portion of Section 5 Payment to School District]]+Section5_Values[[#This Row],[Non-Business County Portion of Section 5 Payment to School District]]</f>
        <v>0</v>
      </c>
      <c r="T353" s="13">
        <f t="shared" si="11"/>
        <v>0</v>
      </c>
      <c r="U353" s="14" t="e">
        <f>+Section5_Values[[#This Row],[Difference]]/Section5_Values[[#This Row],[Total District ICC]]</f>
        <v>#DIV/0!</v>
      </c>
    </row>
    <row r="354" spans="1:21">
      <c r="A354" s="4">
        <v>2024</v>
      </c>
      <c r="B354" s="4">
        <v>30</v>
      </c>
      <c r="C354" s="4" t="s">
        <v>406</v>
      </c>
      <c r="D354" s="4">
        <v>30090</v>
      </c>
      <c r="E354" s="4" t="s">
        <v>230</v>
      </c>
      <c r="F354" s="4" t="s">
        <v>44</v>
      </c>
      <c r="G354" s="7" t="s">
        <v>45</v>
      </c>
      <c r="H354" s="23">
        <v>0</v>
      </c>
      <c r="I354" s="7" t="s">
        <v>45</v>
      </c>
      <c r="J354" s="7" t="s">
        <v>45</v>
      </c>
      <c r="K354" s="25">
        <v>0</v>
      </c>
      <c r="L354" s="4" t="s">
        <v>44</v>
      </c>
      <c r="M354" s="7" t="s">
        <v>45</v>
      </c>
      <c r="N354" s="23">
        <v>0</v>
      </c>
      <c r="O354" s="7" t="s">
        <v>45</v>
      </c>
      <c r="P354" s="7" t="s">
        <v>45</v>
      </c>
      <c r="Q354" s="25">
        <f t="shared" si="10"/>
        <v>0</v>
      </c>
      <c r="R354" s="39">
        <f>+Section5_Values[[#This Row],[Business Tax Year 2025 Inflation Cap Credit Reduction Amount in Dollars]]+Section5_Values[[#This Row],[Non-Business Tax Year 2025 Inflation Cap Credit Reduction Amount in Dollars]]</f>
        <v>0</v>
      </c>
      <c r="S354" s="18">
        <f>+Section5_Values[[#This Row],[Business County Portion of Section 5 Payment to School District]]+Section5_Values[[#This Row],[Non-Business County Portion of Section 5 Payment to School District]]</f>
        <v>0</v>
      </c>
      <c r="T354" s="13">
        <f t="shared" si="11"/>
        <v>0</v>
      </c>
      <c r="U354" s="14" t="e">
        <f>+Section5_Values[[#This Row],[Difference]]/Section5_Values[[#This Row],[Total District ICC]]</f>
        <v>#DIV/0!</v>
      </c>
    </row>
    <row r="355" spans="1:21">
      <c r="A355" s="4">
        <v>2024</v>
      </c>
      <c r="B355" s="4">
        <v>30</v>
      </c>
      <c r="C355" s="4" t="s">
        <v>406</v>
      </c>
      <c r="D355" s="4">
        <v>30280</v>
      </c>
      <c r="E355" s="4" t="s">
        <v>232</v>
      </c>
      <c r="F355" s="4" t="s">
        <v>43</v>
      </c>
      <c r="G355" s="7">
        <v>1807962</v>
      </c>
      <c r="H355" s="23">
        <v>65540.83</v>
      </c>
      <c r="I355" s="7">
        <v>1742421.17</v>
      </c>
      <c r="J355" s="7">
        <v>1813134</v>
      </c>
      <c r="K355" s="25">
        <v>70712.83</v>
      </c>
      <c r="L355" s="4" t="s">
        <v>44</v>
      </c>
      <c r="M355" s="7" t="s">
        <v>45</v>
      </c>
      <c r="N355" s="23">
        <v>0</v>
      </c>
      <c r="O355" s="7" t="s">
        <v>45</v>
      </c>
      <c r="P355" s="7" t="s">
        <v>45</v>
      </c>
      <c r="Q355" s="25">
        <f t="shared" si="10"/>
        <v>0</v>
      </c>
      <c r="R355" s="39">
        <f>+Section5_Values[[#This Row],[Business Tax Year 2025 Inflation Cap Credit Reduction Amount in Dollars]]+Section5_Values[[#This Row],[Non-Business Tax Year 2025 Inflation Cap Credit Reduction Amount in Dollars]]</f>
        <v>65540.83</v>
      </c>
      <c r="S355" s="18">
        <f>+Section5_Values[[#This Row],[Business County Portion of Section 5 Payment to School District]]+Section5_Values[[#This Row],[Non-Business County Portion of Section 5 Payment to School District]]</f>
        <v>70712.83</v>
      </c>
      <c r="T355" s="13">
        <f t="shared" si="11"/>
        <v>5172</v>
      </c>
      <c r="U355" s="14">
        <f>+Section5_Values[[#This Row],[Difference]]/Section5_Values[[#This Row],[Total District ICC]]</f>
        <v>7.8912641173448678E-2</v>
      </c>
    </row>
    <row r="356" spans="1:21">
      <c r="A356" s="4">
        <v>2023</v>
      </c>
      <c r="B356" s="4">
        <v>31</v>
      </c>
      <c r="C356" s="4" t="s">
        <v>412</v>
      </c>
      <c r="D356" s="4">
        <v>20990</v>
      </c>
      <c r="E356" s="4" t="s">
        <v>413</v>
      </c>
      <c r="F356" s="4" t="s">
        <v>43</v>
      </c>
      <c r="G356" s="7">
        <v>247349979</v>
      </c>
      <c r="H356" s="23">
        <v>12505025.02</v>
      </c>
      <c r="I356" s="7">
        <v>234844953.97999999</v>
      </c>
      <c r="J356" s="7">
        <v>246952048</v>
      </c>
      <c r="K356" s="25">
        <v>12107094.02</v>
      </c>
      <c r="L356" s="4" t="s">
        <v>44</v>
      </c>
      <c r="M356" s="7" t="s">
        <v>45</v>
      </c>
      <c r="N356" s="23">
        <v>0</v>
      </c>
      <c r="O356" s="7" t="s">
        <v>45</v>
      </c>
      <c r="P356" s="7" t="s">
        <v>45</v>
      </c>
      <c r="Q356" s="25">
        <f t="shared" si="10"/>
        <v>0</v>
      </c>
      <c r="R356" s="39">
        <f>+Section5_Values[[#This Row],[Business Tax Year 2025 Inflation Cap Credit Reduction Amount in Dollars]]+Section5_Values[[#This Row],[Non-Business Tax Year 2025 Inflation Cap Credit Reduction Amount in Dollars]]</f>
        <v>12505025.02</v>
      </c>
      <c r="S356" s="18">
        <f>+Section5_Values[[#This Row],[Business County Portion of Section 5 Payment to School District]]+Section5_Values[[#This Row],[Non-Business County Portion of Section 5 Payment to School District]]</f>
        <v>12107094.02</v>
      </c>
      <c r="T356" s="13">
        <f t="shared" si="11"/>
        <v>-397931</v>
      </c>
      <c r="U356" s="15">
        <f>+Section5_Values[[#This Row],[Difference]]/Section5_Values[[#This Row],[Total District ICC]]</f>
        <v>-3.1821687630657777E-2</v>
      </c>
    </row>
    <row r="357" spans="1:21">
      <c r="A357" s="4">
        <v>2023</v>
      </c>
      <c r="B357" s="4">
        <v>31</v>
      </c>
      <c r="C357" s="4" t="s">
        <v>412</v>
      </c>
      <c r="D357" s="4">
        <v>21400</v>
      </c>
      <c r="E357" s="4" t="s">
        <v>414</v>
      </c>
      <c r="F357" s="4" t="s">
        <v>44</v>
      </c>
      <c r="G357" s="7" t="s">
        <v>45</v>
      </c>
      <c r="H357" s="23">
        <v>0</v>
      </c>
      <c r="I357" s="7" t="s">
        <v>45</v>
      </c>
      <c r="J357" s="7" t="s">
        <v>45</v>
      </c>
      <c r="K357" s="25">
        <v>0</v>
      </c>
      <c r="L357" s="4" t="s">
        <v>44</v>
      </c>
      <c r="M357" s="7" t="s">
        <v>45</v>
      </c>
      <c r="N357" s="23">
        <v>0</v>
      </c>
      <c r="O357" s="7" t="s">
        <v>45</v>
      </c>
      <c r="P357" s="7" t="s">
        <v>45</v>
      </c>
      <c r="Q357" s="25">
        <f t="shared" si="10"/>
        <v>0</v>
      </c>
      <c r="R357" s="39">
        <f>+Section5_Values[[#This Row],[Business Tax Year 2025 Inflation Cap Credit Reduction Amount in Dollars]]+Section5_Values[[#This Row],[Non-Business Tax Year 2025 Inflation Cap Credit Reduction Amount in Dollars]]</f>
        <v>0</v>
      </c>
      <c r="S357" s="18">
        <f>+Section5_Values[[#This Row],[Business County Portion of Section 5 Payment to School District]]+Section5_Values[[#This Row],[Non-Business County Portion of Section 5 Payment to School District]]</f>
        <v>0</v>
      </c>
      <c r="T357" s="13">
        <f t="shared" si="11"/>
        <v>0</v>
      </c>
      <c r="U357" s="14" t="e">
        <f>+Section5_Values[[#This Row],[Difference]]/Section5_Values[[#This Row],[Total District ICC]]</f>
        <v>#DIV/0!</v>
      </c>
    </row>
    <row r="358" spans="1:21">
      <c r="A358" s="4">
        <v>2023</v>
      </c>
      <c r="B358" s="4">
        <v>31</v>
      </c>
      <c r="C358" s="4" t="s">
        <v>412</v>
      </c>
      <c r="D358" s="4">
        <v>21860</v>
      </c>
      <c r="E358" s="4" t="s">
        <v>415</v>
      </c>
      <c r="F358" s="4" t="s">
        <v>44</v>
      </c>
      <c r="G358" s="7" t="s">
        <v>45</v>
      </c>
      <c r="H358" s="23">
        <v>0</v>
      </c>
      <c r="I358" s="7" t="s">
        <v>45</v>
      </c>
      <c r="J358" s="7" t="s">
        <v>45</v>
      </c>
      <c r="K358" s="25">
        <v>0</v>
      </c>
      <c r="L358" s="4" t="s">
        <v>44</v>
      </c>
      <c r="M358" s="7" t="s">
        <v>45</v>
      </c>
      <c r="N358" s="23">
        <v>0</v>
      </c>
      <c r="O358" s="7" t="s">
        <v>45</v>
      </c>
      <c r="P358" s="7" t="s">
        <v>45</v>
      </c>
      <c r="Q358" s="25">
        <f t="shared" si="10"/>
        <v>0</v>
      </c>
      <c r="R358" s="39">
        <f>+Section5_Values[[#This Row],[Business Tax Year 2025 Inflation Cap Credit Reduction Amount in Dollars]]+Section5_Values[[#This Row],[Non-Business Tax Year 2025 Inflation Cap Credit Reduction Amount in Dollars]]</f>
        <v>0</v>
      </c>
      <c r="S358" s="18">
        <f>+Section5_Values[[#This Row],[Business County Portion of Section 5 Payment to School District]]+Section5_Values[[#This Row],[Non-Business County Portion of Section 5 Payment to School District]]</f>
        <v>0</v>
      </c>
      <c r="T358" s="13">
        <f t="shared" si="11"/>
        <v>0</v>
      </c>
      <c r="U358" s="14" t="e">
        <f>+Section5_Values[[#This Row],[Difference]]/Section5_Values[[#This Row],[Total District ICC]]</f>
        <v>#DIV/0!</v>
      </c>
    </row>
    <row r="359" spans="1:21">
      <c r="A359" s="4">
        <v>2023</v>
      </c>
      <c r="B359" s="4">
        <v>31</v>
      </c>
      <c r="C359" s="4" t="s">
        <v>412</v>
      </c>
      <c r="D359" s="4">
        <v>21880</v>
      </c>
      <c r="E359" s="4" t="s">
        <v>193</v>
      </c>
      <c r="F359" s="4" t="s">
        <v>44</v>
      </c>
      <c r="G359" s="7" t="s">
        <v>45</v>
      </c>
      <c r="H359" s="23">
        <v>0</v>
      </c>
      <c r="I359" s="7" t="s">
        <v>45</v>
      </c>
      <c r="J359" s="7" t="s">
        <v>45</v>
      </c>
      <c r="K359" s="25">
        <v>0</v>
      </c>
      <c r="L359" s="4" t="s">
        <v>44</v>
      </c>
      <c r="M359" s="7" t="s">
        <v>45</v>
      </c>
      <c r="N359" s="23">
        <v>0</v>
      </c>
      <c r="O359" s="7" t="s">
        <v>45</v>
      </c>
      <c r="P359" s="7" t="s">
        <v>45</v>
      </c>
      <c r="Q359" s="25">
        <f t="shared" si="10"/>
        <v>0</v>
      </c>
      <c r="R359" s="39">
        <f>+Section5_Values[[#This Row],[Business Tax Year 2025 Inflation Cap Credit Reduction Amount in Dollars]]+Section5_Values[[#This Row],[Non-Business Tax Year 2025 Inflation Cap Credit Reduction Amount in Dollars]]</f>
        <v>0</v>
      </c>
      <c r="S359" s="18">
        <f>+Section5_Values[[#This Row],[Business County Portion of Section 5 Payment to School District]]+Section5_Values[[#This Row],[Non-Business County Portion of Section 5 Payment to School District]]</f>
        <v>0</v>
      </c>
      <c r="T359" s="13">
        <f t="shared" si="11"/>
        <v>0</v>
      </c>
      <c r="U359" s="14" t="e">
        <f>+Section5_Values[[#This Row],[Difference]]/Section5_Values[[#This Row],[Total District ICC]]</f>
        <v>#DIV/0!</v>
      </c>
    </row>
    <row r="360" spans="1:21">
      <c r="A360" s="4">
        <v>2023</v>
      </c>
      <c r="B360" s="4">
        <v>31</v>
      </c>
      <c r="C360" s="4" t="s">
        <v>412</v>
      </c>
      <c r="D360" s="4">
        <v>22190</v>
      </c>
      <c r="E360" s="4" t="s">
        <v>416</v>
      </c>
      <c r="F360" s="4" t="s">
        <v>44</v>
      </c>
      <c r="G360" s="7" t="s">
        <v>45</v>
      </c>
      <c r="H360" s="23">
        <v>0</v>
      </c>
      <c r="I360" s="7" t="s">
        <v>45</v>
      </c>
      <c r="J360" s="7" t="s">
        <v>45</v>
      </c>
      <c r="K360" s="25">
        <v>0</v>
      </c>
      <c r="L360" s="4" t="s">
        <v>44</v>
      </c>
      <c r="M360" s="7" t="s">
        <v>45</v>
      </c>
      <c r="N360" s="23">
        <v>0</v>
      </c>
      <c r="O360" s="7" t="s">
        <v>45</v>
      </c>
      <c r="P360" s="7" t="s">
        <v>45</v>
      </c>
      <c r="Q360" s="25">
        <f t="shared" si="10"/>
        <v>0</v>
      </c>
      <c r="R360" s="39">
        <f>+Section5_Values[[#This Row],[Business Tax Year 2025 Inflation Cap Credit Reduction Amount in Dollars]]+Section5_Values[[#This Row],[Non-Business Tax Year 2025 Inflation Cap Credit Reduction Amount in Dollars]]</f>
        <v>0</v>
      </c>
      <c r="S360" s="18">
        <f>+Section5_Values[[#This Row],[Business County Portion of Section 5 Payment to School District]]+Section5_Values[[#This Row],[Non-Business County Portion of Section 5 Payment to School District]]</f>
        <v>0</v>
      </c>
      <c r="T360" s="13">
        <f t="shared" si="11"/>
        <v>0</v>
      </c>
      <c r="U360" s="14" t="e">
        <f>+Section5_Values[[#This Row],[Difference]]/Section5_Values[[#This Row],[Total District ICC]]</f>
        <v>#DIV/0!</v>
      </c>
    </row>
    <row r="361" spans="1:21">
      <c r="A361" s="4">
        <v>2023</v>
      </c>
      <c r="B361" s="4">
        <v>31</v>
      </c>
      <c r="C361" s="4" t="s">
        <v>412</v>
      </c>
      <c r="D361" s="4">
        <v>22440</v>
      </c>
      <c r="E361" s="4" t="s">
        <v>417</v>
      </c>
      <c r="F361" s="4" t="s">
        <v>44</v>
      </c>
      <c r="G361" s="7" t="s">
        <v>45</v>
      </c>
      <c r="H361" s="23">
        <v>0</v>
      </c>
      <c r="I361" s="7" t="s">
        <v>45</v>
      </c>
      <c r="J361" s="7" t="s">
        <v>45</v>
      </c>
      <c r="K361" s="25">
        <v>0</v>
      </c>
      <c r="L361" s="4" t="s">
        <v>44</v>
      </c>
      <c r="M361" s="7" t="s">
        <v>45</v>
      </c>
      <c r="N361" s="23">
        <v>0</v>
      </c>
      <c r="O361" s="7" t="s">
        <v>45</v>
      </c>
      <c r="P361" s="7" t="s">
        <v>45</v>
      </c>
      <c r="Q361" s="25">
        <f t="shared" si="10"/>
        <v>0</v>
      </c>
      <c r="R361" s="39">
        <f>+Section5_Values[[#This Row],[Business Tax Year 2025 Inflation Cap Credit Reduction Amount in Dollars]]+Section5_Values[[#This Row],[Non-Business Tax Year 2025 Inflation Cap Credit Reduction Amount in Dollars]]</f>
        <v>0</v>
      </c>
      <c r="S361" s="18">
        <f>+Section5_Values[[#This Row],[Business County Portion of Section 5 Payment to School District]]+Section5_Values[[#This Row],[Non-Business County Portion of Section 5 Payment to School District]]</f>
        <v>0</v>
      </c>
      <c r="T361" s="13">
        <f t="shared" si="11"/>
        <v>0</v>
      </c>
      <c r="U361" s="14" t="e">
        <f>+Section5_Values[[#This Row],[Difference]]/Section5_Values[[#This Row],[Total District ICC]]</f>
        <v>#DIV/0!</v>
      </c>
    </row>
    <row r="362" spans="1:21">
      <c r="A362" s="4">
        <v>2023</v>
      </c>
      <c r="B362" s="4">
        <v>31</v>
      </c>
      <c r="C362" s="4" t="s">
        <v>412</v>
      </c>
      <c r="D362" s="4">
        <v>22930</v>
      </c>
      <c r="E362" s="4" t="s">
        <v>418</v>
      </c>
      <c r="F362" s="4" t="s">
        <v>44</v>
      </c>
      <c r="G362" s="7" t="s">
        <v>45</v>
      </c>
      <c r="H362" s="23">
        <v>0</v>
      </c>
      <c r="I362" s="7" t="s">
        <v>45</v>
      </c>
      <c r="J362" s="7" t="s">
        <v>45</v>
      </c>
      <c r="K362" s="25">
        <v>0</v>
      </c>
      <c r="L362" s="4" t="s">
        <v>44</v>
      </c>
      <c r="M362" s="7" t="s">
        <v>45</v>
      </c>
      <c r="N362" s="23">
        <v>0</v>
      </c>
      <c r="O362" s="7" t="s">
        <v>45</v>
      </c>
      <c r="P362" s="7" t="s">
        <v>45</v>
      </c>
      <c r="Q362" s="25">
        <f t="shared" si="10"/>
        <v>0</v>
      </c>
      <c r="R362" s="39">
        <f>+Section5_Values[[#This Row],[Business Tax Year 2025 Inflation Cap Credit Reduction Amount in Dollars]]+Section5_Values[[#This Row],[Non-Business Tax Year 2025 Inflation Cap Credit Reduction Amount in Dollars]]</f>
        <v>0</v>
      </c>
      <c r="S362" s="18">
        <f>+Section5_Values[[#This Row],[Business County Portion of Section 5 Payment to School District]]+Section5_Values[[#This Row],[Non-Business County Portion of Section 5 Payment to School District]]</f>
        <v>0</v>
      </c>
      <c r="T362" s="13">
        <f t="shared" si="11"/>
        <v>0</v>
      </c>
      <c r="U362" s="14" t="e">
        <f>+Section5_Values[[#This Row],[Difference]]/Section5_Values[[#This Row],[Total District ICC]]</f>
        <v>#DIV/0!</v>
      </c>
    </row>
    <row r="363" spans="1:21">
      <c r="A363" s="4">
        <v>2023</v>
      </c>
      <c r="B363" s="4">
        <v>31</v>
      </c>
      <c r="C363" s="4" t="s">
        <v>412</v>
      </c>
      <c r="D363" s="4">
        <v>23010</v>
      </c>
      <c r="E363" s="4" t="s">
        <v>196</v>
      </c>
      <c r="F363" s="4" t="s">
        <v>44</v>
      </c>
      <c r="G363" s="7" t="s">
        <v>45</v>
      </c>
      <c r="H363" s="23">
        <v>0</v>
      </c>
      <c r="I363" s="7" t="s">
        <v>45</v>
      </c>
      <c r="J363" s="7" t="s">
        <v>45</v>
      </c>
      <c r="K363" s="25">
        <v>0</v>
      </c>
      <c r="L363" s="4" t="s">
        <v>44</v>
      </c>
      <c r="M363" s="7" t="s">
        <v>45</v>
      </c>
      <c r="N363" s="23">
        <v>0</v>
      </c>
      <c r="O363" s="7" t="s">
        <v>45</v>
      </c>
      <c r="P363" s="7" t="s">
        <v>45</v>
      </c>
      <c r="Q363" s="25">
        <f t="shared" si="10"/>
        <v>0</v>
      </c>
      <c r="R363" s="39">
        <f>+Section5_Values[[#This Row],[Business Tax Year 2025 Inflation Cap Credit Reduction Amount in Dollars]]+Section5_Values[[#This Row],[Non-Business Tax Year 2025 Inflation Cap Credit Reduction Amount in Dollars]]</f>
        <v>0</v>
      </c>
      <c r="S363" s="18">
        <f>+Section5_Values[[#This Row],[Business County Portion of Section 5 Payment to School District]]+Section5_Values[[#This Row],[Non-Business County Portion of Section 5 Payment to School District]]</f>
        <v>0</v>
      </c>
      <c r="T363" s="13">
        <f t="shared" si="11"/>
        <v>0</v>
      </c>
      <c r="U363" s="14" t="e">
        <f>+Section5_Values[[#This Row],[Difference]]/Section5_Values[[#This Row],[Total District ICC]]</f>
        <v>#DIV/0!</v>
      </c>
    </row>
    <row r="364" spans="1:21">
      <c r="A364" s="4">
        <v>2023</v>
      </c>
      <c r="B364" s="4">
        <v>31</v>
      </c>
      <c r="C364" s="4" t="s">
        <v>412</v>
      </c>
      <c r="D364" s="4">
        <v>23090</v>
      </c>
      <c r="E364" s="4" t="s">
        <v>419</v>
      </c>
      <c r="F364" s="4" t="s">
        <v>44</v>
      </c>
      <c r="G364" s="7" t="s">
        <v>45</v>
      </c>
      <c r="H364" s="23">
        <v>0</v>
      </c>
      <c r="I364" s="7" t="s">
        <v>45</v>
      </c>
      <c r="J364" s="7" t="s">
        <v>45</v>
      </c>
      <c r="K364" s="25">
        <v>0</v>
      </c>
      <c r="L364" s="4" t="s">
        <v>44</v>
      </c>
      <c r="M364" s="7" t="s">
        <v>45</v>
      </c>
      <c r="N364" s="23">
        <v>0</v>
      </c>
      <c r="O364" s="7" t="s">
        <v>45</v>
      </c>
      <c r="P364" s="7" t="s">
        <v>45</v>
      </c>
      <c r="Q364" s="25">
        <f t="shared" si="10"/>
        <v>0</v>
      </c>
      <c r="R364" s="39">
        <f>+Section5_Values[[#This Row],[Business Tax Year 2025 Inflation Cap Credit Reduction Amount in Dollars]]+Section5_Values[[#This Row],[Non-Business Tax Year 2025 Inflation Cap Credit Reduction Amount in Dollars]]</f>
        <v>0</v>
      </c>
      <c r="S364" s="18">
        <f>+Section5_Values[[#This Row],[Business County Portion of Section 5 Payment to School District]]+Section5_Values[[#This Row],[Non-Business County Portion of Section 5 Payment to School District]]</f>
        <v>0</v>
      </c>
      <c r="T364" s="13">
        <f t="shared" si="11"/>
        <v>0</v>
      </c>
      <c r="U364" s="14" t="e">
        <f>+Section5_Values[[#This Row],[Difference]]/Section5_Values[[#This Row],[Total District ICC]]</f>
        <v>#DIV/0!</v>
      </c>
    </row>
    <row r="365" spans="1:21">
      <c r="A365" s="4">
        <v>2023</v>
      </c>
      <c r="B365" s="4">
        <v>31</v>
      </c>
      <c r="C365" s="4" t="s">
        <v>412</v>
      </c>
      <c r="D365" s="4">
        <v>23200</v>
      </c>
      <c r="E365" s="4" t="s">
        <v>420</v>
      </c>
      <c r="F365" s="4" t="s">
        <v>44</v>
      </c>
      <c r="G365" s="7" t="s">
        <v>45</v>
      </c>
      <c r="H365" s="23">
        <v>0</v>
      </c>
      <c r="I365" s="7" t="s">
        <v>45</v>
      </c>
      <c r="J365" s="7" t="s">
        <v>45</v>
      </c>
      <c r="K365" s="25">
        <v>0</v>
      </c>
      <c r="L365" s="4" t="s">
        <v>44</v>
      </c>
      <c r="M365" s="7" t="s">
        <v>45</v>
      </c>
      <c r="N365" s="23">
        <v>0</v>
      </c>
      <c r="O365" s="7" t="s">
        <v>45</v>
      </c>
      <c r="P365" s="7" t="s">
        <v>45</v>
      </c>
      <c r="Q365" s="25">
        <f t="shared" si="10"/>
        <v>0</v>
      </c>
      <c r="R365" s="39">
        <f>+Section5_Values[[#This Row],[Business Tax Year 2025 Inflation Cap Credit Reduction Amount in Dollars]]+Section5_Values[[#This Row],[Non-Business Tax Year 2025 Inflation Cap Credit Reduction Amount in Dollars]]</f>
        <v>0</v>
      </c>
      <c r="S365" s="18">
        <f>+Section5_Values[[#This Row],[Business County Portion of Section 5 Payment to School District]]+Section5_Values[[#This Row],[Non-Business County Portion of Section 5 Payment to School District]]</f>
        <v>0</v>
      </c>
      <c r="T365" s="13">
        <f t="shared" si="11"/>
        <v>0</v>
      </c>
      <c r="U365" s="14" t="e">
        <f>+Section5_Values[[#This Row],[Difference]]/Section5_Values[[#This Row],[Total District ICC]]</f>
        <v>#DIV/0!</v>
      </c>
    </row>
    <row r="366" spans="1:21">
      <c r="A366" s="4">
        <v>2023</v>
      </c>
      <c r="B366" s="4">
        <v>31</v>
      </c>
      <c r="C366" s="4" t="s">
        <v>412</v>
      </c>
      <c r="D366" s="4">
        <v>23430</v>
      </c>
      <c r="E366" s="4" t="s">
        <v>197</v>
      </c>
      <c r="F366" s="4" t="s">
        <v>44</v>
      </c>
      <c r="G366" s="7" t="s">
        <v>45</v>
      </c>
      <c r="H366" s="23">
        <v>0</v>
      </c>
      <c r="I366" s="7" t="s">
        <v>45</v>
      </c>
      <c r="J366" s="7" t="s">
        <v>45</v>
      </c>
      <c r="K366" s="25">
        <v>0</v>
      </c>
      <c r="L366" s="4" t="s">
        <v>44</v>
      </c>
      <c r="M366" s="7" t="s">
        <v>45</v>
      </c>
      <c r="N366" s="23">
        <v>0</v>
      </c>
      <c r="O366" s="7" t="s">
        <v>45</v>
      </c>
      <c r="P366" s="7" t="s">
        <v>45</v>
      </c>
      <c r="Q366" s="25">
        <f t="shared" si="10"/>
        <v>0</v>
      </c>
      <c r="R366" s="39">
        <f>+Section5_Values[[#This Row],[Business Tax Year 2025 Inflation Cap Credit Reduction Amount in Dollars]]+Section5_Values[[#This Row],[Non-Business Tax Year 2025 Inflation Cap Credit Reduction Amount in Dollars]]</f>
        <v>0</v>
      </c>
      <c r="S366" s="18">
        <f>+Section5_Values[[#This Row],[Business County Portion of Section 5 Payment to School District]]+Section5_Values[[#This Row],[Non-Business County Portion of Section 5 Payment to School District]]</f>
        <v>0</v>
      </c>
      <c r="T366" s="13">
        <f t="shared" si="11"/>
        <v>0</v>
      </c>
      <c r="U366" s="14" t="e">
        <f>+Section5_Values[[#This Row],[Difference]]/Section5_Values[[#This Row],[Total District ICC]]</f>
        <v>#DIV/0!</v>
      </c>
    </row>
    <row r="367" spans="1:21">
      <c r="A367" s="4">
        <v>2023</v>
      </c>
      <c r="B367" s="4">
        <v>31</v>
      </c>
      <c r="C367" s="4" t="s">
        <v>412</v>
      </c>
      <c r="D367" s="4">
        <v>23570</v>
      </c>
      <c r="E367" s="4" t="s">
        <v>421</v>
      </c>
      <c r="F367" s="4" t="s">
        <v>44</v>
      </c>
      <c r="G367" s="7" t="s">
        <v>45</v>
      </c>
      <c r="H367" s="23">
        <v>0</v>
      </c>
      <c r="I367" s="7" t="s">
        <v>45</v>
      </c>
      <c r="J367" s="7" t="s">
        <v>45</v>
      </c>
      <c r="K367" s="25">
        <v>0</v>
      </c>
      <c r="L367" s="4" t="s">
        <v>44</v>
      </c>
      <c r="M367" s="7" t="s">
        <v>45</v>
      </c>
      <c r="N367" s="23">
        <v>0</v>
      </c>
      <c r="O367" s="7" t="s">
        <v>45</v>
      </c>
      <c r="P367" s="7" t="s">
        <v>45</v>
      </c>
      <c r="Q367" s="25">
        <f t="shared" si="10"/>
        <v>0</v>
      </c>
      <c r="R367" s="39">
        <f>+Section5_Values[[#This Row],[Business Tax Year 2025 Inflation Cap Credit Reduction Amount in Dollars]]+Section5_Values[[#This Row],[Non-Business Tax Year 2025 Inflation Cap Credit Reduction Amount in Dollars]]</f>
        <v>0</v>
      </c>
      <c r="S367" s="18">
        <f>+Section5_Values[[#This Row],[Business County Portion of Section 5 Payment to School District]]+Section5_Values[[#This Row],[Non-Business County Portion of Section 5 Payment to School District]]</f>
        <v>0</v>
      </c>
      <c r="T367" s="13">
        <f t="shared" si="11"/>
        <v>0</v>
      </c>
      <c r="U367" s="14" t="e">
        <f>+Section5_Values[[#This Row],[Difference]]/Section5_Values[[#This Row],[Total District ICC]]</f>
        <v>#DIV/0!</v>
      </c>
    </row>
    <row r="368" spans="1:21">
      <c r="A368" s="4">
        <v>2023</v>
      </c>
      <c r="B368" s="4">
        <v>31</v>
      </c>
      <c r="C368" s="4" t="s">
        <v>412</v>
      </c>
      <c r="D368" s="4">
        <v>23850</v>
      </c>
      <c r="E368" s="4" t="s">
        <v>422</v>
      </c>
      <c r="F368" s="4" t="s">
        <v>44</v>
      </c>
      <c r="G368" s="7" t="s">
        <v>45</v>
      </c>
      <c r="H368" s="23">
        <v>0</v>
      </c>
      <c r="I368" s="7" t="s">
        <v>45</v>
      </c>
      <c r="J368" s="7" t="s">
        <v>45</v>
      </c>
      <c r="K368" s="25">
        <v>0</v>
      </c>
      <c r="L368" s="4" t="s">
        <v>44</v>
      </c>
      <c r="M368" s="7" t="s">
        <v>45</v>
      </c>
      <c r="N368" s="23">
        <v>0</v>
      </c>
      <c r="O368" s="7" t="s">
        <v>45</v>
      </c>
      <c r="P368" s="7" t="s">
        <v>45</v>
      </c>
      <c r="Q368" s="25">
        <f t="shared" si="10"/>
        <v>0</v>
      </c>
      <c r="R368" s="39">
        <f>+Section5_Values[[#This Row],[Business Tax Year 2025 Inflation Cap Credit Reduction Amount in Dollars]]+Section5_Values[[#This Row],[Non-Business Tax Year 2025 Inflation Cap Credit Reduction Amount in Dollars]]</f>
        <v>0</v>
      </c>
      <c r="S368" s="18">
        <f>+Section5_Values[[#This Row],[Business County Portion of Section 5 Payment to School District]]+Section5_Values[[#This Row],[Non-Business County Portion of Section 5 Payment to School District]]</f>
        <v>0</v>
      </c>
      <c r="T368" s="13">
        <f t="shared" si="11"/>
        <v>0</v>
      </c>
      <c r="U368" s="14" t="e">
        <f>+Section5_Values[[#This Row],[Difference]]/Section5_Values[[#This Row],[Total District ICC]]</f>
        <v>#DIV/0!</v>
      </c>
    </row>
    <row r="369" spans="1:21">
      <c r="A369" s="4">
        <v>2023</v>
      </c>
      <c r="B369" s="4">
        <v>31</v>
      </c>
      <c r="C369" s="4" t="s">
        <v>412</v>
      </c>
      <c r="D369" s="4">
        <v>23980</v>
      </c>
      <c r="E369" s="4" t="s">
        <v>150</v>
      </c>
      <c r="F369" s="4" t="s">
        <v>43</v>
      </c>
      <c r="G369" s="7">
        <v>61050406</v>
      </c>
      <c r="H369" s="23">
        <v>2069855.79</v>
      </c>
      <c r="I369" s="7">
        <v>58980550.210000001</v>
      </c>
      <c r="J369" s="7">
        <v>61175936</v>
      </c>
      <c r="K369" s="25">
        <v>2195385.79</v>
      </c>
      <c r="L369" s="4" t="s">
        <v>44</v>
      </c>
      <c r="M369" s="7" t="s">
        <v>45</v>
      </c>
      <c r="N369" s="23">
        <v>0</v>
      </c>
      <c r="O369" s="7" t="s">
        <v>45</v>
      </c>
      <c r="P369" s="7" t="s">
        <v>45</v>
      </c>
      <c r="Q369" s="25">
        <f t="shared" si="10"/>
        <v>0</v>
      </c>
      <c r="R369" s="39">
        <f>+Section5_Values[[#This Row],[Business Tax Year 2025 Inflation Cap Credit Reduction Amount in Dollars]]+Section5_Values[[#This Row],[Non-Business Tax Year 2025 Inflation Cap Credit Reduction Amount in Dollars]]</f>
        <v>2069855.79</v>
      </c>
      <c r="S369" s="18">
        <f>+Section5_Values[[#This Row],[Business County Portion of Section 5 Payment to School District]]+Section5_Values[[#This Row],[Non-Business County Portion of Section 5 Payment to School District]]</f>
        <v>2195385.79</v>
      </c>
      <c r="T369" s="13">
        <f t="shared" si="11"/>
        <v>125530</v>
      </c>
      <c r="U369" s="14">
        <f>+Section5_Values[[#This Row],[Difference]]/Section5_Values[[#This Row],[Total District ICC]]</f>
        <v>6.0646737133314969E-2</v>
      </c>
    </row>
    <row r="370" spans="1:21">
      <c r="A370" s="4">
        <v>2023</v>
      </c>
      <c r="B370" s="4">
        <v>31</v>
      </c>
      <c r="C370" s="4" t="s">
        <v>412</v>
      </c>
      <c r="D370" s="4">
        <v>24060</v>
      </c>
      <c r="E370" s="4" t="s">
        <v>423</v>
      </c>
      <c r="F370" s="4" t="s">
        <v>43</v>
      </c>
      <c r="G370" s="7">
        <v>14106963</v>
      </c>
      <c r="H370" s="23">
        <v>1242292.51</v>
      </c>
      <c r="I370" s="7">
        <v>12864670.49</v>
      </c>
      <c r="J370" s="7">
        <v>14130691</v>
      </c>
      <c r="K370" s="25">
        <v>1266020.51</v>
      </c>
      <c r="L370" s="4" t="s">
        <v>44</v>
      </c>
      <c r="M370" s="7" t="s">
        <v>45</v>
      </c>
      <c r="N370" s="23">
        <v>0</v>
      </c>
      <c r="O370" s="7" t="s">
        <v>45</v>
      </c>
      <c r="P370" s="7" t="s">
        <v>45</v>
      </c>
      <c r="Q370" s="25">
        <f t="shared" si="10"/>
        <v>0</v>
      </c>
      <c r="R370" s="39">
        <f>+Section5_Values[[#This Row],[Business Tax Year 2025 Inflation Cap Credit Reduction Amount in Dollars]]+Section5_Values[[#This Row],[Non-Business Tax Year 2025 Inflation Cap Credit Reduction Amount in Dollars]]</f>
        <v>1242292.51</v>
      </c>
      <c r="S370" s="18">
        <f>+Section5_Values[[#This Row],[Business County Portion of Section 5 Payment to School District]]+Section5_Values[[#This Row],[Non-Business County Portion of Section 5 Payment to School District]]</f>
        <v>1266020.51</v>
      </c>
      <c r="T370" s="13">
        <f t="shared" si="11"/>
        <v>23728</v>
      </c>
      <c r="U370" s="14">
        <f>+Section5_Values[[#This Row],[Difference]]/Section5_Values[[#This Row],[Total District ICC]]</f>
        <v>1.9100171504696586E-2</v>
      </c>
    </row>
    <row r="371" spans="1:21">
      <c r="A371" s="4">
        <v>2023</v>
      </c>
      <c r="B371" s="4">
        <v>31</v>
      </c>
      <c r="C371" s="4" t="s">
        <v>412</v>
      </c>
      <c r="D371" s="4">
        <v>24080</v>
      </c>
      <c r="E371" s="4" t="s">
        <v>424</v>
      </c>
      <c r="F371" s="4" t="s">
        <v>43</v>
      </c>
      <c r="G371" s="7">
        <v>43729049</v>
      </c>
      <c r="H371" s="23">
        <v>3893070.9</v>
      </c>
      <c r="I371" s="7">
        <v>39835978.100000001</v>
      </c>
      <c r="J371" s="7">
        <v>44290748</v>
      </c>
      <c r="K371" s="25">
        <v>4454769.9000000004</v>
      </c>
      <c r="L371" s="4" t="s">
        <v>44</v>
      </c>
      <c r="M371" s="7" t="s">
        <v>45</v>
      </c>
      <c r="N371" s="23">
        <v>0</v>
      </c>
      <c r="O371" s="7" t="s">
        <v>45</v>
      </c>
      <c r="P371" s="7" t="s">
        <v>45</v>
      </c>
      <c r="Q371" s="25">
        <f t="shared" si="10"/>
        <v>0</v>
      </c>
      <c r="R371" s="39">
        <f>+Section5_Values[[#This Row],[Business Tax Year 2025 Inflation Cap Credit Reduction Amount in Dollars]]+Section5_Values[[#This Row],[Non-Business Tax Year 2025 Inflation Cap Credit Reduction Amount in Dollars]]</f>
        <v>3893070.9</v>
      </c>
      <c r="S371" s="18">
        <f>+Section5_Values[[#This Row],[Business County Portion of Section 5 Payment to School District]]+Section5_Values[[#This Row],[Non-Business County Portion of Section 5 Payment to School District]]</f>
        <v>4454769.9000000004</v>
      </c>
      <c r="T371" s="13">
        <f t="shared" si="11"/>
        <v>561699.00000000047</v>
      </c>
      <c r="U371" s="14">
        <f>+Section5_Values[[#This Row],[Difference]]/Section5_Values[[#This Row],[Total District ICC]]</f>
        <v>0.14428172885317872</v>
      </c>
    </row>
    <row r="372" spans="1:21">
      <c r="A372" s="4">
        <v>2023</v>
      </c>
      <c r="B372" s="4">
        <v>31</v>
      </c>
      <c r="C372" s="4" t="s">
        <v>412</v>
      </c>
      <c r="D372" s="4">
        <v>24500</v>
      </c>
      <c r="E372" s="4" t="s">
        <v>152</v>
      </c>
      <c r="F372" s="4" t="s">
        <v>44</v>
      </c>
      <c r="G372" s="7" t="s">
        <v>45</v>
      </c>
      <c r="H372" s="23">
        <v>0</v>
      </c>
      <c r="I372" s="7" t="s">
        <v>45</v>
      </c>
      <c r="J372" s="7" t="s">
        <v>45</v>
      </c>
      <c r="K372" s="25">
        <v>0</v>
      </c>
      <c r="L372" s="4" t="s">
        <v>44</v>
      </c>
      <c r="M372" s="7" t="s">
        <v>45</v>
      </c>
      <c r="N372" s="23">
        <v>0</v>
      </c>
      <c r="O372" s="7" t="s">
        <v>45</v>
      </c>
      <c r="P372" s="7" t="s">
        <v>45</v>
      </c>
      <c r="Q372" s="25">
        <f t="shared" si="10"/>
        <v>0</v>
      </c>
      <c r="R372" s="39">
        <f>+Section5_Values[[#This Row],[Business Tax Year 2025 Inflation Cap Credit Reduction Amount in Dollars]]+Section5_Values[[#This Row],[Non-Business Tax Year 2025 Inflation Cap Credit Reduction Amount in Dollars]]</f>
        <v>0</v>
      </c>
      <c r="S372" s="18">
        <f>+Section5_Values[[#This Row],[Business County Portion of Section 5 Payment to School District]]+Section5_Values[[#This Row],[Non-Business County Portion of Section 5 Payment to School District]]</f>
        <v>0</v>
      </c>
      <c r="T372" s="13">
        <f t="shared" si="11"/>
        <v>0</v>
      </c>
      <c r="U372" s="14" t="e">
        <f>+Section5_Values[[#This Row],[Difference]]/Section5_Values[[#This Row],[Total District ICC]]</f>
        <v>#DIV/0!</v>
      </c>
    </row>
    <row r="373" spans="1:21">
      <c r="A373" s="4">
        <v>2023</v>
      </c>
      <c r="B373" s="4">
        <v>31</v>
      </c>
      <c r="C373" s="4" t="s">
        <v>412</v>
      </c>
      <c r="D373" s="4">
        <v>24540</v>
      </c>
      <c r="E373" s="4" t="s">
        <v>425</v>
      </c>
      <c r="F373" s="4" t="s">
        <v>44</v>
      </c>
      <c r="G373" s="7" t="s">
        <v>45</v>
      </c>
      <c r="H373" s="23">
        <v>0</v>
      </c>
      <c r="I373" s="7" t="s">
        <v>45</v>
      </c>
      <c r="J373" s="7" t="s">
        <v>45</v>
      </c>
      <c r="K373" s="25">
        <v>0</v>
      </c>
      <c r="L373" s="4" t="s">
        <v>44</v>
      </c>
      <c r="M373" s="7" t="s">
        <v>45</v>
      </c>
      <c r="N373" s="23">
        <v>0</v>
      </c>
      <c r="O373" s="7" t="s">
        <v>45</v>
      </c>
      <c r="P373" s="7" t="s">
        <v>45</v>
      </c>
      <c r="Q373" s="25">
        <f t="shared" si="10"/>
        <v>0</v>
      </c>
      <c r="R373" s="39">
        <f>+Section5_Values[[#This Row],[Business Tax Year 2025 Inflation Cap Credit Reduction Amount in Dollars]]+Section5_Values[[#This Row],[Non-Business Tax Year 2025 Inflation Cap Credit Reduction Amount in Dollars]]</f>
        <v>0</v>
      </c>
      <c r="S373" s="18">
        <f>+Section5_Values[[#This Row],[Business County Portion of Section 5 Payment to School District]]+Section5_Values[[#This Row],[Non-Business County Portion of Section 5 Payment to School District]]</f>
        <v>0</v>
      </c>
      <c r="T373" s="13">
        <f t="shared" si="11"/>
        <v>0</v>
      </c>
      <c r="U373" s="14" t="e">
        <f>+Section5_Values[[#This Row],[Difference]]/Section5_Values[[#This Row],[Total District ICC]]</f>
        <v>#DIV/0!</v>
      </c>
    </row>
    <row r="374" spans="1:21">
      <c r="A374" s="4">
        <v>2023</v>
      </c>
      <c r="B374" s="4">
        <v>31</v>
      </c>
      <c r="C374" s="4" t="s">
        <v>412</v>
      </c>
      <c r="D374" s="4">
        <v>24740</v>
      </c>
      <c r="E374" s="4" t="s">
        <v>426</v>
      </c>
      <c r="F374" s="4" t="s">
        <v>43</v>
      </c>
      <c r="G374" s="7">
        <v>4274305</v>
      </c>
      <c r="H374" s="23">
        <v>207285.19</v>
      </c>
      <c r="I374" s="7">
        <v>4067019.81</v>
      </c>
      <c r="J374" s="7">
        <v>4198476</v>
      </c>
      <c r="K374" s="25">
        <v>131456.19</v>
      </c>
      <c r="L374" s="4" t="s">
        <v>44</v>
      </c>
      <c r="M374" s="7" t="s">
        <v>45</v>
      </c>
      <c r="N374" s="23">
        <v>0</v>
      </c>
      <c r="O374" s="7" t="s">
        <v>45</v>
      </c>
      <c r="P374" s="7" t="s">
        <v>45</v>
      </c>
      <c r="Q374" s="25">
        <f t="shared" si="10"/>
        <v>0</v>
      </c>
      <c r="R374" s="39">
        <f>+Section5_Values[[#This Row],[Business Tax Year 2025 Inflation Cap Credit Reduction Amount in Dollars]]+Section5_Values[[#This Row],[Non-Business Tax Year 2025 Inflation Cap Credit Reduction Amount in Dollars]]</f>
        <v>207285.19</v>
      </c>
      <c r="S374" s="18">
        <f>+Section5_Values[[#This Row],[Business County Portion of Section 5 Payment to School District]]+Section5_Values[[#This Row],[Non-Business County Portion of Section 5 Payment to School District]]</f>
        <v>131456.19</v>
      </c>
      <c r="T374" s="13">
        <f t="shared" si="11"/>
        <v>-75829</v>
      </c>
      <c r="U374" s="15">
        <f>+Section5_Values[[#This Row],[Difference]]/Section5_Values[[#This Row],[Total District ICC]]</f>
        <v>-0.36581967095671425</v>
      </c>
    </row>
    <row r="375" spans="1:21">
      <c r="A375" s="4">
        <v>2023</v>
      </c>
      <c r="B375" s="4">
        <v>31</v>
      </c>
      <c r="C375" s="4" t="s">
        <v>412</v>
      </c>
      <c r="D375" s="4">
        <v>25060</v>
      </c>
      <c r="E375" s="4" t="s">
        <v>154</v>
      </c>
      <c r="F375" s="4" t="s">
        <v>43</v>
      </c>
      <c r="G375" s="7">
        <v>17484713</v>
      </c>
      <c r="H375" s="23">
        <v>1430865.23</v>
      </c>
      <c r="I375" s="7">
        <v>16053847.77</v>
      </c>
      <c r="J375" s="7">
        <v>17035246</v>
      </c>
      <c r="K375" s="25">
        <v>981398.23</v>
      </c>
      <c r="L375" s="4" t="s">
        <v>44</v>
      </c>
      <c r="M375" s="7" t="s">
        <v>45</v>
      </c>
      <c r="N375" s="23">
        <v>0</v>
      </c>
      <c r="O375" s="7" t="s">
        <v>45</v>
      </c>
      <c r="P375" s="7" t="s">
        <v>45</v>
      </c>
      <c r="Q375" s="25">
        <f t="shared" si="10"/>
        <v>0</v>
      </c>
      <c r="R375" s="39">
        <f>+Section5_Values[[#This Row],[Business Tax Year 2025 Inflation Cap Credit Reduction Amount in Dollars]]+Section5_Values[[#This Row],[Non-Business Tax Year 2025 Inflation Cap Credit Reduction Amount in Dollars]]</f>
        <v>1430865.23</v>
      </c>
      <c r="S375" s="18">
        <f>+Section5_Values[[#This Row],[Business County Portion of Section 5 Payment to School District]]+Section5_Values[[#This Row],[Non-Business County Portion of Section 5 Payment to School District]]</f>
        <v>981398.23</v>
      </c>
      <c r="T375" s="13">
        <f t="shared" si="11"/>
        <v>-449467</v>
      </c>
      <c r="U375" s="15">
        <f>+Section5_Values[[#This Row],[Difference]]/Section5_Values[[#This Row],[Total District ICC]]</f>
        <v>-0.31412252571124394</v>
      </c>
    </row>
    <row r="376" spans="1:21">
      <c r="A376" s="4">
        <v>2023</v>
      </c>
      <c r="B376" s="4">
        <v>31</v>
      </c>
      <c r="C376" s="4" t="s">
        <v>412</v>
      </c>
      <c r="D376" s="4">
        <v>25250</v>
      </c>
      <c r="E376" s="4" t="s">
        <v>427</v>
      </c>
      <c r="F376" s="4" t="s">
        <v>44</v>
      </c>
      <c r="G376" s="7" t="s">
        <v>45</v>
      </c>
      <c r="H376" s="23">
        <v>0</v>
      </c>
      <c r="I376" s="7" t="s">
        <v>45</v>
      </c>
      <c r="J376" s="7" t="s">
        <v>45</v>
      </c>
      <c r="K376" s="25">
        <v>0</v>
      </c>
      <c r="L376" s="4" t="s">
        <v>44</v>
      </c>
      <c r="M376" s="7" t="s">
        <v>45</v>
      </c>
      <c r="N376" s="23">
        <v>0</v>
      </c>
      <c r="O376" s="7" t="s">
        <v>45</v>
      </c>
      <c r="P376" s="7" t="s">
        <v>45</v>
      </c>
      <c r="Q376" s="25">
        <f t="shared" si="10"/>
        <v>0</v>
      </c>
      <c r="R376" s="39">
        <f>+Section5_Values[[#This Row],[Business Tax Year 2025 Inflation Cap Credit Reduction Amount in Dollars]]+Section5_Values[[#This Row],[Non-Business Tax Year 2025 Inflation Cap Credit Reduction Amount in Dollars]]</f>
        <v>0</v>
      </c>
      <c r="S376" s="18">
        <f>+Section5_Values[[#This Row],[Business County Portion of Section 5 Payment to School District]]+Section5_Values[[#This Row],[Non-Business County Portion of Section 5 Payment to School District]]</f>
        <v>0</v>
      </c>
      <c r="T376" s="13">
        <f t="shared" si="11"/>
        <v>0</v>
      </c>
      <c r="U376" s="14" t="e">
        <f>+Section5_Values[[#This Row],[Difference]]/Section5_Values[[#This Row],[Total District ICC]]</f>
        <v>#DIV/0!</v>
      </c>
    </row>
    <row r="377" spans="1:21">
      <c r="A377" s="4">
        <v>2023</v>
      </c>
      <c r="B377" s="4">
        <v>31</v>
      </c>
      <c r="C377" s="4" t="s">
        <v>412</v>
      </c>
      <c r="D377" s="4">
        <v>25310</v>
      </c>
      <c r="E377" s="4" t="s">
        <v>428</v>
      </c>
      <c r="F377" s="4" t="s">
        <v>44</v>
      </c>
      <c r="G377" s="7" t="s">
        <v>45</v>
      </c>
      <c r="H377" s="23">
        <v>0</v>
      </c>
      <c r="I377" s="7" t="s">
        <v>45</v>
      </c>
      <c r="J377" s="7" t="s">
        <v>45</v>
      </c>
      <c r="K377" s="25">
        <v>0</v>
      </c>
      <c r="L377" s="4" t="s">
        <v>44</v>
      </c>
      <c r="M377" s="7" t="s">
        <v>45</v>
      </c>
      <c r="N377" s="23">
        <v>0</v>
      </c>
      <c r="O377" s="7" t="s">
        <v>45</v>
      </c>
      <c r="P377" s="7" t="s">
        <v>45</v>
      </c>
      <c r="Q377" s="25">
        <f t="shared" si="10"/>
        <v>0</v>
      </c>
      <c r="R377" s="39">
        <f>+Section5_Values[[#This Row],[Business Tax Year 2025 Inflation Cap Credit Reduction Amount in Dollars]]+Section5_Values[[#This Row],[Non-Business Tax Year 2025 Inflation Cap Credit Reduction Amount in Dollars]]</f>
        <v>0</v>
      </c>
      <c r="S377" s="18">
        <f>+Section5_Values[[#This Row],[Business County Portion of Section 5 Payment to School District]]+Section5_Values[[#This Row],[Non-Business County Portion of Section 5 Payment to School District]]</f>
        <v>0</v>
      </c>
      <c r="T377" s="13">
        <f t="shared" si="11"/>
        <v>0</v>
      </c>
      <c r="U377" s="14" t="e">
        <f>+Section5_Values[[#This Row],[Difference]]/Section5_Values[[#This Row],[Total District ICC]]</f>
        <v>#DIV/0!</v>
      </c>
    </row>
    <row r="378" spans="1:21">
      <c r="A378" s="4">
        <v>2023</v>
      </c>
      <c r="B378" s="4">
        <v>31</v>
      </c>
      <c r="C378" s="4" t="s">
        <v>412</v>
      </c>
      <c r="D378" s="4">
        <v>26100</v>
      </c>
      <c r="E378" s="4" t="s">
        <v>429</v>
      </c>
      <c r="F378" s="4" t="s">
        <v>44</v>
      </c>
      <c r="G378" s="7" t="s">
        <v>45</v>
      </c>
      <c r="H378" s="23">
        <v>0</v>
      </c>
      <c r="I378" s="7" t="s">
        <v>45</v>
      </c>
      <c r="J378" s="7" t="s">
        <v>45</v>
      </c>
      <c r="K378" s="25">
        <v>0</v>
      </c>
      <c r="L378" s="4" t="s">
        <v>44</v>
      </c>
      <c r="M378" s="7" t="s">
        <v>45</v>
      </c>
      <c r="N378" s="23">
        <v>0</v>
      </c>
      <c r="O378" s="7" t="s">
        <v>45</v>
      </c>
      <c r="P378" s="7" t="s">
        <v>45</v>
      </c>
      <c r="Q378" s="25">
        <f t="shared" si="10"/>
        <v>0</v>
      </c>
      <c r="R378" s="39">
        <f>+Section5_Values[[#This Row],[Business Tax Year 2025 Inflation Cap Credit Reduction Amount in Dollars]]+Section5_Values[[#This Row],[Non-Business Tax Year 2025 Inflation Cap Credit Reduction Amount in Dollars]]</f>
        <v>0</v>
      </c>
      <c r="S378" s="18">
        <f>+Section5_Values[[#This Row],[Business County Portion of Section 5 Payment to School District]]+Section5_Values[[#This Row],[Non-Business County Portion of Section 5 Payment to School District]]</f>
        <v>0</v>
      </c>
      <c r="T378" s="13">
        <f t="shared" si="11"/>
        <v>0</v>
      </c>
      <c r="U378" s="14" t="e">
        <f>+Section5_Values[[#This Row],[Difference]]/Section5_Values[[#This Row],[Total District ICC]]</f>
        <v>#DIV/0!</v>
      </c>
    </row>
    <row r="379" spans="1:21">
      <c r="A379" s="4">
        <v>2023</v>
      </c>
      <c r="B379" s="4">
        <v>31</v>
      </c>
      <c r="C379" s="4" t="s">
        <v>412</v>
      </c>
      <c r="D379" s="4">
        <v>30060</v>
      </c>
      <c r="E379" s="4" t="s">
        <v>156</v>
      </c>
      <c r="F379" s="4" t="s">
        <v>43</v>
      </c>
      <c r="G379" s="7">
        <v>3684145</v>
      </c>
      <c r="H379" s="23">
        <v>634708.76</v>
      </c>
      <c r="I379" s="7">
        <v>3049436.24</v>
      </c>
      <c r="J379" s="7">
        <v>3684381</v>
      </c>
      <c r="K379" s="25">
        <v>634944.76</v>
      </c>
      <c r="L379" s="4" t="s">
        <v>43</v>
      </c>
      <c r="M379" s="7">
        <v>611735</v>
      </c>
      <c r="N379" s="23">
        <v>910.49</v>
      </c>
      <c r="O379" s="7">
        <v>610824.51</v>
      </c>
      <c r="P379" s="7">
        <v>623552</v>
      </c>
      <c r="Q379" s="25">
        <f t="shared" si="10"/>
        <v>12727.489999999991</v>
      </c>
      <c r="R379" s="39">
        <f>+Section5_Values[[#This Row],[Business Tax Year 2025 Inflation Cap Credit Reduction Amount in Dollars]]+Section5_Values[[#This Row],[Non-Business Tax Year 2025 Inflation Cap Credit Reduction Amount in Dollars]]</f>
        <v>635619.25</v>
      </c>
      <c r="S379" s="18">
        <f>+Section5_Values[[#This Row],[Business County Portion of Section 5 Payment to School District]]+Section5_Values[[#This Row],[Non-Business County Portion of Section 5 Payment to School District]]</f>
        <v>647672.25</v>
      </c>
      <c r="T379" s="13">
        <f t="shared" si="11"/>
        <v>12053</v>
      </c>
      <c r="U379" s="14">
        <f>+Section5_Values[[#This Row],[Difference]]/Section5_Values[[#This Row],[Total District ICC]]</f>
        <v>1.8962610084575005E-2</v>
      </c>
    </row>
    <row r="380" spans="1:21">
      <c r="A380" s="4">
        <v>2023</v>
      </c>
      <c r="B380" s="4">
        <v>31</v>
      </c>
      <c r="C380" s="4" t="s">
        <v>412</v>
      </c>
      <c r="D380" s="4">
        <v>30160</v>
      </c>
      <c r="E380" s="4" t="s">
        <v>137</v>
      </c>
      <c r="F380" s="4" t="s">
        <v>43</v>
      </c>
      <c r="G380" s="7">
        <v>26189454</v>
      </c>
      <c r="H380" s="23">
        <v>3760156.73</v>
      </c>
      <c r="I380" s="7">
        <v>22429297.27</v>
      </c>
      <c r="J380" s="7">
        <v>26204143</v>
      </c>
      <c r="K380" s="25">
        <v>3774845.73</v>
      </c>
      <c r="L380" s="4" t="s">
        <v>44</v>
      </c>
      <c r="M380" s="7" t="s">
        <v>45</v>
      </c>
      <c r="N380" s="23">
        <v>0</v>
      </c>
      <c r="O380" s="7" t="s">
        <v>45</v>
      </c>
      <c r="P380" s="7" t="s">
        <v>45</v>
      </c>
      <c r="Q380" s="25">
        <f t="shared" si="10"/>
        <v>0</v>
      </c>
      <c r="R380" s="39">
        <f>+Section5_Values[[#This Row],[Business Tax Year 2025 Inflation Cap Credit Reduction Amount in Dollars]]+Section5_Values[[#This Row],[Non-Business Tax Year 2025 Inflation Cap Credit Reduction Amount in Dollars]]</f>
        <v>3760156.73</v>
      </c>
      <c r="S380" s="18">
        <f>+Section5_Values[[#This Row],[Business County Portion of Section 5 Payment to School District]]+Section5_Values[[#This Row],[Non-Business County Portion of Section 5 Payment to School District]]</f>
        <v>3774845.73</v>
      </c>
      <c r="T380" s="13">
        <f t="shared" si="11"/>
        <v>14689</v>
      </c>
      <c r="U380" s="14">
        <f>+Section5_Values[[#This Row],[Difference]]/Section5_Values[[#This Row],[Total District ICC]]</f>
        <v>3.9064861001153004E-3</v>
      </c>
    </row>
    <row r="381" spans="1:21">
      <c r="A381" s="4">
        <v>2023</v>
      </c>
      <c r="B381" s="4">
        <v>33</v>
      </c>
      <c r="C381" s="4" t="s">
        <v>445</v>
      </c>
      <c r="D381" s="4">
        <v>20010</v>
      </c>
      <c r="E381" s="4" t="s">
        <v>431</v>
      </c>
      <c r="F381" s="4" t="s">
        <v>43</v>
      </c>
      <c r="G381" s="7">
        <v>2559099</v>
      </c>
      <c r="H381" s="23">
        <v>226328.38</v>
      </c>
      <c r="I381" s="7">
        <v>2332770.62</v>
      </c>
      <c r="J381" s="7">
        <v>2577337.88</v>
      </c>
      <c r="K381" s="25">
        <v>244567.26</v>
      </c>
      <c r="L381" s="4" t="s">
        <v>44</v>
      </c>
      <c r="M381" s="7" t="s">
        <v>45</v>
      </c>
      <c r="N381" s="23">
        <v>0</v>
      </c>
      <c r="O381" s="7" t="s">
        <v>45</v>
      </c>
      <c r="P381" s="7" t="s">
        <v>45</v>
      </c>
      <c r="Q381" s="25">
        <f t="shared" si="10"/>
        <v>0</v>
      </c>
      <c r="R381" s="39">
        <f>+Section5_Values[[#This Row],[Business Tax Year 2025 Inflation Cap Credit Reduction Amount in Dollars]]+Section5_Values[[#This Row],[Non-Business Tax Year 2025 Inflation Cap Credit Reduction Amount in Dollars]]</f>
        <v>226328.38</v>
      </c>
      <c r="S381" s="18">
        <f>+Section5_Values[[#This Row],[Business County Portion of Section 5 Payment to School District]]+Section5_Values[[#This Row],[Non-Business County Portion of Section 5 Payment to School District]]</f>
        <v>244567.26</v>
      </c>
      <c r="T381" s="13">
        <f t="shared" si="11"/>
        <v>18238.880000000005</v>
      </c>
      <c r="U381" s="14">
        <f>+Section5_Values[[#This Row],[Difference]]/Section5_Values[[#This Row],[Total District ICC]]</f>
        <v>8.0585916799298454E-2</v>
      </c>
    </row>
    <row r="382" spans="1:21">
      <c r="A382" s="4">
        <v>2023</v>
      </c>
      <c r="B382" s="4">
        <v>33</v>
      </c>
      <c r="C382" s="4" t="s">
        <v>445</v>
      </c>
      <c r="D382" s="4">
        <v>20380</v>
      </c>
      <c r="E382" s="4" t="s">
        <v>446</v>
      </c>
      <c r="F382" s="4" t="s">
        <v>43</v>
      </c>
      <c r="G382" s="7">
        <v>596056</v>
      </c>
      <c r="H382" s="23">
        <v>101409.44</v>
      </c>
      <c r="I382" s="7">
        <v>494646.56</v>
      </c>
      <c r="J382" s="7">
        <v>621026.56999999995</v>
      </c>
      <c r="K382" s="25">
        <v>126380.01</v>
      </c>
      <c r="L382" s="4" t="s">
        <v>44</v>
      </c>
      <c r="M382" s="7" t="s">
        <v>45</v>
      </c>
      <c r="N382" s="23">
        <v>0</v>
      </c>
      <c r="O382" s="7" t="s">
        <v>45</v>
      </c>
      <c r="P382" s="7" t="s">
        <v>45</v>
      </c>
      <c r="Q382" s="25">
        <f t="shared" si="10"/>
        <v>0</v>
      </c>
      <c r="R382" s="39">
        <f>+Section5_Values[[#This Row],[Business Tax Year 2025 Inflation Cap Credit Reduction Amount in Dollars]]+Section5_Values[[#This Row],[Non-Business Tax Year 2025 Inflation Cap Credit Reduction Amount in Dollars]]</f>
        <v>101409.44</v>
      </c>
      <c r="S382" s="18">
        <f>+Section5_Values[[#This Row],[Business County Portion of Section 5 Payment to School District]]+Section5_Values[[#This Row],[Non-Business County Portion of Section 5 Payment to School District]]</f>
        <v>126380.01</v>
      </c>
      <c r="T382" s="13">
        <f t="shared" si="11"/>
        <v>24970.569999999992</v>
      </c>
      <c r="U382" s="14">
        <f>+Section5_Values[[#This Row],[Difference]]/Section5_Values[[#This Row],[Total District ICC]]</f>
        <v>0.24623516311696417</v>
      </c>
    </row>
    <row r="383" spans="1:21">
      <c r="A383" s="4">
        <v>2023</v>
      </c>
      <c r="B383" s="4">
        <v>33</v>
      </c>
      <c r="C383" s="4" t="s">
        <v>445</v>
      </c>
      <c r="D383" s="4">
        <v>21640</v>
      </c>
      <c r="E383" s="4" t="s">
        <v>312</v>
      </c>
      <c r="F383" s="4" t="s">
        <v>43</v>
      </c>
      <c r="G383" s="7">
        <v>123130</v>
      </c>
      <c r="H383" s="23">
        <v>19250.29</v>
      </c>
      <c r="I383" s="7">
        <v>103879.71</v>
      </c>
      <c r="J383" s="7">
        <v>160722.12</v>
      </c>
      <c r="K383" s="25">
        <v>56842.41</v>
      </c>
      <c r="L383" s="4" t="s">
        <v>44</v>
      </c>
      <c r="M383" s="7" t="s">
        <v>45</v>
      </c>
      <c r="N383" s="23">
        <v>0</v>
      </c>
      <c r="O383" s="7" t="s">
        <v>45</v>
      </c>
      <c r="P383" s="7" t="s">
        <v>45</v>
      </c>
      <c r="Q383" s="25">
        <f t="shared" si="10"/>
        <v>0</v>
      </c>
      <c r="R383" s="39">
        <f>+Section5_Values[[#This Row],[Business Tax Year 2025 Inflation Cap Credit Reduction Amount in Dollars]]+Section5_Values[[#This Row],[Non-Business Tax Year 2025 Inflation Cap Credit Reduction Amount in Dollars]]</f>
        <v>19250.29</v>
      </c>
      <c r="S383" s="18">
        <f>+Section5_Values[[#This Row],[Business County Portion of Section 5 Payment to School District]]+Section5_Values[[#This Row],[Non-Business County Portion of Section 5 Payment to School District]]</f>
        <v>56842.41</v>
      </c>
      <c r="T383" s="13">
        <f t="shared" si="11"/>
        <v>37592.120000000003</v>
      </c>
      <c r="U383" s="14">
        <f>+Section5_Values[[#This Row],[Difference]]/Section5_Values[[#This Row],[Total District ICC]]</f>
        <v>1.9528079836719343</v>
      </c>
    </row>
    <row r="384" spans="1:21">
      <c r="A384" s="4">
        <v>2023</v>
      </c>
      <c r="B384" s="4">
        <v>33</v>
      </c>
      <c r="C384" s="4" t="s">
        <v>445</v>
      </c>
      <c r="D384" s="4">
        <v>22260</v>
      </c>
      <c r="E384" s="4" t="s">
        <v>438</v>
      </c>
      <c r="F384" s="4" t="s">
        <v>44</v>
      </c>
      <c r="G384" s="7" t="s">
        <v>45</v>
      </c>
      <c r="H384" s="23">
        <v>0</v>
      </c>
      <c r="I384" s="7" t="s">
        <v>45</v>
      </c>
      <c r="J384" s="7" t="s">
        <v>45</v>
      </c>
      <c r="K384" s="25">
        <v>0</v>
      </c>
      <c r="L384" s="4" t="s">
        <v>44</v>
      </c>
      <c r="M384" s="7" t="s">
        <v>45</v>
      </c>
      <c r="N384" s="23">
        <v>0</v>
      </c>
      <c r="O384" s="7" t="s">
        <v>45</v>
      </c>
      <c r="P384" s="7" t="s">
        <v>45</v>
      </c>
      <c r="Q384" s="25">
        <f t="shared" si="10"/>
        <v>0</v>
      </c>
      <c r="R384" s="39">
        <f>+Section5_Values[[#This Row],[Business Tax Year 2025 Inflation Cap Credit Reduction Amount in Dollars]]+Section5_Values[[#This Row],[Non-Business Tax Year 2025 Inflation Cap Credit Reduction Amount in Dollars]]</f>
        <v>0</v>
      </c>
      <c r="S384" s="18">
        <f>+Section5_Values[[#This Row],[Business County Portion of Section 5 Payment to School District]]+Section5_Values[[#This Row],[Non-Business County Portion of Section 5 Payment to School District]]</f>
        <v>0</v>
      </c>
      <c r="T384" s="13">
        <f t="shared" si="11"/>
        <v>0</v>
      </c>
      <c r="U384" s="14" t="e">
        <f>+Section5_Values[[#This Row],[Difference]]/Section5_Values[[#This Row],[Total District ICC]]</f>
        <v>#DIV/0!</v>
      </c>
    </row>
    <row r="385" spans="1:21">
      <c r="A385" s="4">
        <v>2023</v>
      </c>
      <c r="B385" s="4">
        <v>33</v>
      </c>
      <c r="C385" s="4" t="s">
        <v>445</v>
      </c>
      <c r="D385" s="4">
        <v>22650</v>
      </c>
      <c r="E385" s="4" t="s">
        <v>447</v>
      </c>
      <c r="F385" s="4" t="s">
        <v>43</v>
      </c>
      <c r="G385" s="7">
        <v>6476422</v>
      </c>
      <c r="H385" s="23">
        <v>421133.45</v>
      </c>
      <c r="I385" s="7">
        <v>6055288.5499999998</v>
      </c>
      <c r="J385" s="7">
        <v>6543333.2300000004</v>
      </c>
      <c r="K385" s="25">
        <v>488044.68</v>
      </c>
      <c r="L385" s="4" t="s">
        <v>44</v>
      </c>
      <c r="M385" s="7" t="s">
        <v>45</v>
      </c>
      <c r="N385" s="23">
        <v>0</v>
      </c>
      <c r="O385" s="7" t="s">
        <v>45</v>
      </c>
      <c r="P385" s="7" t="s">
        <v>45</v>
      </c>
      <c r="Q385" s="25">
        <f t="shared" si="10"/>
        <v>0</v>
      </c>
      <c r="R385" s="39">
        <f>+Section5_Values[[#This Row],[Business Tax Year 2025 Inflation Cap Credit Reduction Amount in Dollars]]+Section5_Values[[#This Row],[Non-Business Tax Year 2025 Inflation Cap Credit Reduction Amount in Dollars]]</f>
        <v>421133.45</v>
      </c>
      <c r="S385" s="18">
        <f>+Section5_Values[[#This Row],[Business County Portion of Section 5 Payment to School District]]+Section5_Values[[#This Row],[Non-Business County Portion of Section 5 Payment to School District]]</f>
        <v>488044.68</v>
      </c>
      <c r="T385" s="13">
        <f t="shared" si="11"/>
        <v>66911.229999999981</v>
      </c>
      <c r="U385" s="14">
        <f>+Section5_Values[[#This Row],[Difference]]/Section5_Values[[#This Row],[Total District ICC]]</f>
        <v>0.15888367452169846</v>
      </c>
    </row>
    <row r="386" spans="1:21">
      <c r="A386" s="4">
        <v>2023</v>
      </c>
      <c r="B386" s="4">
        <v>33</v>
      </c>
      <c r="C386" s="4" t="s">
        <v>445</v>
      </c>
      <c r="D386" s="4">
        <v>24590</v>
      </c>
      <c r="E386" s="4" t="s">
        <v>448</v>
      </c>
      <c r="F386" s="4" t="s">
        <v>43</v>
      </c>
      <c r="G386" s="7">
        <v>2226890</v>
      </c>
      <c r="H386" s="23">
        <v>52512.56</v>
      </c>
      <c r="I386" s="7">
        <v>2174377.44</v>
      </c>
      <c r="J386" s="7">
        <v>2263951.4300000002</v>
      </c>
      <c r="K386" s="25">
        <v>89573.99</v>
      </c>
      <c r="L386" s="4" t="s">
        <v>44</v>
      </c>
      <c r="M386" s="7" t="s">
        <v>45</v>
      </c>
      <c r="N386" s="23">
        <v>0</v>
      </c>
      <c r="O386" s="7" t="s">
        <v>45</v>
      </c>
      <c r="P386" s="7" t="s">
        <v>45</v>
      </c>
      <c r="Q386" s="25">
        <f t="shared" si="10"/>
        <v>0</v>
      </c>
      <c r="R386" s="39">
        <f>+Section5_Values[[#This Row],[Business Tax Year 2025 Inflation Cap Credit Reduction Amount in Dollars]]+Section5_Values[[#This Row],[Non-Business Tax Year 2025 Inflation Cap Credit Reduction Amount in Dollars]]</f>
        <v>52512.56</v>
      </c>
      <c r="S386" s="18">
        <f>+Section5_Values[[#This Row],[Business County Portion of Section 5 Payment to School District]]+Section5_Values[[#This Row],[Non-Business County Portion of Section 5 Payment to School District]]</f>
        <v>89573.99</v>
      </c>
      <c r="T386" s="13">
        <f t="shared" si="11"/>
        <v>37061.430000000008</v>
      </c>
      <c r="U386" s="14">
        <f>+Section5_Values[[#This Row],[Difference]]/Section5_Values[[#This Row],[Total District ICC]]</f>
        <v>0.70576315456721228</v>
      </c>
    </row>
    <row r="387" spans="1:21">
      <c r="A387" s="4">
        <v>2023</v>
      </c>
      <c r="B387" s="4">
        <v>33</v>
      </c>
      <c r="C387" s="4" t="s">
        <v>445</v>
      </c>
      <c r="D387" s="4">
        <v>24650</v>
      </c>
      <c r="E387" s="4" t="s">
        <v>442</v>
      </c>
      <c r="F387" s="4" t="s">
        <v>43</v>
      </c>
      <c r="G387" s="7">
        <v>967453</v>
      </c>
      <c r="H387" s="23">
        <v>130303.38</v>
      </c>
      <c r="I387" s="7">
        <v>837149.62</v>
      </c>
      <c r="J387" s="7">
        <v>972565.99</v>
      </c>
      <c r="K387" s="25">
        <v>135416.37</v>
      </c>
      <c r="L387" s="4" t="s">
        <v>44</v>
      </c>
      <c r="M387" s="7" t="s">
        <v>45</v>
      </c>
      <c r="N387" s="23">
        <v>0</v>
      </c>
      <c r="O387" s="7" t="s">
        <v>45</v>
      </c>
      <c r="P387" s="7" t="s">
        <v>45</v>
      </c>
      <c r="Q387" s="25">
        <f t="shared" si="10"/>
        <v>0</v>
      </c>
      <c r="R387" s="39">
        <f>+Section5_Values[[#This Row],[Business Tax Year 2025 Inflation Cap Credit Reduction Amount in Dollars]]+Section5_Values[[#This Row],[Non-Business Tax Year 2025 Inflation Cap Credit Reduction Amount in Dollars]]</f>
        <v>130303.38</v>
      </c>
      <c r="S387" s="18">
        <f>+Section5_Values[[#This Row],[Business County Portion of Section 5 Payment to School District]]+Section5_Values[[#This Row],[Non-Business County Portion of Section 5 Payment to School District]]</f>
        <v>135416.37</v>
      </c>
      <c r="T387" s="13">
        <f t="shared" si="11"/>
        <v>5112.9899999999907</v>
      </c>
      <c r="U387" s="14">
        <f>+Section5_Values[[#This Row],[Difference]]/Section5_Values[[#This Row],[Total District ICC]]</f>
        <v>3.9239120274546908E-2</v>
      </c>
    </row>
    <row r="388" spans="1:21">
      <c r="A388" s="4">
        <v>2023</v>
      </c>
      <c r="B388" s="4">
        <v>33</v>
      </c>
      <c r="C388" s="4" t="s">
        <v>445</v>
      </c>
      <c r="D388" s="4">
        <v>25520</v>
      </c>
      <c r="E388" s="4" t="s">
        <v>110</v>
      </c>
      <c r="F388" s="4" t="s">
        <v>43</v>
      </c>
      <c r="G388" s="7">
        <v>2196831</v>
      </c>
      <c r="H388" s="23">
        <v>41452.47</v>
      </c>
      <c r="I388" s="7">
        <v>2155378.5299999998</v>
      </c>
      <c r="J388" s="7">
        <v>2225559.0699999998</v>
      </c>
      <c r="K388" s="25">
        <v>70180.539999999994</v>
      </c>
      <c r="L388" s="4" t="s">
        <v>44</v>
      </c>
      <c r="M388" s="7" t="s">
        <v>45</v>
      </c>
      <c r="N388" s="23">
        <v>0</v>
      </c>
      <c r="O388" s="7" t="s">
        <v>45</v>
      </c>
      <c r="P388" s="7" t="s">
        <v>45</v>
      </c>
      <c r="Q388" s="25">
        <f t="shared" si="10"/>
        <v>0</v>
      </c>
      <c r="R388" s="39">
        <f>+Section5_Values[[#This Row],[Business Tax Year 2025 Inflation Cap Credit Reduction Amount in Dollars]]+Section5_Values[[#This Row],[Non-Business Tax Year 2025 Inflation Cap Credit Reduction Amount in Dollars]]</f>
        <v>41452.47</v>
      </c>
      <c r="S388" s="18">
        <f>+Section5_Values[[#This Row],[Business County Portion of Section 5 Payment to School District]]+Section5_Values[[#This Row],[Non-Business County Portion of Section 5 Payment to School District]]</f>
        <v>70180.539999999994</v>
      </c>
      <c r="T388" s="13">
        <f t="shared" si="11"/>
        <v>28728.069999999992</v>
      </c>
      <c r="U388" s="14">
        <f>+Section5_Values[[#This Row],[Difference]]/Section5_Values[[#This Row],[Total District ICC]]</f>
        <v>0.69303638601029061</v>
      </c>
    </row>
    <row r="389" spans="1:21">
      <c r="A389" s="4">
        <v>2023</v>
      </c>
      <c r="B389" s="4">
        <v>33</v>
      </c>
      <c r="C389" s="4" t="s">
        <v>445</v>
      </c>
      <c r="D389" s="4">
        <v>30010</v>
      </c>
      <c r="E389" s="4" t="s">
        <v>63</v>
      </c>
      <c r="F389" s="4" t="s">
        <v>43</v>
      </c>
      <c r="G389" s="7">
        <v>552109</v>
      </c>
      <c r="H389" s="23">
        <v>63328.84</v>
      </c>
      <c r="I389" s="7">
        <v>488780.16</v>
      </c>
      <c r="J389" s="7">
        <v>556347.57999999996</v>
      </c>
      <c r="K389" s="25">
        <v>67567.42</v>
      </c>
      <c r="L389" s="4" t="s">
        <v>44</v>
      </c>
      <c r="M389" s="7" t="s">
        <v>45</v>
      </c>
      <c r="N389" s="23">
        <v>0</v>
      </c>
      <c r="O389" s="7" t="s">
        <v>45</v>
      </c>
      <c r="P389" s="7" t="s">
        <v>45</v>
      </c>
      <c r="Q389" s="25">
        <f t="shared" si="10"/>
        <v>0</v>
      </c>
      <c r="R389" s="39">
        <f>+Section5_Values[[#This Row],[Business Tax Year 2025 Inflation Cap Credit Reduction Amount in Dollars]]+Section5_Values[[#This Row],[Non-Business Tax Year 2025 Inflation Cap Credit Reduction Amount in Dollars]]</f>
        <v>63328.84</v>
      </c>
      <c r="S389" s="18">
        <f>+Section5_Values[[#This Row],[Business County Portion of Section 5 Payment to School District]]+Section5_Values[[#This Row],[Non-Business County Portion of Section 5 Payment to School District]]</f>
        <v>67567.42</v>
      </c>
      <c r="T389" s="13">
        <f t="shared" si="11"/>
        <v>4238.5800000000017</v>
      </c>
      <c r="U389" s="14">
        <f>+Section5_Values[[#This Row],[Difference]]/Section5_Values[[#This Row],[Total District ICC]]</f>
        <v>6.6929695854211158E-2</v>
      </c>
    </row>
    <row r="390" spans="1:21">
      <c r="A390" s="4">
        <v>2023</v>
      </c>
      <c r="B390" s="4">
        <v>33</v>
      </c>
      <c r="C390" s="4" t="s">
        <v>445</v>
      </c>
      <c r="D390" s="4">
        <v>30290</v>
      </c>
      <c r="E390" s="4" t="s">
        <v>64</v>
      </c>
      <c r="F390" s="4" t="s">
        <v>43</v>
      </c>
      <c r="G390" s="7">
        <v>1101167</v>
      </c>
      <c r="H390" s="23">
        <v>175409</v>
      </c>
      <c r="I390" s="7">
        <v>925758</v>
      </c>
      <c r="J390" s="7">
        <v>1151635.96</v>
      </c>
      <c r="K390" s="25">
        <v>225877.96</v>
      </c>
      <c r="L390" s="4" t="s">
        <v>44</v>
      </c>
      <c r="M390" s="7" t="s">
        <v>45</v>
      </c>
      <c r="N390" s="23">
        <v>0</v>
      </c>
      <c r="O390" s="7" t="s">
        <v>45</v>
      </c>
      <c r="P390" s="7" t="s">
        <v>45</v>
      </c>
      <c r="Q390" s="25">
        <f t="shared" si="10"/>
        <v>0</v>
      </c>
      <c r="R390" s="39">
        <f>+Section5_Values[[#This Row],[Business Tax Year 2025 Inflation Cap Credit Reduction Amount in Dollars]]+Section5_Values[[#This Row],[Non-Business Tax Year 2025 Inflation Cap Credit Reduction Amount in Dollars]]</f>
        <v>175409</v>
      </c>
      <c r="S390" s="18">
        <f>+Section5_Values[[#This Row],[Business County Portion of Section 5 Payment to School District]]+Section5_Values[[#This Row],[Non-Business County Portion of Section 5 Payment to School District]]</f>
        <v>225877.96</v>
      </c>
      <c r="T390" s="13">
        <f t="shared" si="11"/>
        <v>50468.959999999992</v>
      </c>
      <c r="U390" s="14">
        <f>+Section5_Values[[#This Row],[Difference]]/Section5_Values[[#This Row],[Total District ICC]]</f>
        <v>0.28772161063571422</v>
      </c>
    </row>
    <row r="391" spans="1:21">
      <c r="A391" s="4">
        <v>2023</v>
      </c>
      <c r="B391" s="4">
        <v>33</v>
      </c>
      <c r="C391" s="4" t="s">
        <v>445</v>
      </c>
      <c r="D391" s="4">
        <v>30410</v>
      </c>
      <c r="E391" s="4" t="s">
        <v>245</v>
      </c>
      <c r="F391" s="4" t="s">
        <v>43</v>
      </c>
      <c r="G391" s="7">
        <v>10544</v>
      </c>
      <c r="H391" s="23">
        <v>3174.06</v>
      </c>
      <c r="I391" s="7">
        <v>7369.9400000000014</v>
      </c>
      <c r="J391" s="7">
        <v>10632.63</v>
      </c>
      <c r="K391" s="25">
        <v>3262.69</v>
      </c>
      <c r="L391" s="4" t="s">
        <v>44</v>
      </c>
      <c r="M391" s="7" t="s">
        <v>45</v>
      </c>
      <c r="N391" s="23">
        <v>0</v>
      </c>
      <c r="O391" s="7" t="s">
        <v>45</v>
      </c>
      <c r="P391" s="7" t="s">
        <v>45</v>
      </c>
      <c r="Q391" s="25">
        <f t="shared" ref="Q391:Q454" si="12">IF(L391="Y",MAX(P391-O391,0),0)</f>
        <v>0</v>
      </c>
      <c r="R391" s="39">
        <f>+Section5_Values[[#This Row],[Business Tax Year 2025 Inflation Cap Credit Reduction Amount in Dollars]]+Section5_Values[[#This Row],[Non-Business Tax Year 2025 Inflation Cap Credit Reduction Amount in Dollars]]</f>
        <v>3174.06</v>
      </c>
      <c r="S391" s="18">
        <f>+Section5_Values[[#This Row],[Business County Portion of Section 5 Payment to School District]]+Section5_Values[[#This Row],[Non-Business County Portion of Section 5 Payment to School District]]</f>
        <v>3262.69</v>
      </c>
      <c r="T391" s="13">
        <f t="shared" ref="T391:T454" si="13">+S391-R391</f>
        <v>88.630000000000109</v>
      </c>
      <c r="U391" s="14">
        <f>+Section5_Values[[#This Row],[Difference]]/Section5_Values[[#This Row],[Total District ICC]]</f>
        <v>2.792322766425339E-2</v>
      </c>
    </row>
    <row r="392" spans="1:21">
      <c r="A392" s="4">
        <v>2023</v>
      </c>
      <c r="B392" s="4">
        <v>34</v>
      </c>
      <c r="C392" s="4" t="s">
        <v>449</v>
      </c>
      <c r="D392" s="4">
        <v>20700</v>
      </c>
      <c r="E392" s="4" t="s">
        <v>118</v>
      </c>
      <c r="F392" s="4" t="s">
        <v>43</v>
      </c>
      <c r="G392" s="7">
        <v>295581</v>
      </c>
      <c r="H392" s="23">
        <v>16580.23</v>
      </c>
      <c r="I392" s="7">
        <v>279000.77</v>
      </c>
      <c r="J392" s="7">
        <v>302942.21000000002</v>
      </c>
      <c r="K392" s="25">
        <v>23941.439999999999</v>
      </c>
      <c r="L392" s="4" t="s">
        <v>44</v>
      </c>
      <c r="M392" s="7" t="s">
        <v>45</v>
      </c>
      <c r="N392" s="23">
        <v>0</v>
      </c>
      <c r="O392" s="7" t="s">
        <v>45</v>
      </c>
      <c r="P392" s="7" t="s">
        <v>45</v>
      </c>
      <c r="Q392" s="25">
        <f t="shared" si="12"/>
        <v>0</v>
      </c>
      <c r="R392" s="39">
        <f>+Section5_Values[[#This Row],[Business Tax Year 2025 Inflation Cap Credit Reduction Amount in Dollars]]+Section5_Values[[#This Row],[Non-Business Tax Year 2025 Inflation Cap Credit Reduction Amount in Dollars]]</f>
        <v>16580.23</v>
      </c>
      <c r="S392" s="18">
        <f>+Section5_Values[[#This Row],[Business County Portion of Section 5 Payment to School District]]+Section5_Values[[#This Row],[Non-Business County Portion of Section 5 Payment to School District]]</f>
        <v>23941.439999999999</v>
      </c>
      <c r="T392" s="13">
        <f t="shared" si="13"/>
        <v>7361.2099999999991</v>
      </c>
      <c r="U392" s="14">
        <f>+Section5_Values[[#This Row],[Difference]]/Section5_Values[[#This Row],[Total District ICC]]</f>
        <v>0.44397514389124876</v>
      </c>
    </row>
    <row r="393" spans="1:21">
      <c r="A393" s="4">
        <v>2023</v>
      </c>
      <c r="B393" s="4">
        <v>34</v>
      </c>
      <c r="C393" s="4" t="s">
        <v>449</v>
      </c>
      <c r="D393" s="4">
        <v>21200</v>
      </c>
      <c r="E393" s="4" t="s">
        <v>161</v>
      </c>
      <c r="F393" s="4" t="s">
        <v>43</v>
      </c>
      <c r="G393" s="7">
        <v>835011</v>
      </c>
      <c r="H393" s="23">
        <v>77682.02</v>
      </c>
      <c r="I393" s="7">
        <v>757328.98</v>
      </c>
      <c r="J393" s="7">
        <v>854631.97</v>
      </c>
      <c r="K393" s="25">
        <v>97302.99</v>
      </c>
      <c r="L393" s="4" t="s">
        <v>44</v>
      </c>
      <c r="M393" s="7" t="s">
        <v>45</v>
      </c>
      <c r="N393" s="23">
        <v>0</v>
      </c>
      <c r="O393" s="7" t="s">
        <v>45</v>
      </c>
      <c r="P393" s="7" t="s">
        <v>45</v>
      </c>
      <c r="Q393" s="25">
        <f t="shared" si="12"/>
        <v>0</v>
      </c>
      <c r="R393" s="39">
        <f>+Section5_Values[[#This Row],[Business Tax Year 2025 Inflation Cap Credit Reduction Amount in Dollars]]+Section5_Values[[#This Row],[Non-Business Tax Year 2025 Inflation Cap Credit Reduction Amount in Dollars]]</f>
        <v>77682.02</v>
      </c>
      <c r="S393" s="18">
        <f>+Section5_Values[[#This Row],[Business County Portion of Section 5 Payment to School District]]+Section5_Values[[#This Row],[Non-Business County Portion of Section 5 Payment to School District]]</f>
        <v>97302.99</v>
      </c>
      <c r="T393" s="13">
        <f t="shared" si="13"/>
        <v>19620.97</v>
      </c>
      <c r="U393" s="14">
        <f>+Section5_Values[[#This Row],[Difference]]/Section5_Values[[#This Row],[Total District ICC]]</f>
        <v>0.25258058428449726</v>
      </c>
    </row>
    <row r="394" spans="1:21">
      <c r="A394" s="4">
        <v>2023</v>
      </c>
      <c r="B394" s="4">
        <v>34</v>
      </c>
      <c r="C394" s="4" t="s">
        <v>449</v>
      </c>
      <c r="D394" s="4">
        <v>21620</v>
      </c>
      <c r="E394" s="4" t="s">
        <v>162</v>
      </c>
      <c r="F394" s="4" t="s">
        <v>44</v>
      </c>
      <c r="G394" s="7" t="s">
        <v>45</v>
      </c>
      <c r="H394" s="23">
        <v>0</v>
      </c>
      <c r="I394" s="7" t="s">
        <v>45</v>
      </c>
      <c r="J394" s="7" t="s">
        <v>45</v>
      </c>
      <c r="K394" s="25">
        <v>0</v>
      </c>
      <c r="L394" s="4" t="s">
        <v>44</v>
      </c>
      <c r="M394" s="7" t="s">
        <v>45</v>
      </c>
      <c r="N394" s="23">
        <v>0</v>
      </c>
      <c r="O394" s="7" t="s">
        <v>45</v>
      </c>
      <c r="P394" s="7" t="s">
        <v>45</v>
      </c>
      <c r="Q394" s="25">
        <f t="shared" si="12"/>
        <v>0</v>
      </c>
      <c r="R394" s="39">
        <f>+Section5_Values[[#This Row],[Business Tax Year 2025 Inflation Cap Credit Reduction Amount in Dollars]]+Section5_Values[[#This Row],[Non-Business Tax Year 2025 Inflation Cap Credit Reduction Amount in Dollars]]</f>
        <v>0</v>
      </c>
      <c r="S394" s="18">
        <f>+Section5_Values[[#This Row],[Business County Portion of Section 5 Payment to School District]]+Section5_Values[[#This Row],[Non-Business County Portion of Section 5 Payment to School District]]</f>
        <v>0</v>
      </c>
      <c r="T394" s="13">
        <f t="shared" si="13"/>
        <v>0</v>
      </c>
      <c r="U394" s="14" t="e">
        <f>+Section5_Values[[#This Row],[Difference]]/Section5_Values[[#This Row],[Total District ICC]]</f>
        <v>#DIV/0!</v>
      </c>
    </row>
    <row r="395" spans="1:21">
      <c r="A395" s="4">
        <v>2023</v>
      </c>
      <c r="B395" s="4">
        <v>34</v>
      </c>
      <c r="C395" s="4" t="s">
        <v>449</v>
      </c>
      <c r="D395" s="4">
        <v>22270</v>
      </c>
      <c r="E395" s="4" t="s">
        <v>119</v>
      </c>
      <c r="F395" s="4" t="s">
        <v>43</v>
      </c>
      <c r="G395" s="7">
        <v>6476655</v>
      </c>
      <c r="H395" s="23">
        <v>382040.15</v>
      </c>
      <c r="I395" s="7">
        <v>6094614.8499999996</v>
      </c>
      <c r="J395" s="7">
        <v>6707974.9800000004</v>
      </c>
      <c r="K395" s="25">
        <v>613360.13</v>
      </c>
      <c r="L395" s="4" t="s">
        <v>44</v>
      </c>
      <c r="M395" s="7" t="s">
        <v>45</v>
      </c>
      <c r="N395" s="23">
        <v>0</v>
      </c>
      <c r="O395" s="7" t="s">
        <v>45</v>
      </c>
      <c r="P395" s="7" t="s">
        <v>45</v>
      </c>
      <c r="Q395" s="25">
        <f t="shared" si="12"/>
        <v>0</v>
      </c>
      <c r="R395" s="39">
        <f>+Section5_Values[[#This Row],[Business Tax Year 2025 Inflation Cap Credit Reduction Amount in Dollars]]+Section5_Values[[#This Row],[Non-Business Tax Year 2025 Inflation Cap Credit Reduction Amount in Dollars]]</f>
        <v>382040.15</v>
      </c>
      <c r="S395" s="18">
        <f>+Section5_Values[[#This Row],[Business County Portion of Section 5 Payment to School District]]+Section5_Values[[#This Row],[Non-Business County Portion of Section 5 Payment to School District]]</f>
        <v>613360.13</v>
      </c>
      <c r="T395" s="13">
        <f t="shared" si="13"/>
        <v>231319.97999999998</v>
      </c>
      <c r="U395" s="14">
        <f>+Section5_Values[[#This Row],[Difference]]/Section5_Values[[#This Row],[Total District ICC]]</f>
        <v>0.60548604642731918</v>
      </c>
    </row>
    <row r="396" spans="1:21">
      <c r="A396" s="4">
        <v>2023</v>
      </c>
      <c r="B396" s="4">
        <v>34</v>
      </c>
      <c r="C396" s="4" t="s">
        <v>449</v>
      </c>
      <c r="D396" s="4">
        <v>25470</v>
      </c>
      <c r="E396" s="4" t="s">
        <v>124</v>
      </c>
      <c r="F396" s="4" t="s">
        <v>44</v>
      </c>
      <c r="G396" s="7" t="s">
        <v>45</v>
      </c>
      <c r="H396" s="23">
        <v>0</v>
      </c>
      <c r="I396" s="7" t="s">
        <v>45</v>
      </c>
      <c r="J396" s="7" t="s">
        <v>45</v>
      </c>
      <c r="K396" s="25">
        <v>0</v>
      </c>
      <c r="L396" s="4" t="s">
        <v>44</v>
      </c>
      <c r="M396" s="7" t="s">
        <v>45</v>
      </c>
      <c r="N396" s="23">
        <v>0</v>
      </c>
      <c r="O396" s="7" t="s">
        <v>45</v>
      </c>
      <c r="P396" s="7" t="s">
        <v>45</v>
      </c>
      <c r="Q396" s="25">
        <f t="shared" si="12"/>
        <v>0</v>
      </c>
      <c r="R396" s="39">
        <f>+Section5_Values[[#This Row],[Business Tax Year 2025 Inflation Cap Credit Reduction Amount in Dollars]]+Section5_Values[[#This Row],[Non-Business Tax Year 2025 Inflation Cap Credit Reduction Amount in Dollars]]</f>
        <v>0</v>
      </c>
      <c r="S396" s="18">
        <f>+Section5_Values[[#This Row],[Business County Portion of Section 5 Payment to School District]]+Section5_Values[[#This Row],[Non-Business County Portion of Section 5 Payment to School District]]</f>
        <v>0</v>
      </c>
      <c r="T396" s="13">
        <f t="shared" si="13"/>
        <v>0</v>
      </c>
      <c r="U396" s="14" t="e">
        <f>+Section5_Values[[#This Row],[Difference]]/Section5_Values[[#This Row],[Total District ICC]]</f>
        <v>#DIV/0!</v>
      </c>
    </row>
    <row r="397" spans="1:21">
      <c r="A397" s="4">
        <v>2023</v>
      </c>
      <c r="B397" s="4">
        <v>34</v>
      </c>
      <c r="C397" s="4" t="s">
        <v>449</v>
      </c>
      <c r="D397" s="4">
        <v>30040</v>
      </c>
      <c r="E397" s="4" t="s">
        <v>125</v>
      </c>
      <c r="F397" s="4" t="s">
        <v>43</v>
      </c>
      <c r="G397" s="7">
        <v>423008</v>
      </c>
      <c r="H397" s="23">
        <v>37810.31</v>
      </c>
      <c r="I397" s="7">
        <v>385197.69</v>
      </c>
      <c r="J397" s="7">
        <v>438354.08</v>
      </c>
      <c r="K397" s="25">
        <v>53156.39</v>
      </c>
      <c r="L397" s="4" t="s">
        <v>44</v>
      </c>
      <c r="M397" s="7" t="s">
        <v>45</v>
      </c>
      <c r="N397" s="23">
        <v>0</v>
      </c>
      <c r="O397" s="7" t="s">
        <v>45</v>
      </c>
      <c r="P397" s="7" t="s">
        <v>45</v>
      </c>
      <c r="Q397" s="25">
        <f t="shared" si="12"/>
        <v>0</v>
      </c>
      <c r="R397" s="39">
        <f>+Section5_Values[[#This Row],[Business Tax Year 2025 Inflation Cap Credit Reduction Amount in Dollars]]+Section5_Values[[#This Row],[Non-Business Tax Year 2025 Inflation Cap Credit Reduction Amount in Dollars]]</f>
        <v>37810.31</v>
      </c>
      <c r="S397" s="18">
        <f>+Section5_Values[[#This Row],[Business County Portion of Section 5 Payment to School District]]+Section5_Values[[#This Row],[Non-Business County Portion of Section 5 Payment to School District]]</f>
        <v>53156.39</v>
      </c>
      <c r="T397" s="13">
        <f t="shared" si="13"/>
        <v>15346.080000000002</v>
      </c>
      <c r="U397" s="14">
        <f>+Section5_Values[[#This Row],[Difference]]/Section5_Values[[#This Row],[Total District ICC]]</f>
        <v>0.40587025073319954</v>
      </c>
    </row>
    <row r="398" spans="1:21">
      <c r="A398" s="4">
        <v>2023</v>
      </c>
      <c r="B398" s="4">
        <v>34</v>
      </c>
      <c r="C398" s="4" t="s">
        <v>449</v>
      </c>
      <c r="D398" s="4">
        <v>30050</v>
      </c>
      <c r="E398" s="4" t="s">
        <v>167</v>
      </c>
      <c r="F398" s="4" t="s">
        <v>44</v>
      </c>
      <c r="G398" s="7" t="s">
        <v>45</v>
      </c>
      <c r="H398" s="23">
        <v>0</v>
      </c>
      <c r="I398" s="7" t="s">
        <v>45</v>
      </c>
      <c r="J398" s="7" t="s">
        <v>45</v>
      </c>
      <c r="K398" s="25">
        <v>0</v>
      </c>
      <c r="L398" s="4" t="s">
        <v>44</v>
      </c>
      <c r="M398" s="7" t="s">
        <v>45</v>
      </c>
      <c r="N398" s="23">
        <v>0</v>
      </c>
      <c r="O398" s="7" t="s">
        <v>45</v>
      </c>
      <c r="P398" s="7" t="s">
        <v>45</v>
      </c>
      <c r="Q398" s="25">
        <f t="shared" si="12"/>
        <v>0</v>
      </c>
      <c r="R398" s="39">
        <f>+Section5_Values[[#This Row],[Business Tax Year 2025 Inflation Cap Credit Reduction Amount in Dollars]]+Section5_Values[[#This Row],[Non-Business Tax Year 2025 Inflation Cap Credit Reduction Amount in Dollars]]</f>
        <v>0</v>
      </c>
      <c r="S398" s="18">
        <f>+Section5_Values[[#This Row],[Business County Portion of Section 5 Payment to School District]]+Section5_Values[[#This Row],[Non-Business County Portion of Section 5 Payment to School District]]</f>
        <v>0</v>
      </c>
      <c r="T398" s="13">
        <f t="shared" si="13"/>
        <v>0</v>
      </c>
      <c r="U398" s="14" t="e">
        <f>+Section5_Values[[#This Row],[Difference]]/Section5_Values[[#This Row],[Total District ICC]]</f>
        <v>#DIV/0!</v>
      </c>
    </row>
    <row r="399" spans="1:21">
      <c r="A399" s="4">
        <v>2023</v>
      </c>
      <c r="B399" s="4">
        <v>34</v>
      </c>
      <c r="C399" s="4" t="s">
        <v>449</v>
      </c>
      <c r="D399" s="4">
        <v>30180</v>
      </c>
      <c r="E399" s="4" t="s">
        <v>126</v>
      </c>
      <c r="F399" s="4" t="s">
        <v>43</v>
      </c>
      <c r="G399" s="7">
        <v>37002</v>
      </c>
      <c r="H399" s="23">
        <v>2235.92</v>
      </c>
      <c r="I399" s="7">
        <v>34766.080000000002</v>
      </c>
      <c r="J399" s="7">
        <v>38664.9</v>
      </c>
      <c r="K399" s="25">
        <v>3898.82</v>
      </c>
      <c r="L399" s="4" t="s">
        <v>44</v>
      </c>
      <c r="M399" s="7" t="s">
        <v>45</v>
      </c>
      <c r="N399" s="23">
        <v>0</v>
      </c>
      <c r="O399" s="7" t="s">
        <v>45</v>
      </c>
      <c r="P399" s="7" t="s">
        <v>45</v>
      </c>
      <c r="Q399" s="25">
        <f t="shared" si="12"/>
        <v>0</v>
      </c>
      <c r="R399" s="39">
        <f>+Section5_Values[[#This Row],[Business Tax Year 2025 Inflation Cap Credit Reduction Amount in Dollars]]+Section5_Values[[#This Row],[Non-Business Tax Year 2025 Inflation Cap Credit Reduction Amount in Dollars]]</f>
        <v>2235.92</v>
      </c>
      <c r="S399" s="18">
        <f>+Section5_Values[[#This Row],[Business County Portion of Section 5 Payment to School District]]+Section5_Values[[#This Row],[Non-Business County Portion of Section 5 Payment to School District]]</f>
        <v>3898.82</v>
      </c>
      <c r="T399" s="13">
        <f t="shared" si="13"/>
        <v>1662.9</v>
      </c>
      <c r="U399" s="14">
        <f>+Section5_Values[[#This Row],[Difference]]/Section5_Values[[#This Row],[Total District ICC]]</f>
        <v>0.74372070557086123</v>
      </c>
    </row>
    <row r="400" spans="1:21">
      <c r="A400" s="4">
        <v>2023</v>
      </c>
      <c r="B400" s="4">
        <v>35</v>
      </c>
      <c r="C400" s="4" t="s">
        <v>450</v>
      </c>
      <c r="D400" s="4">
        <v>20150</v>
      </c>
      <c r="E400" s="4" t="s">
        <v>371</v>
      </c>
      <c r="F400" s="4" t="s">
        <v>43</v>
      </c>
      <c r="G400" s="7">
        <v>1373899.08</v>
      </c>
      <c r="H400" s="23">
        <v>125831.03</v>
      </c>
      <c r="I400" s="7">
        <v>1248068.05</v>
      </c>
      <c r="J400" s="7">
        <v>1407754.36</v>
      </c>
      <c r="K400" s="25">
        <v>159686.31</v>
      </c>
      <c r="L400" s="4" t="s">
        <v>44</v>
      </c>
      <c r="M400" s="7" t="s">
        <v>45</v>
      </c>
      <c r="N400" s="23">
        <v>0</v>
      </c>
      <c r="O400" s="7" t="s">
        <v>45</v>
      </c>
      <c r="P400" s="7" t="s">
        <v>45</v>
      </c>
      <c r="Q400" s="25">
        <f t="shared" si="12"/>
        <v>0</v>
      </c>
      <c r="R400" s="39">
        <f>+Section5_Values[[#This Row],[Business Tax Year 2025 Inflation Cap Credit Reduction Amount in Dollars]]+Section5_Values[[#This Row],[Non-Business Tax Year 2025 Inflation Cap Credit Reduction Amount in Dollars]]</f>
        <v>125831.03</v>
      </c>
      <c r="S400" s="18">
        <f>+Section5_Values[[#This Row],[Business County Portion of Section 5 Payment to School District]]+Section5_Values[[#This Row],[Non-Business County Portion of Section 5 Payment to School District]]</f>
        <v>159686.31</v>
      </c>
      <c r="T400" s="13">
        <f t="shared" si="13"/>
        <v>33855.279999999999</v>
      </c>
      <c r="U400" s="14">
        <f>+Section5_Values[[#This Row],[Difference]]/Section5_Values[[#This Row],[Total District ICC]]</f>
        <v>0.26905350770791592</v>
      </c>
    </row>
    <row r="401" spans="1:21">
      <c r="A401" s="4">
        <v>2023</v>
      </c>
      <c r="B401" s="4">
        <v>35</v>
      </c>
      <c r="C401" s="4" t="s">
        <v>450</v>
      </c>
      <c r="D401" s="4">
        <v>20570</v>
      </c>
      <c r="E401" s="4" t="s">
        <v>451</v>
      </c>
      <c r="F401" s="4" t="s">
        <v>43</v>
      </c>
      <c r="G401" s="7">
        <v>8979.31</v>
      </c>
      <c r="H401" s="23">
        <v>737.92</v>
      </c>
      <c r="I401" s="7">
        <v>8241.39</v>
      </c>
      <c r="J401" s="7">
        <v>8994.64</v>
      </c>
      <c r="K401" s="25">
        <v>753.25</v>
      </c>
      <c r="L401" s="4" t="s">
        <v>44</v>
      </c>
      <c r="M401" s="7" t="s">
        <v>45</v>
      </c>
      <c r="N401" s="23">
        <v>0</v>
      </c>
      <c r="O401" s="7" t="s">
        <v>45</v>
      </c>
      <c r="P401" s="7" t="s">
        <v>45</v>
      </c>
      <c r="Q401" s="25">
        <f t="shared" si="12"/>
        <v>0</v>
      </c>
      <c r="R401" s="39">
        <f>+Section5_Values[[#This Row],[Business Tax Year 2025 Inflation Cap Credit Reduction Amount in Dollars]]+Section5_Values[[#This Row],[Non-Business Tax Year 2025 Inflation Cap Credit Reduction Amount in Dollars]]</f>
        <v>737.92</v>
      </c>
      <c r="S401" s="18">
        <f>+Section5_Values[[#This Row],[Business County Portion of Section 5 Payment to School District]]+Section5_Values[[#This Row],[Non-Business County Portion of Section 5 Payment to School District]]</f>
        <v>753.25</v>
      </c>
      <c r="T401" s="13">
        <f t="shared" si="13"/>
        <v>15.330000000000041</v>
      </c>
      <c r="U401" s="14">
        <f>+Section5_Values[[#This Row],[Difference]]/Section5_Values[[#This Row],[Total District ICC]]</f>
        <v>2.0774609713790169E-2</v>
      </c>
    </row>
    <row r="402" spans="1:21">
      <c r="A402" s="4">
        <v>2023</v>
      </c>
      <c r="B402" s="4">
        <v>35</v>
      </c>
      <c r="C402" s="4" t="s">
        <v>450</v>
      </c>
      <c r="D402" s="4">
        <v>22340</v>
      </c>
      <c r="E402" s="4" t="s">
        <v>452</v>
      </c>
      <c r="F402" s="4" t="s">
        <v>44</v>
      </c>
      <c r="G402" s="7" t="s">
        <v>45</v>
      </c>
      <c r="H402" s="23">
        <v>0</v>
      </c>
      <c r="I402" s="7" t="s">
        <v>45</v>
      </c>
      <c r="J402" s="7" t="s">
        <v>45</v>
      </c>
      <c r="K402" s="25">
        <v>0</v>
      </c>
      <c r="L402" s="4" t="s">
        <v>44</v>
      </c>
      <c r="M402" s="7" t="s">
        <v>45</v>
      </c>
      <c r="N402" s="23">
        <v>0</v>
      </c>
      <c r="O402" s="7" t="s">
        <v>45</v>
      </c>
      <c r="P402" s="7" t="s">
        <v>45</v>
      </c>
      <c r="Q402" s="25">
        <f t="shared" si="12"/>
        <v>0</v>
      </c>
      <c r="R402" s="39">
        <f>+Section5_Values[[#This Row],[Business Tax Year 2025 Inflation Cap Credit Reduction Amount in Dollars]]+Section5_Values[[#This Row],[Non-Business Tax Year 2025 Inflation Cap Credit Reduction Amount in Dollars]]</f>
        <v>0</v>
      </c>
      <c r="S402" s="18">
        <f>+Section5_Values[[#This Row],[Business County Portion of Section 5 Payment to School District]]+Section5_Values[[#This Row],[Non-Business County Portion of Section 5 Payment to School District]]</f>
        <v>0</v>
      </c>
      <c r="T402" s="13">
        <f t="shared" si="13"/>
        <v>0</v>
      </c>
      <c r="U402" s="14" t="e">
        <f>+Section5_Values[[#This Row],[Difference]]/Section5_Values[[#This Row],[Total District ICC]]</f>
        <v>#DIV/0!</v>
      </c>
    </row>
    <row r="403" spans="1:21">
      <c r="A403" s="4">
        <v>2023</v>
      </c>
      <c r="B403" s="4">
        <v>35</v>
      </c>
      <c r="C403" s="4" t="s">
        <v>450</v>
      </c>
      <c r="D403" s="4">
        <v>22850</v>
      </c>
      <c r="E403" s="4" t="s">
        <v>374</v>
      </c>
      <c r="F403" s="4" t="s">
        <v>43</v>
      </c>
      <c r="G403" s="7">
        <v>3495711.02</v>
      </c>
      <c r="H403" s="23">
        <v>280721.78000000003</v>
      </c>
      <c r="I403" s="7">
        <v>3214989.24</v>
      </c>
      <c r="J403" s="7">
        <v>3573099.14</v>
      </c>
      <c r="K403" s="25">
        <v>358109.9</v>
      </c>
      <c r="L403" s="4" t="s">
        <v>44</v>
      </c>
      <c r="M403" s="7" t="s">
        <v>45</v>
      </c>
      <c r="N403" s="23">
        <v>0</v>
      </c>
      <c r="O403" s="7" t="s">
        <v>45</v>
      </c>
      <c r="P403" s="7" t="s">
        <v>45</v>
      </c>
      <c r="Q403" s="25">
        <f t="shared" si="12"/>
        <v>0</v>
      </c>
      <c r="R403" s="39">
        <f>+Section5_Values[[#This Row],[Business Tax Year 2025 Inflation Cap Credit Reduction Amount in Dollars]]+Section5_Values[[#This Row],[Non-Business Tax Year 2025 Inflation Cap Credit Reduction Amount in Dollars]]</f>
        <v>280721.78000000003</v>
      </c>
      <c r="S403" s="18">
        <f>+Section5_Values[[#This Row],[Business County Portion of Section 5 Payment to School District]]+Section5_Values[[#This Row],[Non-Business County Portion of Section 5 Payment to School District]]</f>
        <v>358109.9</v>
      </c>
      <c r="T403" s="13">
        <f t="shared" si="13"/>
        <v>77388.12</v>
      </c>
      <c r="U403" s="14">
        <f>+Section5_Values[[#This Row],[Difference]]/Section5_Values[[#This Row],[Total District ICC]]</f>
        <v>0.27567551046448902</v>
      </c>
    </row>
    <row r="404" spans="1:21">
      <c r="A404" s="4">
        <v>2023</v>
      </c>
      <c r="B404" s="4">
        <v>35</v>
      </c>
      <c r="C404" s="4" t="s">
        <v>450</v>
      </c>
      <c r="D404" s="4">
        <v>23590</v>
      </c>
      <c r="E404" s="4" t="s">
        <v>453</v>
      </c>
      <c r="F404" s="4" t="s">
        <v>44</v>
      </c>
      <c r="G404" s="7" t="s">
        <v>45</v>
      </c>
      <c r="H404" s="23">
        <v>0</v>
      </c>
      <c r="I404" s="7" t="s">
        <v>45</v>
      </c>
      <c r="J404" s="7" t="s">
        <v>45</v>
      </c>
      <c r="K404" s="25">
        <v>0</v>
      </c>
      <c r="L404" s="4" t="s">
        <v>44</v>
      </c>
      <c r="M404" s="7" t="s">
        <v>45</v>
      </c>
      <c r="N404" s="23">
        <v>0</v>
      </c>
      <c r="O404" s="7" t="s">
        <v>45</v>
      </c>
      <c r="P404" s="7" t="s">
        <v>45</v>
      </c>
      <c r="Q404" s="25">
        <f t="shared" si="12"/>
        <v>0</v>
      </c>
      <c r="R404" s="39">
        <f>+Section5_Values[[#This Row],[Business Tax Year 2025 Inflation Cap Credit Reduction Amount in Dollars]]+Section5_Values[[#This Row],[Non-Business Tax Year 2025 Inflation Cap Credit Reduction Amount in Dollars]]</f>
        <v>0</v>
      </c>
      <c r="S404" s="18">
        <f>+Section5_Values[[#This Row],[Business County Portion of Section 5 Payment to School District]]+Section5_Values[[#This Row],[Non-Business County Portion of Section 5 Payment to School District]]</f>
        <v>0</v>
      </c>
      <c r="T404" s="13">
        <f t="shared" si="13"/>
        <v>0</v>
      </c>
      <c r="U404" s="14" t="e">
        <f>+Section5_Values[[#This Row],[Difference]]/Section5_Values[[#This Row],[Total District ICC]]</f>
        <v>#DIV/0!</v>
      </c>
    </row>
    <row r="405" spans="1:21">
      <c r="A405" s="4">
        <v>2023</v>
      </c>
      <c r="B405" s="4">
        <v>35</v>
      </c>
      <c r="C405" s="4" t="s">
        <v>450</v>
      </c>
      <c r="D405" s="4">
        <v>24210</v>
      </c>
      <c r="E405" s="4" t="s">
        <v>454</v>
      </c>
      <c r="F405" s="4" t="s">
        <v>43</v>
      </c>
      <c r="G405" s="7">
        <v>249787.5</v>
      </c>
      <c r="H405" s="23">
        <v>24443.11</v>
      </c>
      <c r="I405" s="7">
        <v>225344.39</v>
      </c>
      <c r="J405" s="7">
        <v>254094.11</v>
      </c>
      <c r="K405" s="25">
        <v>28749.72</v>
      </c>
      <c r="L405" s="4" t="s">
        <v>44</v>
      </c>
      <c r="M405" s="7" t="s">
        <v>45</v>
      </c>
      <c r="N405" s="23">
        <v>0</v>
      </c>
      <c r="O405" s="7" t="s">
        <v>45</v>
      </c>
      <c r="P405" s="7" t="s">
        <v>45</v>
      </c>
      <c r="Q405" s="25">
        <f t="shared" si="12"/>
        <v>0</v>
      </c>
      <c r="R405" s="39">
        <f>+Section5_Values[[#This Row],[Business Tax Year 2025 Inflation Cap Credit Reduction Amount in Dollars]]+Section5_Values[[#This Row],[Non-Business Tax Year 2025 Inflation Cap Credit Reduction Amount in Dollars]]</f>
        <v>24443.11</v>
      </c>
      <c r="S405" s="18">
        <f>+Section5_Values[[#This Row],[Business County Portion of Section 5 Payment to School District]]+Section5_Values[[#This Row],[Non-Business County Portion of Section 5 Payment to School District]]</f>
        <v>28749.72</v>
      </c>
      <c r="T405" s="13">
        <f t="shared" si="13"/>
        <v>4306.6100000000006</v>
      </c>
      <c r="U405" s="14">
        <f>+Section5_Values[[#This Row],[Difference]]/Section5_Values[[#This Row],[Total District ICC]]</f>
        <v>0.17618911832414125</v>
      </c>
    </row>
    <row r="406" spans="1:21">
      <c r="A406" s="4">
        <v>2023</v>
      </c>
      <c r="B406" s="4">
        <v>35</v>
      </c>
      <c r="C406" s="4" t="s">
        <v>450</v>
      </c>
      <c r="D406" s="4">
        <v>24310</v>
      </c>
      <c r="E406" s="4" t="s">
        <v>455</v>
      </c>
      <c r="F406" s="4" t="s">
        <v>44</v>
      </c>
      <c r="G406" s="7" t="s">
        <v>45</v>
      </c>
      <c r="H406" s="23">
        <v>0</v>
      </c>
      <c r="I406" s="7" t="s">
        <v>45</v>
      </c>
      <c r="J406" s="7" t="s">
        <v>45</v>
      </c>
      <c r="K406" s="25">
        <v>0</v>
      </c>
      <c r="L406" s="4" t="s">
        <v>44</v>
      </c>
      <c r="M406" s="7" t="s">
        <v>45</v>
      </c>
      <c r="N406" s="23">
        <v>0</v>
      </c>
      <c r="O406" s="7" t="s">
        <v>45</v>
      </c>
      <c r="P406" s="7" t="s">
        <v>45</v>
      </c>
      <c r="Q406" s="25">
        <f t="shared" si="12"/>
        <v>0</v>
      </c>
      <c r="R406" s="39">
        <f>+Section5_Values[[#This Row],[Business Tax Year 2025 Inflation Cap Credit Reduction Amount in Dollars]]+Section5_Values[[#This Row],[Non-Business Tax Year 2025 Inflation Cap Credit Reduction Amount in Dollars]]</f>
        <v>0</v>
      </c>
      <c r="S406" s="18">
        <f>+Section5_Values[[#This Row],[Business County Portion of Section 5 Payment to School District]]+Section5_Values[[#This Row],[Non-Business County Portion of Section 5 Payment to School District]]</f>
        <v>0</v>
      </c>
      <c r="T406" s="13">
        <f t="shared" si="13"/>
        <v>0</v>
      </c>
      <c r="U406" s="14" t="e">
        <f>+Section5_Values[[#This Row],[Difference]]/Section5_Values[[#This Row],[Total District ICC]]</f>
        <v>#DIV/0!</v>
      </c>
    </row>
    <row r="407" spans="1:21">
      <c r="A407" s="4">
        <v>2023</v>
      </c>
      <c r="B407" s="4">
        <v>35</v>
      </c>
      <c r="C407" s="4" t="s">
        <v>450</v>
      </c>
      <c r="D407" s="4">
        <v>24380</v>
      </c>
      <c r="E407" s="4" t="s">
        <v>375</v>
      </c>
      <c r="F407" s="4" t="s">
        <v>43</v>
      </c>
      <c r="G407" s="7">
        <v>9099.42</v>
      </c>
      <c r="H407" s="23">
        <v>1073.97</v>
      </c>
      <c r="I407" s="7">
        <v>8025.45</v>
      </c>
      <c r="J407" s="7">
        <v>8996.01</v>
      </c>
      <c r="K407" s="25">
        <v>970.56</v>
      </c>
      <c r="L407" s="4" t="s">
        <v>44</v>
      </c>
      <c r="M407" s="7" t="s">
        <v>45</v>
      </c>
      <c r="N407" s="23">
        <v>0</v>
      </c>
      <c r="O407" s="7" t="s">
        <v>45</v>
      </c>
      <c r="P407" s="7" t="s">
        <v>45</v>
      </c>
      <c r="Q407" s="25">
        <f t="shared" si="12"/>
        <v>0</v>
      </c>
      <c r="R407" s="39">
        <f>+Section5_Values[[#This Row],[Business Tax Year 2025 Inflation Cap Credit Reduction Amount in Dollars]]+Section5_Values[[#This Row],[Non-Business Tax Year 2025 Inflation Cap Credit Reduction Amount in Dollars]]</f>
        <v>1073.97</v>
      </c>
      <c r="S407" s="18">
        <f>+Section5_Values[[#This Row],[Business County Portion of Section 5 Payment to School District]]+Section5_Values[[#This Row],[Non-Business County Portion of Section 5 Payment to School District]]</f>
        <v>970.56</v>
      </c>
      <c r="T407" s="13">
        <f t="shared" si="13"/>
        <v>-103.41000000000008</v>
      </c>
      <c r="U407" s="15">
        <f>+Section5_Values[[#This Row],[Difference]]/Section5_Values[[#This Row],[Total District ICC]]</f>
        <v>-9.6287605799044745E-2</v>
      </c>
    </row>
    <row r="408" spans="1:21">
      <c r="A408" s="4">
        <v>2023</v>
      </c>
      <c r="B408" s="4">
        <v>35</v>
      </c>
      <c r="C408" s="4" t="s">
        <v>450</v>
      </c>
      <c r="D408" s="4">
        <v>30140</v>
      </c>
      <c r="E408" s="4" t="s">
        <v>305</v>
      </c>
      <c r="F408" s="4" t="s">
        <v>44</v>
      </c>
      <c r="G408" s="7" t="s">
        <v>45</v>
      </c>
      <c r="H408" s="23">
        <v>0</v>
      </c>
      <c r="I408" s="7" t="s">
        <v>45</v>
      </c>
      <c r="J408" s="7" t="s">
        <v>45</v>
      </c>
      <c r="K408" s="25">
        <v>0</v>
      </c>
      <c r="L408" s="4" t="s">
        <v>44</v>
      </c>
      <c r="M408" s="7" t="s">
        <v>45</v>
      </c>
      <c r="N408" s="23">
        <v>0</v>
      </c>
      <c r="O408" s="7" t="s">
        <v>45</v>
      </c>
      <c r="P408" s="7" t="s">
        <v>45</v>
      </c>
      <c r="Q408" s="25">
        <f t="shared" si="12"/>
        <v>0</v>
      </c>
      <c r="R408" s="39">
        <f>+Section5_Values[[#This Row],[Business Tax Year 2025 Inflation Cap Credit Reduction Amount in Dollars]]+Section5_Values[[#This Row],[Non-Business Tax Year 2025 Inflation Cap Credit Reduction Amount in Dollars]]</f>
        <v>0</v>
      </c>
      <c r="S408" s="18">
        <f>+Section5_Values[[#This Row],[Business County Portion of Section 5 Payment to School District]]+Section5_Values[[#This Row],[Non-Business County Portion of Section 5 Payment to School District]]</f>
        <v>0</v>
      </c>
      <c r="T408" s="13">
        <f t="shared" si="13"/>
        <v>0</v>
      </c>
      <c r="U408" s="14" t="e">
        <f>+Section5_Values[[#This Row],[Difference]]/Section5_Values[[#This Row],[Total District ICC]]</f>
        <v>#DIV/0!</v>
      </c>
    </row>
    <row r="409" spans="1:21">
      <c r="A409" s="4">
        <v>2023</v>
      </c>
      <c r="B409" s="4">
        <v>35</v>
      </c>
      <c r="C409" s="4" t="s">
        <v>450</v>
      </c>
      <c r="D409" s="4">
        <v>30300</v>
      </c>
      <c r="E409" s="4" t="s">
        <v>379</v>
      </c>
      <c r="F409" s="4" t="s">
        <v>44</v>
      </c>
      <c r="G409" s="7" t="s">
        <v>45</v>
      </c>
      <c r="H409" s="23">
        <v>0</v>
      </c>
      <c r="I409" s="7" t="s">
        <v>45</v>
      </c>
      <c r="J409" s="7" t="s">
        <v>45</v>
      </c>
      <c r="K409" s="25">
        <v>0</v>
      </c>
      <c r="L409" s="4" t="s">
        <v>44</v>
      </c>
      <c r="M409" s="7" t="s">
        <v>45</v>
      </c>
      <c r="N409" s="23">
        <v>0</v>
      </c>
      <c r="O409" s="7" t="s">
        <v>45</v>
      </c>
      <c r="P409" s="7" t="s">
        <v>45</v>
      </c>
      <c r="Q409" s="25">
        <f t="shared" si="12"/>
        <v>0</v>
      </c>
      <c r="R409" s="39">
        <f>+Section5_Values[[#This Row],[Business Tax Year 2025 Inflation Cap Credit Reduction Amount in Dollars]]+Section5_Values[[#This Row],[Non-Business Tax Year 2025 Inflation Cap Credit Reduction Amount in Dollars]]</f>
        <v>0</v>
      </c>
      <c r="S409" s="18">
        <f>+Section5_Values[[#This Row],[Business County Portion of Section 5 Payment to School District]]+Section5_Values[[#This Row],[Non-Business County Portion of Section 5 Payment to School District]]</f>
        <v>0</v>
      </c>
      <c r="T409" s="13">
        <f t="shared" si="13"/>
        <v>0</v>
      </c>
      <c r="U409" s="14" t="e">
        <f>+Section5_Values[[#This Row],[Difference]]/Section5_Values[[#This Row],[Total District ICC]]</f>
        <v>#DIV/0!</v>
      </c>
    </row>
    <row r="410" spans="1:21">
      <c r="A410" s="4">
        <v>2024</v>
      </c>
      <c r="B410" s="4">
        <v>36</v>
      </c>
      <c r="C410" s="4" t="s">
        <v>456</v>
      </c>
      <c r="D410" s="4">
        <v>20610</v>
      </c>
      <c r="E410" s="4" t="s">
        <v>42</v>
      </c>
      <c r="F410" s="4" t="s">
        <v>43</v>
      </c>
      <c r="G410" s="7">
        <v>2936905.51</v>
      </c>
      <c r="H410" s="23">
        <v>375471.01</v>
      </c>
      <c r="I410" s="7">
        <v>2561434.5</v>
      </c>
      <c r="J410" s="7">
        <v>2973760.73</v>
      </c>
      <c r="K410" s="25">
        <v>412326.23</v>
      </c>
      <c r="L410" s="4" t="s">
        <v>43</v>
      </c>
      <c r="M410" s="7">
        <v>35647.620000000003</v>
      </c>
      <c r="N410" s="23">
        <v>2427.08</v>
      </c>
      <c r="O410" s="7">
        <v>33220.54</v>
      </c>
      <c r="P410" s="7">
        <v>35273.620000000003</v>
      </c>
      <c r="Q410" s="25">
        <f t="shared" si="12"/>
        <v>2053.0800000000017</v>
      </c>
      <c r="R410" s="39">
        <f>+Section5_Values[[#This Row],[Business Tax Year 2025 Inflation Cap Credit Reduction Amount in Dollars]]+Section5_Values[[#This Row],[Non-Business Tax Year 2025 Inflation Cap Credit Reduction Amount in Dollars]]</f>
        <v>377898.09</v>
      </c>
      <c r="S410" s="18">
        <f>+Section5_Values[[#This Row],[Business County Portion of Section 5 Payment to School District]]+Section5_Values[[#This Row],[Non-Business County Portion of Section 5 Payment to School District]]</f>
        <v>414379.31</v>
      </c>
      <c r="T410" s="13">
        <f t="shared" si="13"/>
        <v>36481.219999999972</v>
      </c>
      <c r="U410" s="14">
        <f>+Section5_Values[[#This Row],[Difference]]/Section5_Values[[#This Row],[Total District ICC]]</f>
        <v>9.6537190754258567E-2</v>
      </c>
    </row>
    <row r="411" spans="1:21">
      <c r="A411" s="4">
        <v>2024</v>
      </c>
      <c r="B411" s="4">
        <v>36</v>
      </c>
      <c r="C411" s="4" t="s">
        <v>456</v>
      </c>
      <c r="D411" s="4">
        <v>21480</v>
      </c>
      <c r="E411" s="4" t="s">
        <v>203</v>
      </c>
      <c r="F411" s="4" t="s">
        <v>43</v>
      </c>
      <c r="G411" s="7">
        <v>937406.94</v>
      </c>
      <c r="H411" s="23">
        <v>92770.32</v>
      </c>
      <c r="I411" s="7">
        <v>844636.61999999988</v>
      </c>
      <c r="J411" s="7">
        <v>968667.25</v>
      </c>
      <c r="K411" s="25">
        <v>124030.63</v>
      </c>
      <c r="L411" s="4" t="s">
        <v>44</v>
      </c>
      <c r="M411" s="7" t="s">
        <v>45</v>
      </c>
      <c r="N411" s="23">
        <v>0</v>
      </c>
      <c r="O411" s="7" t="s">
        <v>45</v>
      </c>
      <c r="P411" s="7" t="s">
        <v>45</v>
      </c>
      <c r="Q411" s="25">
        <f t="shared" si="12"/>
        <v>0</v>
      </c>
      <c r="R411" s="39">
        <f>+Section5_Values[[#This Row],[Business Tax Year 2025 Inflation Cap Credit Reduction Amount in Dollars]]+Section5_Values[[#This Row],[Non-Business Tax Year 2025 Inflation Cap Credit Reduction Amount in Dollars]]</f>
        <v>92770.32</v>
      </c>
      <c r="S411" s="18">
        <f>+Section5_Values[[#This Row],[Business County Portion of Section 5 Payment to School District]]+Section5_Values[[#This Row],[Non-Business County Portion of Section 5 Payment to School District]]</f>
        <v>124030.63</v>
      </c>
      <c r="T411" s="13">
        <f t="shared" si="13"/>
        <v>31260.309999999998</v>
      </c>
      <c r="U411" s="14">
        <f>+Section5_Values[[#This Row],[Difference]]/Section5_Values[[#This Row],[Total District ICC]]</f>
        <v>0.33696455935475911</v>
      </c>
    </row>
    <row r="412" spans="1:21">
      <c r="A412" s="4">
        <v>2024</v>
      </c>
      <c r="B412" s="4">
        <v>36</v>
      </c>
      <c r="C412" s="4" t="s">
        <v>456</v>
      </c>
      <c r="D412" s="4">
        <v>21550</v>
      </c>
      <c r="E412" s="4" t="s">
        <v>46</v>
      </c>
      <c r="F412" s="4" t="s">
        <v>43</v>
      </c>
      <c r="G412" s="7">
        <v>45391.72</v>
      </c>
      <c r="H412" s="23">
        <v>838.97</v>
      </c>
      <c r="I412" s="7">
        <v>44552.75</v>
      </c>
      <c r="J412" s="7">
        <v>47453.91</v>
      </c>
      <c r="K412" s="25">
        <v>2901.16</v>
      </c>
      <c r="L412" s="4" t="s">
        <v>44</v>
      </c>
      <c r="M412" s="7" t="s">
        <v>45</v>
      </c>
      <c r="N412" s="23">
        <v>0</v>
      </c>
      <c r="O412" s="7" t="s">
        <v>45</v>
      </c>
      <c r="P412" s="7" t="s">
        <v>45</v>
      </c>
      <c r="Q412" s="25">
        <f t="shared" si="12"/>
        <v>0</v>
      </c>
      <c r="R412" s="39">
        <f>+Section5_Values[[#This Row],[Business Tax Year 2025 Inflation Cap Credit Reduction Amount in Dollars]]+Section5_Values[[#This Row],[Non-Business Tax Year 2025 Inflation Cap Credit Reduction Amount in Dollars]]</f>
        <v>838.97</v>
      </c>
      <c r="S412" s="18">
        <f>+Section5_Values[[#This Row],[Business County Portion of Section 5 Payment to School District]]+Section5_Values[[#This Row],[Non-Business County Portion of Section 5 Payment to School District]]</f>
        <v>2901.16</v>
      </c>
      <c r="T412" s="13">
        <f t="shared" si="13"/>
        <v>2062.1899999999996</v>
      </c>
      <c r="U412" s="14">
        <f>+Section5_Values[[#This Row],[Difference]]/Section5_Values[[#This Row],[Total District ICC]]</f>
        <v>2.458002073971655</v>
      </c>
    </row>
    <row r="413" spans="1:21">
      <c r="A413" s="4">
        <v>2024</v>
      </c>
      <c r="B413" s="4">
        <v>36</v>
      </c>
      <c r="C413" s="4" t="s">
        <v>456</v>
      </c>
      <c r="D413" s="4">
        <v>21730</v>
      </c>
      <c r="E413" s="4" t="s">
        <v>204</v>
      </c>
      <c r="F413" s="4" t="s">
        <v>43</v>
      </c>
      <c r="G413" s="7">
        <v>3197850.3</v>
      </c>
      <c r="H413" s="23">
        <v>384575.24</v>
      </c>
      <c r="I413" s="7">
        <v>2813275.06</v>
      </c>
      <c r="J413" s="7">
        <v>3199694.02</v>
      </c>
      <c r="K413" s="25">
        <v>386418.96</v>
      </c>
      <c r="L413" s="4" t="s">
        <v>43</v>
      </c>
      <c r="M413" s="7">
        <v>176084.31</v>
      </c>
      <c r="N413" s="23">
        <v>9317.41</v>
      </c>
      <c r="O413" s="7">
        <v>166766.9</v>
      </c>
      <c r="P413" s="7">
        <v>176100.57</v>
      </c>
      <c r="Q413" s="25">
        <f t="shared" si="12"/>
        <v>9333.6700000000128</v>
      </c>
      <c r="R413" s="39">
        <f>+Section5_Values[[#This Row],[Business Tax Year 2025 Inflation Cap Credit Reduction Amount in Dollars]]+Section5_Values[[#This Row],[Non-Business Tax Year 2025 Inflation Cap Credit Reduction Amount in Dollars]]</f>
        <v>393892.64999999997</v>
      </c>
      <c r="S413" s="18">
        <f>+Section5_Values[[#This Row],[Business County Portion of Section 5 Payment to School District]]+Section5_Values[[#This Row],[Non-Business County Portion of Section 5 Payment to School District]]</f>
        <v>395752.63</v>
      </c>
      <c r="T413" s="13">
        <f t="shared" si="13"/>
        <v>1859.9800000000396</v>
      </c>
      <c r="U413" s="14">
        <f>+Section5_Values[[#This Row],[Difference]]/Section5_Values[[#This Row],[Total District ICC]]</f>
        <v>4.7220479996263947E-3</v>
      </c>
    </row>
    <row r="414" spans="1:21">
      <c r="A414" s="4">
        <v>2024</v>
      </c>
      <c r="B414" s="4">
        <v>36</v>
      </c>
      <c r="C414" s="4" t="s">
        <v>456</v>
      </c>
      <c r="D414" s="4">
        <v>21810</v>
      </c>
      <c r="E414" s="4" t="s">
        <v>131</v>
      </c>
      <c r="F414" s="4" t="s">
        <v>43</v>
      </c>
      <c r="G414" s="7">
        <v>3449.78</v>
      </c>
      <c r="H414" s="23">
        <v>657.97</v>
      </c>
      <c r="I414" s="7">
        <v>2791.81</v>
      </c>
      <c r="J414" s="7">
        <v>3449.86</v>
      </c>
      <c r="K414" s="25">
        <v>658.05</v>
      </c>
      <c r="L414" s="4" t="s">
        <v>44</v>
      </c>
      <c r="M414" s="7" t="s">
        <v>45</v>
      </c>
      <c r="N414" s="23">
        <v>0</v>
      </c>
      <c r="O414" s="7" t="s">
        <v>45</v>
      </c>
      <c r="P414" s="7" t="s">
        <v>45</v>
      </c>
      <c r="Q414" s="25">
        <f t="shared" si="12"/>
        <v>0</v>
      </c>
      <c r="R414" s="39">
        <f>+Section5_Values[[#This Row],[Business Tax Year 2025 Inflation Cap Credit Reduction Amount in Dollars]]+Section5_Values[[#This Row],[Non-Business Tax Year 2025 Inflation Cap Credit Reduction Amount in Dollars]]</f>
        <v>657.97</v>
      </c>
      <c r="S414" s="18">
        <f>+Section5_Values[[#This Row],[Business County Portion of Section 5 Payment to School District]]+Section5_Values[[#This Row],[Non-Business County Portion of Section 5 Payment to School District]]</f>
        <v>658.05</v>
      </c>
      <c r="T414" s="13">
        <f t="shared" si="13"/>
        <v>7.999999999992724E-2</v>
      </c>
      <c r="U414" s="14">
        <f>+Section5_Values[[#This Row],[Difference]]/Section5_Values[[#This Row],[Total District ICC]]</f>
        <v>1.2158609055113035E-4</v>
      </c>
    </row>
    <row r="415" spans="1:21">
      <c r="A415" s="4">
        <v>2024</v>
      </c>
      <c r="B415" s="4">
        <v>36</v>
      </c>
      <c r="C415" s="4" t="s">
        <v>456</v>
      </c>
      <c r="D415" s="4">
        <v>22180</v>
      </c>
      <c r="E415" s="4" t="s">
        <v>351</v>
      </c>
      <c r="F415" s="4" t="s">
        <v>43</v>
      </c>
      <c r="G415" s="7">
        <v>3823712.8</v>
      </c>
      <c r="H415" s="23">
        <v>569185.30000000005</v>
      </c>
      <c r="I415" s="7">
        <v>3254527.5</v>
      </c>
      <c r="J415" s="7">
        <v>3835209.4</v>
      </c>
      <c r="K415" s="25">
        <v>580681.9</v>
      </c>
      <c r="L415" s="4" t="s">
        <v>43</v>
      </c>
      <c r="M415" s="7">
        <v>454334</v>
      </c>
      <c r="N415" s="23">
        <v>7579.89</v>
      </c>
      <c r="O415" s="7">
        <v>446754.11</v>
      </c>
      <c r="P415" s="7">
        <v>461480</v>
      </c>
      <c r="Q415" s="25">
        <f t="shared" si="12"/>
        <v>14725.890000000014</v>
      </c>
      <c r="R415" s="39">
        <f>+Section5_Values[[#This Row],[Business Tax Year 2025 Inflation Cap Credit Reduction Amount in Dollars]]+Section5_Values[[#This Row],[Non-Business Tax Year 2025 Inflation Cap Credit Reduction Amount in Dollars]]</f>
        <v>576765.19000000006</v>
      </c>
      <c r="S415" s="18">
        <f>+Section5_Values[[#This Row],[Business County Portion of Section 5 Payment to School District]]+Section5_Values[[#This Row],[Non-Business County Portion of Section 5 Payment to School District]]</f>
        <v>595407.79</v>
      </c>
      <c r="T415" s="13">
        <f t="shared" si="13"/>
        <v>18642.599999999977</v>
      </c>
      <c r="U415" s="14">
        <f>+Section5_Values[[#This Row],[Difference]]/Section5_Values[[#This Row],[Total District ICC]]</f>
        <v>3.2322685770963352E-2</v>
      </c>
    </row>
    <row r="416" spans="1:21">
      <c r="A416" s="4">
        <v>2024</v>
      </c>
      <c r="B416" s="4">
        <v>36</v>
      </c>
      <c r="C416" s="4" t="s">
        <v>456</v>
      </c>
      <c r="D416" s="4">
        <v>22320</v>
      </c>
      <c r="E416" s="4" t="s">
        <v>457</v>
      </c>
      <c r="F416" s="4" t="s">
        <v>43</v>
      </c>
      <c r="G416" s="7">
        <v>9380146.1799999997</v>
      </c>
      <c r="H416" s="23">
        <v>977540.43</v>
      </c>
      <c r="I416" s="7">
        <v>8402605.75</v>
      </c>
      <c r="J416" s="7">
        <v>9409660.2799999993</v>
      </c>
      <c r="K416" s="25">
        <v>1007054.53</v>
      </c>
      <c r="L416" s="4" t="s">
        <v>43</v>
      </c>
      <c r="M416" s="7">
        <v>1954765.76</v>
      </c>
      <c r="N416" s="23">
        <v>295925.8</v>
      </c>
      <c r="O416" s="7">
        <v>1658839.96</v>
      </c>
      <c r="P416" s="7">
        <v>1987290.6</v>
      </c>
      <c r="Q416" s="25">
        <f t="shared" si="12"/>
        <v>328450.64000000013</v>
      </c>
      <c r="R416" s="39">
        <f>+Section5_Values[[#This Row],[Business Tax Year 2025 Inflation Cap Credit Reduction Amount in Dollars]]+Section5_Values[[#This Row],[Non-Business Tax Year 2025 Inflation Cap Credit Reduction Amount in Dollars]]</f>
        <v>1273466.23</v>
      </c>
      <c r="S416" s="18">
        <f>+Section5_Values[[#This Row],[Business County Portion of Section 5 Payment to School District]]+Section5_Values[[#This Row],[Non-Business County Portion of Section 5 Payment to School District]]</f>
        <v>1335505.1700000002</v>
      </c>
      <c r="T416" s="13">
        <f t="shared" si="13"/>
        <v>62038.940000000177</v>
      </c>
      <c r="U416" s="14">
        <f>+Section5_Values[[#This Row],[Difference]]/Section5_Values[[#This Row],[Total District ICC]]</f>
        <v>4.8716596120495614E-2</v>
      </c>
    </row>
    <row r="417" spans="1:21">
      <c r="A417" s="4">
        <v>2024</v>
      </c>
      <c r="B417" s="4">
        <v>36</v>
      </c>
      <c r="C417" s="4" t="s">
        <v>456</v>
      </c>
      <c r="D417" s="4">
        <v>23040</v>
      </c>
      <c r="E417" s="4" t="s">
        <v>133</v>
      </c>
      <c r="F417" s="4" t="s">
        <v>43</v>
      </c>
      <c r="G417" s="7">
        <v>3488572.79</v>
      </c>
      <c r="H417" s="23">
        <v>473816.25</v>
      </c>
      <c r="I417" s="7">
        <v>3014756.54</v>
      </c>
      <c r="J417" s="7">
        <v>3585587.87</v>
      </c>
      <c r="K417" s="25">
        <v>570831.32999999996</v>
      </c>
      <c r="L417" s="4" t="s">
        <v>44</v>
      </c>
      <c r="M417" s="7" t="s">
        <v>45</v>
      </c>
      <c r="N417" s="23">
        <v>0</v>
      </c>
      <c r="O417" s="7" t="s">
        <v>45</v>
      </c>
      <c r="P417" s="7" t="s">
        <v>45</v>
      </c>
      <c r="Q417" s="25">
        <f t="shared" si="12"/>
        <v>0</v>
      </c>
      <c r="R417" s="39">
        <f>+Section5_Values[[#This Row],[Business Tax Year 2025 Inflation Cap Credit Reduction Amount in Dollars]]+Section5_Values[[#This Row],[Non-Business Tax Year 2025 Inflation Cap Credit Reduction Amount in Dollars]]</f>
        <v>473816.25</v>
      </c>
      <c r="S417" s="18">
        <f>+Section5_Values[[#This Row],[Business County Portion of Section 5 Payment to School District]]+Section5_Values[[#This Row],[Non-Business County Portion of Section 5 Payment to School District]]</f>
        <v>570831.32999999996</v>
      </c>
      <c r="T417" s="13">
        <f t="shared" si="13"/>
        <v>97015.079999999958</v>
      </c>
      <c r="U417" s="14">
        <f>+Section5_Values[[#This Row],[Difference]]/Section5_Values[[#This Row],[Total District ICC]]</f>
        <v>0.20475253856320874</v>
      </c>
    </row>
    <row r="418" spans="1:21">
      <c r="A418" s="4">
        <v>2024</v>
      </c>
      <c r="B418" s="4">
        <v>36</v>
      </c>
      <c r="C418" s="4" t="s">
        <v>456</v>
      </c>
      <c r="D418" s="4">
        <v>23380</v>
      </c>
      <c r="E418" s="4" t="s">
        <v>206</v>
      </c>
      <c r="F418" s="4" t="s">
        <v>43</v>
      </c>
      <c r="G418" s="7">
        <v>7825.35</v>
      </c>
      <c r="H418" s="23">
        <v>941.87</v>
      </c>
      <c r="I418" s="7">
        <v>6883.48</v>
      </c>
      <c r="J418" s="7">
        <v>7821.25</v>
      </c>
      <c r="K418" s="25">
        <v>937.77</v>
      </c>
      <c r="L418" s="4" t="s">
        <v>44</v>
      </c>
      <c r="M418" s="7" t="s">
        <v>45</v>
      </c>
      <c r="N418" s="23">
        <v>0</v>
      </c>
      <c r="O418" s="7" t="s">
        <v>45</v>
      </c>
      <c r="P418" s="7" t="s">
        <v>45</v>
      </c>
      <c r="Q418" s="25">
        <f t="shared" si="12"/>
        <v>0</v>
      </c>
      <c r="R418" s="39">
        <f>+Section5_Values[[#This Row],[Business Tax Year 2025 Inflation Cap Credit Reduction Amount in Dollars]]+Section5_Values[[#This Row],[Non-Business Tax Year 2025 Inflation Cap Credit Reduction Amount in Dollars]]</f>
        <v>941.87</v>
      </c>
      <c r="S418" s="18">
        <f>+Section5_Values[[#This Row],[Business County Portion of Section 5 Payment to School District]]+Section5_Values[[#This Row],[Non-Business County Portion of Section 5 Payment to School District]]</f>
        <v>937.77</v>
      </c>
      <c r="T418" s="13">
        <f t="shared" si="13"/>
        <v>-4.1000000000000227</v>
      </c>
      <c r="U418" s="15">
        <f>+Section5_Values[[#This Row],[Difference]]/Section5_Values[[#This Row],[Total District ICC]]</f>
        <v>-4.3530423519169553E-3</v>
      </c>
    </row>
    <row r="419" spans="1:21">
      <c r="A419" s="4">
        <v>2024</v>
      </c>
      <c r="B419" s="4">
        <v>36</v>
      </c>
      <c r="C419" s="4" t="s">
        <v>456</v>
      </c>
      <c r="D419" s="4">
        <v>24120</v>
      </c>
      <c r="E419" s="4" t="s">
        <v>48</v>
      </c>
      <c r="F419" s="4" t="s">
        <v>43</v>
      </c>
      <c r="G419" s="7">
        <v>433219.66</v>
      </c>
      <c r="H419" s="23">
        <v>62242.03</v>
      </c>
      <c r="I419" s="7">
        <v>370977.63</v>
      </c>
      <c r="J419" s="7">
        <v>441493.82</v>
      </c>
      <c r="K419" s="25">
        <v>70516.19</v>
      </c>
      <c r="L419" s="4" t="s">
        <v>44</v>
      </c>
      <c r="M419" s="7" t="s">
        <v>45</v>
      </c>
      <c r="N419" s="23">
        <v>0</v>
      </c>
      <c r="O419" s="7" t="s">
        <v>45</v>
      </c>
      <c r="P419" s="7" t="s">
        <v>45</v>
      </c>
      <c r="Q419" s="25">
        <f t="shared" si="12"/>
        <v>0</v>
      </c>
      <c r="R419" s="39">
        <f>+Section5_Values[[#This Row],[Business Tax Year 2025 Inflation Cap Credit Reduction Amount in Dollars]]+Section5_Values[[#This Row],[Non-Business Tax Year 2025 Inflation Cap Credit Reduction Amount in Dollars]]</f>
        <v>62242.03</v>
      </c>
      <c r="S419" s="18">
        <f>+Section5_Values[[#This Row],[Business County Portion of Section 5 Payment to School District]]+Section5_Values[[#This Row],[Non-Business County Portion of Section 5 Payment to School District]]</f>
        <v>70516.19</v>
      </c>
      <c r="T419" s="13">
        <f t="shared" si="13"/>
        <v>8274.1600000000035</v>
      </c>
      <c r="U419" s="14">
        <f>+Section5_Values[[#This Row],[Difference]]/Section5_Values[[#This Row],[Total District ICC]]</f>
        <v>0.13293525291511224</v>
      </c>
    </row>
    <row r="420" spans="1:21">
      <c r="A420" s="4">
        <v>2024</v>
      </c>
      <c r="B420" s="4">
        <v>36</v>
      </c>
      <c r="C420" s="4" t="s">
        <v>456</v>
      </c>
      <c r="D420" s="4">
        <v>30160</v>
      </c>
      <c r="E420" s="4" t="s">
        <v>137</v>
      </c>
      <c r="F420" s="4" t="s">
        <v>43</v>
      </c>
      <c r="G420" s="7">
        <v>1882532.22</v>
      </c>
      <c r="H420" s="23">
        <v>277604.17</v>
      </c>
      <c r="I420" s="7">
        <v>1604928.05</v>
      </c>
      <c r="J420" s="7">
        <v>1896635.88</v>
      </c>
      <c r="K420" s="25">
        <v>291707.83</v>
      </c>
      <c r="L420" s="4" t="s">
        <v>44</v>
      </c>
      <c r="M420" s="7" t="s">
        <v>45</v>
      </c>
      <c r="N420" s="23">
        <v>0</v>
      </c>
      <c r="O420" s="7" t="s">
        <v>45</v>
      </c>
      <c r="P420" s="7" t="s">
        <v>45</v>
      </c>
      <c r="Q420" s="25">
        <f t="shared" si="12"/>
        <v>0</v>
      </c>
      <c r="R420" s="39">
        <f>+Section5_Values[[#This Row],[Business Tax Year 2025 Inflation Cap Credit Reduction Amount in Dollars]]+Section5_Values[[#This Row],[Non-Business Tax Year 2025 Inflation Cap Credit Reduction Amount in Dollars]]</f>
        <v>277604.17</v>
      </c>
      <c r="S420" s="18">
        <f>+Section5_Values[[#This Row],[Business County Portion of Section 5 Payment to School District]]+Section5_Values[[#This Row],[Non-Business County Portion of Section 5 Payment to School District]]</f>
        <v>291707.83</v>
      </c>
      <c r="T420" s="13">
        <f t="shared" si="13"/>
        <v>14103.660000000033</v>
      </c>
      <c r="U420" s="14">
        <f>+Section5_Values[[#This Row],[Difference]]/Section5_Values[[#This Row],[Total District ICC]]</f>
        <v>5.0804928470635127E-2</v>
      </c>
    </row>
    <row r="421" spans="1:21">
      <c r="A421" s="4">
        <v>2024</v>
      </c>
      <c r="B421" s="4">
        <v>36</v>
      </c>
      <c r="C421" s="4" t="s">
        <v>456</v>
      </c>
      <c r="D421" s="4">
        <v>30370</v>
      </c>
      <c r="E421" s="4" t="s">
        <v>49</v>
      </c>
      <c r="F421" s="4" t="s">
        <v>43</v>
      </c>
      <c r="G421" s="7">
        <v>368863.23</v>
      </c>
      <c r="H421" s="23">
        <v>48212.39</v>
      </c>
      <c r="I421" s="7">
        <v>320650.84000000003</v>
      </c>
      <c r="J421" s="7">
        <v>373505.1</v>
      </c>
      <c r="K421" s="25">
        <v>52854.26</v>
      </c>
      <c r="L421" s="4" t="s">
        <v>44</v>
      </c>
      <c r="M421" s="7" t="s">
        <v>45</v>
      </c>
      <c r="N421" s="23">
        <v>0</v>
      </c>
      <c r="O421" s="7" t="s">
        <v>45</v>
      </c>
      <c r="P421" s="7" t="s">
        <v>45</v>
      </c>
      <c r="Q421" s="25">
        <f t="shared" si="12"/>
        <v>0</v>
      </c>
      <c r="R421" s="39">
        <f>+Section5_Values[[#This Row],[Business Tax Year 2025 Inflation Cap Credit Reduction Amount in Dollars]]+Section5_Values[[#This Row],[Non-Business Tax Year 2025 Inflation Cap Credit Reduction Amount in Dollars]]</f>
        <v>48212.39</v>
      </c>
      <c r="S421" s="18">
        <f>+Section5_Values[[#This Row],[Business County Portion of Section 5 Payment to School District]]+Section5_Values[[#This Row],[Non-Business County Portion of Section 5 Payment to School District]]</f>
        <v>52854.26</v>
      </c>
      <c r="T421" s="13">
        <f t="shared" si="13"/>
        <v>4641.8700000000026</v>
      </c>
      <c r="U421" s="14">
        <f>+Section5_Values[[#This Row],[Difference]]/Section5_Values[[#This Row],[Total District ICC]]</f>
        <v>9.6279607793764266E-2</v>
      </c>
    </row>
    <row r="422" spans="1:21">
      <c r="A422" s="4">
        <v>2024</v>
      </c>
      <c r="B422" s="4">
        <v>39</v>
      </c>
      <c r="C422" s="4" t="s">
        <v>468</v>
      </c>
      <c r="D422" s="4">
        <v>20360</v>
      </c>
      <c r="E422" s="4" t="s">
        <v>323</v>
      </c>
      <c r="F422" s="4" t="s">
        <v>43</v>
      </c>
      <c r="G422" s="7">
        <v>3069167</v>
      </c>
      <c r="H422" s="23">
        <v>236928.91</v>
      </c>
      <c r="I422" s="7">
        <v>2832238.09</v>
      </c>
      <c r="J422" s="7">
        <v>3093396</v>
      </c>
      <c r="K422" s="25">
        <v>261157.91</v>
      </c>
      <c r="L422" s="4" t="s">
        <v>44</v>
      </c>
      <c r="M422" s="7" t="s">
        <v>45</v>
      </c>
      <c r="N422" s="23">
        <v>0</v>
      </c>
      <c r="O422" s="7" t="s">
        <v>45</v>
      </c>
      <c r="P422" s="7" t="s">
        <v>45</v>
      </c>
      <c r="Q422" s="25">
        <f t="shared" si="12"/>
        <v>0</v>
      </c>
      <c r="R422" s="39">
        <f>+Section5_Values[[#This Row],[Business Tax Year 2025 Inflation Cap Credit Reduction Amount in Dollars]]+Section5_Values[[#This Row],[Non-Business Tax Year 2025 Inflation Cap Credit Reduction Amount in Dollars]]</f>
        <v>236928.91</v>
      </c>
      <c r="S422" s="18">
        <f>+Section5_Values[[#This Row],[Business County Portion of Section 5 Payment to School District]]+Section5_Values[[#This Row],[Non-Business County Portion of Section 5 Payment to School District]]</f>
        <v>261157.91</v>
      </c>
      <c r="T422" s="13">
        <f t="shared" si="13"/>
        <v>24229</v>
      </c>
      <c r="U422" s="14">
        <f>+Section5_Values[[#This Row],[Difference]]/Section5_Values[[#This Row],[Total District ICC]]</f>
        <v>0.10226274201827038</v>
      </c>
    </row>
    <row r="423" spans="1:21">
      <c r="A423" s="4">
        <v>2024</v>
      </c>
      <c r="B423" s="4">
        <v>39</v>
      </c>
      <c r="C423" s="4" t="s">
        <v>468</v>
      </c>
      <c r="D423" s="4">
        <v>20420</v>
      </c>
      <c r="E423" s="4" t="s">
        <v>324</v>
      </c>
      <c r="F423" s="4" t="s">
        <v>43</v>
      </c>
      <c r="G423" s="7">
        <v>793512</v>
      </c>
      <c r="H423" s="23">
        <v>39454.559999999998</v>
      </c>
      <c r="I423" s="7">
        <v>754057.44</v>
      </c>
      <c r="J423" s="7">
        <v>793237</v>
      </c>
      <c r="K423" s="25">
        <v>39179.56</v>
      </c>
      <c r="L423" s="4" t="s">
        <v>44</v>
      </c>
      <c r="M423" s="7" t="s">
        <v>45</v>
      </c>
      <c r="N423" s="23">
        <v>0</v>
      </c>
      <c r="O423" s="7" t="s">
        <v>45</v>
      </c>
      <c r="P423" s="7" t="s">
        <v>45</v>
      </c>
      <c r="Q423" s="25">
        <f t="shared" si="12"/>
        <v>0</v>
      </c>
      <c r="R423" s="39">
        <f>+Section5_Values[[#This Row],[Business Tax Year 2025 Inflation Cap Credit Reduction Amount in Dollars]]+Section5_Values[[#This Row],[Non-Business Tax Year 2025 Inflation Cap Credit Reduction Amount in Dollars]]</f>
        <v>39454.559999999998</v>
      </c>
      <c r="S423" s="18">
        <f>+Section5_Values[[#This Row],[Business County Portion of Section 5 Payment to School District]]+Section5_Values[[#This Row],[Non-Business County Portion of Section 5 Payment to School District]]</f>
        <v>39179.56</v>
      </c>
      <c r="T423" s="13">
        <f t="shared" si="13"/>
        <v>-275</v>
      </c>
      <c r="U423" s="15">
        <f>+Section5_Values[[#This Row],[Difference]]/Section5_Values[[#This Row],[Total District ICC]]</f>
        <v>-6.9700435133480138E-3</v>
      </c>
    </row>
    <row r="424" spans="1:21">
      <c r="A424" s="4">
        <v>2024</v>
      </c>
      <c r="B424" s="4">
        <v>39</v>
      </c>
      <c r="C424" s="4" t="s">
        <v>468</v>
      </c>
      <c r="D424" s="4">
        <v>20720</v>
      </c>
      <c r="E424" s="4" t="s">
        <v>234</v>
      </c>
      <c r="F424" s="4" t="s">
        <v>43</v>
      </c>
      <c r="G424" s="7">
        <v>6827</v>
      </c>
      <c r="H424" s="23">
        <v>1084.26</v>
      </c>
      <c r="I424" s="7">
        <v>5742.74</v>
      </c>
      <c r="J424" s="7">
        <v>6815</v>
      </c>
      <c r="K424" s="25">
        <v>1072.26</v>
      </c>
      <c r="L424" s="4" t="s">
        <v>44</v>
      </c>
      <c r="M424" s="7" t="s">
        <v>45</v>
      </c>
      <c r="N424" s="23">
        <v>0</v>
      </c>
      <c r="O424" s="7" t="s">
        <v>45</v>
      </c>
      <c r="P424" s="7" t="s">
        <v>45</v>
      </c>
      <c r="Q424" s="25">
        <f t="shared" si="12"/>
        <v>0</v>
      </c>
      <c r="R424" s="39">
        <f>+Section5_Values[[#This Row],[Business Tax Year 2025 Inflation Cap Credit Reduction Amount in Dollars]]+Section5_Values[[#This Row],[Non-Business Tax Year 2025 Inflation Cap Credit Reduction Amount in Dollars]]</f>
        <v>1084.26</v>
      </c>
      <c r="S424" s="18">
        <f>+Section5_Values[[#This Row],[Business County Portion of Section 5 Payment to School District]]+Section5_Values[[#This Row],[Non-Business County Portion of Section 5 Payment to School District]]</f>
        <v>1072.26</v>
      </c>
      <c r="T424" s="13">
        <f t="shared" si="13"/>
        <v>-12</v>
      </c>
      <c r="U424" s="15">
        <f>+Section5_Values[[#This Row],[Difference]]/Section5_Values[[#This Row],[Total District ICC]]</f>
        <v>-1.1067456145205025E-2</v>
      </c>
    </row>
    <row r="425" spans="1:21">
      <c r="A425" s="4">
        <v>2024</v>
      </c>
      <c r="B425" s="4">
        <v>39</v>
      </c>
      <c r="C425" s="4" t="s">
        <v>468</v>
      </c>
      <c r="D425" s="4">
        <v>23530</v>
      </c>
      <c r="E425" s="4" t="s">
        <v>329</v>
      </c>
      <c r="F425" s="4" t="s">
        <v>43</v>
      </c>
      <c r="G425" s="7">
        <v>3292706</v>
      </c>
      <c r="H425" s="23">
        <v>253988.64</v>
      </c>
      <c r="I425" s="7">
        <v>3038717.36</v>
      </c>
      <c r="J425" s="7">
        <v>3296660</v>
      </c>
      <c r="K425" s="25">
        <v>257942.64</v>
      </c>
      <c r="L425" s="4" t="s">
        <v>44</v>
      </c>
      <c r="M425" s="7" t="s">
        <v>45</v>
      </c>
      <c r="N425" s="23">
        <v>0</v>
      </c>
      <c r="O425" s="7" t="s">
        <v>45</v>
      </c>
      <c r="P425" s="7" t="s">
        <v>45</v>
      </c>
      <c r="Q425" s="25">
        <f t="shared" si="12"/>
        <v>0</v>
      </c>
      <c r="R425" s="39">
        <f>+Section5_Values[[#This Row],[Business Tax Year 2025 Inflation Cap Credit Reduction Amount in Dollars]]+Section5_Values[[#This Row],[Non-Business Tax Year 2025 Inflation Cap Credit Reduction Amount in Dollars]]</f>
        <v>253988.64</v>
      </c>
      <c r="S425" s="18">
        <f>+Section5_Values[[#This Row],[Business County Portion of Section 5 Payment to School District]]+Section5_Values[[#This Row],[Non-Business County Portion of Section 5 Payment to School District]]</f>
        <v>257942.64</v>
      </c>
      <c r="T425" s="13">
        <f t="shared" si="13"/>
        <v>3954</v>
      </c>
      <c r="U425" s="14">
        <f>+Section5_Values[[#This Row],[Difference]]/Section5_Values[[#This Row],[Total District ICC]]</f>
        <v>1.5567625386710207E-2</v>
      </c>
    </row>
    <row r="426" spans="1:21">
      <c r="A426" s="4">
        <v>2024</v>
      </c>
      <c r="B426" s="4">
        <v>39</v>
      </c>
      <c r="C426" s="4" t="s">
        <v>468</v>
      </c>
      <c r="D426" s="4">
        <v>23680</v>
      </c>
      <c r="E426" s="4" t="s">
        <v>74</v>
      </c>
      <c r="F426" s="4" t="s">
        <v>43</v>
      </c>
      <c r="G426" s="7">
        <v>2891718</v>
      </c>
      <c r="H426" s="23">
        <v>317237.37</v>
      </c>
      <c r="I426" s="7">
        <v>2574480.63</v>
      </c>
      <c r="J426" s="7">
        <v>2893266</v>
      </c>
      <c r="K426" s="25">
        <v>318785.37</v>
      </c>
      <c r="L426" s="4" t="s">
        <v>44</v>
      </c>
      <c r="M426" s="7" t="s">
        <v>45</v>
      </c>
      <c r="N426" s="23">
        <v>0</v>
      </c>
      <c r="O426" s="7" t="s">
        <v>45</v>
      </c>
      <c r="P426" s="7" t="s">
        <v>45</v>
      </c>
      <c r="Q426" s="25">
        <f t="shared" si="12"/>
        <v>0</v>
      </c>
      <c r="R426" s="39">
        <f>+Section5_Values[[#This Row],[Business Tax Year 2025 Inflation Cap Credit Reduction Amount in Dollars]]+Section5_Values[[#This Row],[Non-Business Tax Year 2025 Inflation Cap Credit Reduction Amount in Dollars]]</f>
        <v>317237.37</v>
      </c>
      <c r="S426" s="18">
        <f>+Section5_Values[[#This Row],[Business County Portion of Section 5 Payment to School District]]+Section5_Values[[#This Row],[Non-Business County Portion of Section 5 Payment to School District]]</f>
        <v>318785.37</v>
      </c>
      <c r="T426" s="13">
        <f t="shared" si="13"/>
        <v>1548</v>
      </c>
      <c r="U426" s="14">
        <f>+Section5_Values[[#This Row],[Difference]]/Section5_Values[[#This Row],[Total District ICC]]</f>
        <v>4.8796268863280515E-3</v>
      </c>
    </row>
    <row r="427" spans="1:21">
      <c r="A427" s="4">
        <v>2024</v>
      </c>
      <c r="B427" s="4">
        <v>39</v>
      </c>
      <c r="C427" s="4" t="s">
        <v>468</v>
      </c>
      <c r="D427" s="4">
        <v>24050</v>
      </c>
      <c r="E427" s="4" t="s">
        <v>469</v>
      </c>
      <c r="F427" s="4" t="s">
        <v>43</v>
      </c>
      <c r="G427" s="7">
        <v>11413199</v>
      </c>
      <c r="H427" s="23">
        <v>571647.64</v>
      </c>
      <c r="I427" s="7">
        <v>10841551.359999999</v>
      </c>
      <c r="J427" s="7">
        <v>11423722</v>
      </c>
      <c r="K427" s="25">
        <v>582170.64</v>
      </c>
      <c r="L427" s="4" t="s">
        <v>44</v>
      </c>
      <c r="M427" s="7" t="s">
        <v>45</v>
      </c>
      <c r="N427" s="23">
        <v>0</v>
      </c>
      <c r="O427" s="7" t="s">
        <v>45</v>
      </c>
      <c r="P427" s="7" t="s">
        <v>45</v>
      </c>
      <c r="Q427" s="25">
        <f t="shared" si="12"/>
        <v>0</v>
      </c>
      <c r="R427" s="39">
        <f>+Section5_Values[[#This Row],[Business Tax Year 2025 Inflation Cap Credit Reduction Amount in Dollars]]+Section5_Values[[#This Row],[Non-Business Tax Year 2025 Inflation Cap Credit Reduction Amount in Dollars]]</f>
        <v>571647.64</v>
      </c>
      <c r="S427" s="18">
        <f>+Section5_Values[[#This Row],[Business County Portion of Section 5 Payment to School District]]+Section5_Values[[#This Row],[Non-Business County Portion of Section 5 Payment to School District]]</f>
        <v>582170.64</v>
      </c>
      <c r="T427" s="13">
        <f t="shared" si="13"/>
        <v>10523</v>
      </c>
      <c r="U427" s="14">
        <f>+Section5_Values[[#This Row],[Difference]]/Section5_Values[[#This Row],[Total District ICC]]</f>
        <v>1.8408192851106672E-2</v>
      </c>
    </row>
    <row r="428" spans="1:21">
      <c r="A428" s="4">
        <v>2024</v>
      </c>
      <c r="B428" s="4">
        <v>39</v>
      </c>
      <c r="C428" s="4" t="s">
        <v>468</v>
      </c>
      <c r="D428" s="4">
        <v>24450</v>
      </c>
      <c r="E428" s="4" t="s">
        <v>240</v>
      </c>
      <c r="F428" s="4" t="s">
        <v>43</v>
      </c>
      <c r="G428" s="7">
        <v>339316</v>
      </c>
      <c r="H428" s="23">
        <v>22038.73</v>
      </c>
      <c r="I428" s="7">
        <v>317277.27</v>
      </c>
      <c r="J428" s="7">
        <v>340017</v>
      </c>
      <c r="K428" s="25">
        <v>22739.73</v>
      </c>
      <c r="L428" s="4" t="s">
        <v>44</v>
      </c>
      <c r="M428" s="7" t="s">
        <v>45</v>
      </c>
      <c r="N428" s="23">
        <v>0</v>
      </c>
      <c r="O428" s="7" t="s">
        <v>45</v>
      </c>
      <c r="P428" s="7" t="s">
        <v>45</v>
      </c>
      <c r="Q428" s="25">
        <f t="shared" si="12"/>
        <v>0</v>
      </c>
      <c r="R428" s="39">
        <f>+Section5_Values[[#This Row],[Business Tax Year 2025 Inflation Cap Credit Reduction Amount in Dollars]]+Section5_Values[[#This Row],[Non-Business Tax Year 2025 Inflation Cap Credit Reduction Amount in Dollars]]</f>
        <v>22038.73</v>
      </c>
      <c r="S428" s="18">
        <f>+Section5_Values[[#This Row],[Business County Portion of Section 5 Payment to School District]]+Section5_Values[[#This Row],[Non-Business County Portion of Section 5 Payment to School District]]</f>
        <v>22739.73</v>
      </c>
      <c r="T428" s="13">
        <f t="shared" si="13"/>
        <v>701</v>
      </c>
      <c r="U428" s="14">
        <f>+Section5_Values[[#This Row],[Difference]]/Section5_Values[[#This Row],[Total District ICC]]</f>
        <v>3.1807640458411168E-2</v>
      </c>
    </row>
    <row r="429" spans="1:21">
      <c r="A429" s="4">
        <v>2024</v>
      </c>
      <c r="B429" s="4">
        <v>39</v>
      </c>
      <c r="C429" s="4" t="s">
        <v>468</v>
      </c>
      <c r="D429" s="4">
        <v>24850</v>
      </c>
      <c r="E429" s="4" t="s">
        <v>470</v>
      </c>
      <c r="F429" s="4" t="s">
        <v>43</v>
      </c>
      <c r="G429" s="7">
        <v>775162</v>
      </c>
      <c r="H429" s="23">
        <v>134673.78</v>
      </c>
      <c r="I429" s="7">
        <v>640488.22</v>
      </c>
      <c r="J429" s="7">
        <v>782981</v>
      </c>
      <c r="K429" s="25">
        <v>142492.78</v>
      </c>
      <c r="L429" s="4" t="s">
        <v>44</v>
      </c>
      <c r="M429" s="7" t="s">
        <v>45</v>
      </c>
      <c r="N429" s="23">
        <v>0</v>
      </c>
      <c r="O429" s="7" t="s">
        <v>45</v>
      </c>
      <c r="P429" s="7" t="s">
        <v>45</v>
      </c>
      <c r="Q429" s="25">
        <f t="shared" si="12"/>
        <v>0</v>
      </c>
      <c r="R429" s="39">
        <f>+Section5_Values[[#This Row],[Business Tax Year 2025 Inflation Cap Credit Reduction Amount in Dollars]]+Section5_Values[[#This Row],[Non-Business Tax Year 2025 Inflation Cap Credit Reduction Amount in Dollars]]</f>
        <v>134673.78</v>
      </c>
      <c r="S429" s="18">
        <f>+Section5_Values[[#This Row],[Business County Portion of Section 5 Payment to School District]]+Section5_Values[[#This Row],[Non-Business County Portion of Section 5 Payment to School District]]</f>
        <v>142492.78</v>
      </c>
      <c r="T429" s="13">
        <f t="shared" si="13"/>
        <v>7819</v>
      </c>
      <c r="U429" s="14">
        <f>+Section5_Values[[#This Row],[Difference]]/Section5_Values[[#This Row],[Total District ICC]]</f>
        <v>5.8058814418070093E-2</v>
      </c>
    </row>
    <row r="430" spans="1:21">
      <c r="A430" s="4">
        <v>2024</v>
      </c>
      <c r="B430" s="4">
        <v>39</v>
      </c>
      <c r="C430" s="4" t="s">
        <v>468</v>
      </c>
      <c r="D430" s="4">
        <v>24940</v>
      </c>
      <c r="E430" s="4" t="s">
        <v>471</v>
      </c>
      <c r="F430" s="4" t="s">
        <v>43</v>
      </c>
      <c r="G430" s="7">
        <v>2662385</v>
      </c>
      <c r="H430" s="23">
        <v>364107.5</v>
      </c>
      <c r="I430" s="7">
        <v>2298277.5</v>
      </c>
      <c r="J430" s="7">
        <v>2663503</v>
      </c>
      <c r="K430" s="25">
        <v>365225.5</v>
      </c>
      <c r="L430" s="4" t="s">
        <v>44</v>
      </c>
      <c r="M430" s="7" t="s">
        <v>45</v>
      </c>
      <c r="N430" s="23">
        <v>0</v>
      </c>
      <c r="O430" s="7" t="s">
        <v>45</v>
      </c>
      <c r="P430" s="7" t="s">
        <v>45</v>
      </c>
      <c r="Q430" s="25">
        <f t="shared" si="12"/>
        <v>0</v>
      </c>
      <c r="R430" s="39">
        <f>+Section5_Values[[#This Row],[Business Tax Year 2025 Inflation Cap Credit Reduction Amount in Dollars]]+Section5_Values[[#This Row],[Non-Business Tax Year 2025 Inflation Cap Credit Reduction Amount in Dollars]]</f>
        <v>364107.5</v>
      </c>
      <c r="S430" s="18">
        <f>+Section5_Values[[#This Row],[Business County Portion of Section 5 Payment to School District]]+Section5_Values[[#This Row],[Non-Business County Portion of Section 5 Payment to School District]]</f>
        <v>365225.5</v>
      </c>
      <c r="T430" s="13">
        <f t="shared" si="13"/>
        <v>1118</v>
      </c>
      <c r="U430" s="14">
        <f>+Section5_Values[[#This Row],[Difference]]/Section5_Values[[#This Row],[Total District ICC]]</f>
        <v>3.0705217552508533E-3</v>
      </c>
    </row>
    <row r="431" spans="1:21">
      <c r="A431" s="4">
        <v>2024</v>
      </c>
      <c r="B431" s="4">
        <v>39</v>
      </c>
      <c r="C431" s="4" t="s">
        <v>468</v>
      </c>
      <c r="D431" s="4">
        <v>25790</v>
      </c>
      <c r="E431" s="4" t="s">
        <v>472</v>
      </c>
      <c r="F431" s="4" t="s">
        <v>43</v>
      </c>
      <c r="G431" s="7">
        <v>278773</v>
      </c>
      <c r="H431" s="23">
        <v>28547.1</v>
      </c>
      <c r="I431" s="7">
        <v>250225.9</v>
      </c>
      <c r="J431" s="7">
        <v>278043</v>
      </c>
      <c r="K431" s="25">
        <v>27817.1</v>
      </c>
      <c r="L431" s="4" t="s">
        <v>44</v>
      </c>
      <c r="M431" s="7" t="s">
        <v>45</v>
      </c>
      <c r="N431" s="23">
        <v>0</v>
      </c>
      <c r="O431" s="7" t="s">
        <v>45</v>
      </c>
      <c r="P431" s="7" t="s">
        <v>45</v>
      </c>
      <c r="Q431" s="25">
        <f t="shared" si="12"/>
        <v>0</v>
      </c>
      <c r="R431" s="39">
        <f>+Section5_Values[[#This Row],[Business Tax Year 2025 Inflation Cap Credit Reduction Amount in Dollars]]+Section5_Values[[#This Row],[Non-Business Tax Year 2025 Inflation Cap Credit Reduction Amount in Dollars]]</f>
        <v>28547.1</v>
      </c>
      <c r="S431" s="18">
        <f>+Section5_Values[[#This Row],[Business County Portion of Section 5 Payment to School District]]+Section5_Values[[#This Row],[Non-Business County Portion of Section 5 Payment to School District]]</f>
        <v>27817.1</v>
      </c>
      <c r="T431" s="13">
        <f t="shared" si="13"/>
        <v>-730</v>
      </c>
      <c r="U431" s="15">
        <f>+Section5_Values[[#This Row],[Difference]]/Section5_Values[[#This Row],[Total District ICC]]</f>
        <v>-2.5571774365872543E-2</v>
      </c>
    </row>
    <row r="432" spans="1:21">
      <c r="A432" s="4">
        <v>2024</v>
      </c>
      <c r="B432" s="4">
        <v>39</v>
      </c>
      <c r="C432" s="4" t="s">
        <v>468</v>
      </c>
      <c r="D432" s="4">
        <v>25920</v>
      </c>
      <c r="E432" s="4" t="s">
        <v>333</v>
      </c>
      <c r="F432" s="4" t="s">
        <v>43</v>
      </c>
      <c r="G432" s="7">
        <v>3925872</v>
      </c>
      <c r="H432" s="23">
        <v>432652.49</v>
      </c>
      <c r="I432" s="7">
        <v>3493219.51</v>
      </c>
      <c r="J432" s="7">
        <v>3925341</v>
      </c>
      <c r="K432" s="25">
        <v>432121.49</v>
      </c>
      <c r="L432" s="4" t="s">
        <v>44</v>
      </c>
      <c r="M432" s="7" t="s">
        <v>45</v>
      </c>
      <c r="N432" s="23">
        <v>0</v>
      </c>
      <c r="O432" s="7" t="s">
        <v>45</v>
      </c>
      <c r="P432" s="7" t="s">
        <v>45</v>
      </c>
      <c r="Q432" s="25">
        <f t="shared" si="12"/>
        <v>0</v>
      </c>
      <c r="R432" s="39">
        <f>+Section5_Values[[#This Row],[Business Tax Year 2025 Inflation Cap Credit Reduction Amount in Dollars]]+Section5_Values[[#This Row],[Non-Business Tax Year 2025 Inflation Cap Credit Reduction Amount in Dollars]]</f>
        <v>432652.49</v>
      </c>
      <c r="S432" s="18">
        <f>+Section5_Values[[#This Row],[Business County Portion of Section 5 Payment to School District]]+Section5_Values[[#This Row],[Non-Business County Portion of Section 5 Payment to School District]]</f>
        <v>432121.49</v>
      </c>
      <c r="T432" s="13">
        <f t="shared" si="13"/>
        <v>-531</v>
      </c>
      <c r="U432" s="15">
        <f>+Section5_Values[[#This Row],[Difference]]/Section5_Values[[#This Row],[Total District ICC]]</f>
        <v>-1.227312941155152E-3</v>
      </c>
    </row>
    <row r="433" spans="1:21">
      <c r="A433" s="4">
        <v>2024</v>
      </c>
      <c r="B433" s="4">
        <v>39</v>
      </c>
      <c r="C433" s="4" t="s">
        <v>468</v>
      </c>
      <c r="D433" s="4">
        <v>25990</v>
      </c>
      <c r="E433" s="4" t="s">
        <v>243</v>
      </c>
      <c r="F433" s="4" t="s">
        <v>43</v>
      </c>
      <c r="G433" s="7">
        <v>6353214</v>
      </c>
      <c r="H433" s="23">
        <v>476515.25</v>
      </c>
      <c r="I433" s="7">
        <v>5876698.75</v>
      </c>
      <c r="J433" s="7">
        <v>6353700</v>
      </c>
      <c r="K433" s="25">
        <v>477001.25</v>
      </c>
      <c r="L433" s="4" t="s">
        <v>44</v>
      </c>
      <c r="M433" s="7" t="s">
        <v>45</v>
      </c>
      <c r="N433" s="23">
        <v>0</v>
      </c>
      <c r="O433" s="7" t="s">
        <v>45</v>
      </c>
      <c r="P433" s="7" t="s">
        <v>45</v>
      </c>
      <c r="Q433" s="25">
        <f t="shared" si="12"/>
        <v>0</v>
      </c>
      <c r="R433" s="39">
        <f>+Section5_Values[[#This Row],[Business Tax Year 2025 Inflation Cap Credit Reduction Amount in Dollars]]+Section5_Values[[#This Row],[Non-Business Tax Year 2025 Inflation Cap Credit Reduction Amount in Dollars]]</f>
        <v>476515.25</v>
      </c>
      <c r="S433" s="18">
        <f>+Section5_Values[[#This Row],[Business County Portion of Section 5 Payment to School District]]+Section5_Values[[#This Row],[Non-Business County Portion of Section 5 Payment to School District]]</f>
        <v>477001.25</v>
      </c>
      <c r="T433" s="13">
        <f t="shared" si="13"/>
        <v>486</v>
      </c>
      <c r="U433" s="14">
        <f>+Section5_Values[[#This Row],[Difference]]/Section5_Values[[#This Row],[Total District ICC]]</f>
        <v>1.0199043997017934E-3</v>
      </c>
    </row>
    <row r="434" spans="1:21">
      <c r="A434" s="4">
        <v>2024</v>
      </c>
      <c r="B434" s="4">
        <v>39</v>
      </c>
      <c r="C434" s="4" t="s">
        <v>468</v>
      </c>
      <c r="D434" s="4">
        <v>30130</v>
      </c>
      <c r="E434" s="4" t="s">
        <v>78</v>
      </c>
      <c r="F434" s="4" t="s">
        <v>44</v>
      </c>
      <c r="G434" s="7" t="s">
        <v>45</v>
      </c>
      <c r="H434" s="23">
        <v>0</v>
      </c>
      <c r="I434" s="7" t="s">
        <v>45</v>
      </c>
      <c r="J434" s="7" t="s">
        <v>45</v>
      </c>
      <c r="K434" s="25">
        <v>0</v>
      </c>
      <c r="L434" s="4" t="s">
        <v>44</v>
      </c>
      <c r="M434" s="7" t="s">
        <v>45</v>
      </c>
      <c r="N434" s="23">
        <v>0</v>
      </c>
      <c r="O434" s="7" t="s">
        <v>45</v>
      </c>
      <c r="P434" s="7" t="s">
        <v>45</v>
      </c>
      <c r="Q434" s="25">
        <f t="shared" si="12"/>
        <v>0</v>
      </c>
      <c r="R434" s="39">
        <f>+Section5_Values[[#This Row],[Business Tax Year 2025 Inflation Cap Credit Reduction Amount in Dollars]]+Section5_Values[[#This Row],[Non-Business Tax Year 2025 Inflation Cap Credit Reduction Amount in Dollars]]</f>
        <v>0</v>
      </c>
      <c r="S434" s="18">
        <f>+Section5_Values[[#This Row],[Business County Portion of Section 5 Payment to School District]]+Section5_Values[[#This Row],[Non-Business County Portion of Section 5 Payment to School District]]</f>
        <v>0</v>
      </c>
      <c r="T434" s="13">
        <f t="shared" si="13"/>
        <v>0</v>
      </c>
      <c r="U434" s="14" t="e">
        <f>+Section5_Values[[#This Row],[Difference]]/Section5_Values[[#This Row],[Total District ICC]]</f>
        <v>#DIV/0!</v>
      </c>
    </row>
    <row r="435" spans="1:21">
      <c r="A435" s="4">
        <v>2024</v>
      </c>
      <c r="B435" s="4">
        <v>39</v>
      </c>
      <c r="C435" s="4" t="s">
        <v>468</v>
      </c>
      <c r="D435" s="4">
        <v>30230</v>
      </c>
      <c r="E435" s="4" t="s">
        <v>334</v>
      </c>
      <c r="F435" s="4" t="s">
        <v>43</v>
      </c>
      <c r="G435" s="7">
        <v>22714</v>
      </c>
      <c r="H435" s="23">
        <v>3498.97</v>
      </c>
      <c r="I435" s="7">
        <v>19215.03</v>
      </c>
      <c r="J435" s="7">
        <v>22675</v>
      </c>
      <c r="K435" s="25">
        <v>3459.97</v>
      </c>
      <c r="L435" s="4" t="s">
        <v>44</v>
      </c>
      <c r="M435" s="7" t="s">
        <v>45</v>
      </c>
      <c r="N435" s="23">
        <v>0</v>
      </c>
      <c r="O435" s="7" t="s">
        <v>45</v>
      </c>
      <c r="P435" s="7" t="s">
        <v>45</v>
      </c>
      <c r="Q435" s="25">
        <f t="shared" si="12"/>
        <v>0</v>
      </c>
      <c r="R435" s="39">
        <f>+Section5_Values[[#This Row],[Business Tax Year 2025 Inflation Cap Credit Reduction Amount in Dollars]]+Section5_Values[[#This Row],[Non-Business Tax Year 2025 Inflation Cap Credit Reduction Amount in Dollars]]</f>
        <v>3498.97</v>
      </c>
      <c r="S435" s="18">
        <f>+Section5_Values[[#This Row],[Business County Portion of Section 5 Payment to School District]]+Section5_Values[[#This Row],[Non-Business County Portion of Section 5 Payment to School District]]</f>
        <v>3459.97</v>
      </c>
      <c r="T435" s="13">
        <f t="shared" si="13"/>
        <v>-39</v>
      </c>
      <c r="U435" s="15">
        <f>+Section5_Values[[#This Row],[Difference]]/Section5_Values[[#This Row],[Total District ICC]]</f>
        <v>-1.1146137291831597E-2</v>
      </c>
    </row>
    <row r="436" spans="1:21">
      <c r="A436" s="4">
        <v>2024</v>
      </c>
      <c r="B436" s="4">
        <v>39</v>
      </c>
      <c r="C436" s="4" t="s">
        <v>468</v>
      </c>
      <c r="D436" s="4">
        <v>30330</v>
      </c>
      <c r="E436" s="4" t="s">
        <v>80</v>
      </c>
      <c r="F436" s="4" t="s">
        <v>43</v>
      </c>
      <c r="G436" s="7">
        <v>523128</v>
      </c>
      <c r="H436" s="23">
        <v>45409.1</v>
      </c>
      <c r="I436" s="7">
        <v>477718.9</v>
      </c>
      <c r="J436" s="7">
        <v>523226</v>
      </c>
      <c r="K436" s="25">
        <v>45507.1</v>
      </c>
      <c r="L436" s="4" t="s">
        <v>44</v>
      </c>
      <c r="M436" s="7" t="s">
        <v>45</v>
      </c>
      <c r="N436" s="23">
        <v>0</v>
      </c>
      <c r="O436" s="7" t="s">
        <v>45</v>
      </c>
      <c r="P436" s="7" t="s">
        <v>45</v>
      </c>
      <c r="Q436" s="25">
        <f t="shared" si="12"/>
        <v>0</v>
      </c>
      <c r="R436" s="39">
        <f>+Section5_Values[[#This Row],[Business Tax Year 2025 Inflation Cap Credit Reduction Amount in Dollars]]+Section5_Values[[#This Row],[Non-Business Tax Year 2025 Inflation Cap Credit Reduction Amount in Dollars]]</f>
        <v>45409.1</v>
      </c>
      <c r="S436" s="18">
        <f>+Section5_Values[[#This Row],[Business County Portion of Section 5 Payment to School District]]+Section5_Values[[#This Row],[Non-Business County Portion of Section 5 Payment to School District]]</f>
        <v>45507.1</v>
      </c>
      <c r="T436" s="13">
        <f t="shared" si="13"/>
        <v>98</v>
      </c>
      <c r="U436" s="14">
        <f>+Section5_Values[[#This Row],[Difference]]/Section5_Values[[#This Row],[Total District ICC]]</f>
        <v>2.1581577260945495E-3</v>
      </c>
    </row>
    <row r="437" spans="1:21">
      <c r="A437" s="4">
        <v>2024</v>
      </c>
      <c r="B437" s="4">
        <v>39</v>
      </c>
      <c r="C437" s="4" t="s">
        <v>468</v>
      </c>
      <c r="D437" s="4">
        <v>30450</v>
      </c>
      <c r="E437" s="4" t="s">
        <v>246</v>
      </c>
      <c r="F437" s="4" t="s">
        <v>43</v>
      </c>
      <c r="G437" s="7">
        <v>50076</v>
      </c>
      <c r="H437" s="23">
        <v>13689.1</v>
      </c>
      <c r="I437" s="7">
        <v>36386.9</v>
      </c>
      <c r="J437" s="7">
        <v>50076</v>
      </c>
      <c r="K437" s="25">
        <v>13689.1</v>
      </c>
      <c r="L437" s="4" t="s">
        <v>44</v>
      </c>
      <c r="M437" s="7" t="s">
        <v>45</v>
      </c>
      <c r="N437" s="23">
        <v>0</v>
      </c>
      <c r="O437" s="7" t="s">
        <v>45</v>
      </c>
      <c r="P437" s="7" t="s">
        <v>45</v>
      </c>
      <c r="Q437" s="25">
        <f t="shared" si="12"/>
        <v>0</v>
      </c>
      <c r="R437" s="39">
        <f>+Section5_Values[[#This Row],[Business Tax Year 2025 Inflation Cap Credit Reduction Amount in Dollars]]+Section5_Values[[#This Row],[Non-Business Tax Year 2025 Inflation Cap Credit Reduction Amount in Dollars]]</f>
        <v>13689.1</v>
      </c>
      <c r="S437" s="18">
        <f>+Section5_Values[[#This Row],[Business County Portion of Section 5 Payment to School District]]+Section5_Values[[#This Row],[Non-Business County Portion of Section 5 Payment to School District]]</f>
        <v>13689.1</v>
      </c>
      <c r="T437" s="13">
        <f t="shared" si="13"/>
        <v>0</v>
      </c>
      <c r="U437" s="14">
        <f>+Section5_Values[[#This Row],[Difference]]/Section5_Values[[#This Row],[Total District ICC]]</f>
        <v>0</v>
      </c>
    </row>
    <row r="438" spans="1:21">
      <c r="A438" s="4">
        <v>2023</v>
      </c>
      <c r="B438" s="4">
        <v>40</v>
      </c>
      <c r="C438" s="4" t="s">
        <v>473</v>
      </c>
      <c r="D438" s="4">
        <v>21570</v>
      </c>
      <c r="E438" s="4" t="s">
        <v>474</v>
      </c>
      <c r="F438" s="4" t="s">
        <v>43</v>
      </c>
      <c r="G438" s="7">
        <v>106978</v>
      </c>
      <c r="H438" s="23">
        <v>13309.89</v>
      </c>
      <c r="I438" s="7">
        <v>93668.11</v>
      </c>
      <c r="J438" s="7">
        <v>107776</v>
      </c>
      <c r="K438" s="25">
        <v>14107.89</v>
      </c>
      <c r="L438" s="4" t="s">
        <v>44</v>
      </c>
      <c r="M438" s="7" t="s">
        <v>45</v>
      </c>
      <c r="N438" s="23">
        <v>0</v>
      </c>
      <c r="O438" s="7" t="s">
        <v>45</v>
      </c>
      <c r="P438" s="7" t="s">
        <v>45</v>
      </c>
      <c r="Q438" s="25">
        <f t="shared" si="12"/>
        <v>0</v>
      </c>
      <c r="R438" s="39">
        <f>+Section5_Values[[#This Row],[Business Tax Year 2025 Inflation Cap Credit Reduction Amount in Dollars]]+Section5_Values[[#This Row],[Non-Business Tax Year 2025 Inflation Cap Credit Reduction Amount in Dollars]]</f>
        <v>13309.89</v>
      </c>
      <c r="S438" s="18">
        <f>+Section5_Values[[#This Row],[Business County Portion of Section 5 Payment to School District]]+Section5_Values[[#This Row],[Non-Business County Portion of Section 5 Payment to School District]]</f>
        <v>14107.89</v>
      </c>
      <c r="T438" s="13">
        <f t="shared" si="13"/>
        <v>798</v>
      </c>
      <c r="U438" s="14">
        <f>+Section5_Values[[#This Row],[Difference]]/Section5_Values[[#This Row],[Total District ICC]]</f>
        <v>5.9955416611256744E-2</v>
      </c>
    </row>
    <row r="439" spans="1:21">
      <c r="A439" s="4">
        <v>2023</v>
      </c>
      <c r="B439" s="4">
        <v>40</v>
      </c>
      <c r="C439" s="4" t="s">
        <v>473</v>
      </c>
      <c r="D439" s="4">
        <v>22000</v>
      </c>
      <c r="E439" s="4" t="s">
        <v>382</v>
      </c>
      <c r="F439" s="4" t="s">
        <v>43</v>
      </c>
      <c r="G439" s="7">
        <v>259740</v>
      </c>
      <c r="H439" s="23">
        <v>25445.86</v>
      </c>
      <c r="I439" s="7">
        <v>234294.14</v>
      </c>
      <c r="J439" s="7">
        <v>261809</v>
      </c>
      <c r="K439" s="25">
        <v>27514.86</v>
      </c>
      <c r="L439" s="4" t="s">
        <v>44</v>
      </c>
      <c r="M439" s="7" t="s">
        <v>45</v>
      </c>
      <c r="N439" s="23">
        <v>0</v>
      </c>
      <c r="O439" s="7" t="s">
        <v>45</v>
      </c>
      <c r="P439" s="7" t="s">
        <v>45</v>
      </c>
      <c r="Q439" s="25">
        <f t="shared" si="12"/>
        <v>0</v>
      </c>
      <c r="R439" s="39">
        <f>+Section5_Values[[#This Row],[Business Tax Year 2025 Inflation Cap Credit Reduction Amount in Dollars]]+Section5_Values[[#This Row],[Non-Business Tax Year 2025 Inflation Cap Credit Reduction Amount in Dollars]]</f>
        <v>25445.86</v>
      </c>
      <c r="S439" s="18">
        <f>+Section5_Values[[#This Row],[Business County Portion of Section 5 Payment to School District]]+Section5_Values[[#This Row],[Non-Business County Portion of Section 5 Payment to School District]]</f>
        <v>27514.86</v>
      </c>
      <c r="T439" s="13">
        <f t="shared" si="13"/>
        <v>2069</v>
      </c>
      <c r="U439" s="14">
        <f>+Section5_Values[[#This Row],[Difference]]/Section5_Values[[#This Row],[Total District ICC]]</f>
        <v>8.1309886952140739E-2</v>
      </c>
    </row>
    <row r="440" spans="1:21">
      <c r="A440" s="4">
        <v>2023</v>
      </c>
      <c r="B440" s="4">
        <v>40</v>
      </c>
      <c r="C440" s="4" t="s">
        <v>473</v>
      </c>
      <c r="D440" s="4">
        <v>22480</v>
      </c>
      <c r="E440" s="4" t="s">
        <v>475</v>
      </c>
      <c r="F440" s="4" t="s">
        <v>43</v>
      </c>
      <c r="G440" s="7">
        <v>7441012</v>
      </c>
      <c r="H440" s="23">
        <v>500626.28</v>
      </c>
      <c r="I440" s="7">
        <v>6940385.7199999997</v>
      </c>
      <c r="J440" s="7">
        <v>7743003</v>
      </c>
      <c r="K440" s="25">
        <v>802617.28</v>
      </c>
      <c r="L440" s="4" t="s">
        <v>44</v>
      </c>
      <c r="M440" s="7" t="s">
        <v>45</v>
      </c>
      <c r="N440" s="23">
        <v>0</v>
      </c>
      <c r="O440" s="7" t="s">
        <v>45</v>
      </c>
      <c r="P440" s="7" t="s">
        <v>45</v>
      </c>
      <c r="Q440" s="25">
        <f t="shared" si="12"/>
        <v>0</v>
      </c>
      <c r="R440" s="39">
        <f>+Section5_Values[[#This Row],[Business Tax Year 2025 Inflation Cap Credit Reduction Amount in Dollars]]+Section5_Values[[#This Row],[Non-Business Tax Year 2025 Inflation Cap Credit Reduction Amount in Dollars]]</f>
        <v>500626.28</v>
      </c>
      <c r="S440" s="18">
        <f>+Section5_Values[[#This Row],[Business County Portion of Section 5 Payment to School District]]+Section5_Values[[#This Row],[Non-Business County Portion of Section 5 Payment to School District]]</f>
        <v>802617.28</v>
      </c>
      <c r="T440" s="13">
        <f t="shared" si="13"/>
        <v>301991</v>
      </c>
      <c r="U440" s="14">
        <f>+Section5_Values[[#This Row],[Difference]]/Section5_Values[[#This Row],[Total District ICC]]</f>
        <v>0.60322642271196791</v>
      </c>
    </row>
    <row r="441" spans="1:21">
      <c r="A441" s="4">
        <v>2023</v>
      </c>
      <c r="B441" s="4">
        <v>40</v>
      </c>
      <c r="C441" s="4" t="s">
        <v>473</v>
      </c>
      <c r="D441" s="4">
        <v>24070</v>
      </c>
      <c r="E441" s="4" t="s">
        <v>476</v>
      </c>
      <c r="F441" s="4" t="s">
        <v>43</v>
      </c>
      <c r="G441" s="7">
        <v>2563890</v>
      </c>
      <c r="H441" s="23">
        <v>255016.06</v>
      </c>
      <c r="I441" s="7">
        <v>2308873.94</v>
      </c>
      <c r="J441" s="7">
        <v>2563288</v>
      </c>
      <c r="K441" s="25">
        <v>254414.06</v>
      </c>
      <c r="L441" s="4" t="s">
        <v>43</v>
      </c>
      <c r="M441" s="7">
        <v>174688</v>
      </c>
      <c r="N441" s="23">
        <v>1082.8</v>
      </c>
      <c r="O441" s="7">
        <v>173605.2</v>
      </c>
      <c r="P441" s="7">
        <v>183475</v>
      </c>
      <c r="Q441" s="25">
        <f t="shared" si="12"/>
        <v>9869.7999999999884</v>
      </c>
      <c r="R441" s="39">
        <f>+Section5_Values[[#This Row],[Business Tax Year 2025 Inflation Cap Credit Reduction Amount in Dollars]]+Section5_Values[[#This Row],[Non-Business Tax Year 2025 Inflation Cap Credit Reduction Amount in Dollars]]</f>
        <v>256098.86</v>
      </c>
      <c r="S441" s="18">
        <f>+Section5_Values[[#This Row],[Business County Portion of Section 5 Payment to School District]]+Section5_Values[[#This Row],[Non-Business County Portion of Section 5 Payment to School District]]</f>
        <v>264283.86</v>
      </c>
      <c r="T441" s="13">
        <f t="shared" si="13"/>
        <v>8185</v>
      </c>
      <c r="U441" s="15">
        <f>+Section5_Values[[#This Row],[Difference]]/Section5_Values[[#This Row],[Total District ICC]]</f>
        <v>3.1960314075587845E-2</v>
      </c>
    </row>
    <row r="442" spans="1:21">
      <c r="A442" s="4">
        <v>2023</v>
      </c>
      <c r="B442" s="4">
        <v>40</v>
      </c>
      <c r="C442" s="4" t="s">
        <v>473</v>
      </c>
      <c r="D442" s="4">
        <v>25620</v>
      </c>
      <c r="E442" s="4" t="s">
        <v>385</v>
      </c>
      <c r="F442" s="4" t="s">
        <v>43</v>
      </c>
      <c r="G442" s="7">
        <v>6141</v>
      </c>
      <c r="H442" s="23">
        <v>866.2</v>
      </c>
      <c r="I442" s="7">
        <v>5274.8</v>
      </c>
      <c r="J442" s="7">
        <v>6141</v>
      </c>
      <c r="K442" s="25">
        <v>866.2</v>
      </c>
      <c r="L442" s="4" t="s">
        <v>44</v>
      </c>
      <c r="M442" s="7" t="s">
        <v>45</v>
      </c>
      <c r="N442" s="23">
        <v>0</v>
      </c>
      <c r="O442" s="7" t="s">
        <v>45</v>
      </c>
      <c r="P442" s="7" t="s">
        <v>45</v>
      </c>
      <c r="Q442" s="25">
        <f t="shared" si="12"/>
        <v>0</v>
      </c>
      <c r="R442" s="39">
        <f>+Section5_Values[[#This Row],[Business Tax Year 2025 Inflation Cap Credit Reduction Amount in Dollars]]+Section5_Values[[#This Row],[Non-Business Tax Year 2025 Inflation Cap Credit Reduction Amount in Dollars]]</f>
        <v>866.2</v>
      </c>
      <c r="S442" s="18">
        <f>+Section5_Values[[#This Row],[Business County Portion of Section 5 Payment to School District]]+Section5_Values[[#This Row],[Non-Business County Portion of Section 5 Payment to School District]]</f>
        <v>866.2</v>
      </c>
      <c r="T442" s="13">
        <f t="shared" si="13"/>
        <v>0</v>
      </c>
      <c r="U442" s="14">
        <f>+Section5_Values[[#This Row],[Difference]]/Section5_Values[[#This Row],[Total District ICC]]</f>
        <v>0</v>
      </c>
    </row>
    <row r="443" spans="1:21">
      <c r="A443" s="4">
        <v>2023</v>
      </c>
      <c r="B443" s="4">
        <v>40</v>
      </c>
      <c r="C443" s="4" t="s">
        <v>473</v>
      </c>
      <c r="D443" s="4">
        <v>25800</v>
      </c>
      <c r="E443" s="4" t="s">
        <v>477</v>
      </c>
      <c r="F443" s="4" t="s">
        <v>43</v>
      </c>
      <c r="G443" s="7">
        <v>2558143</v>
      </c>
      <c r="H443" s="23">
        <v>256757.87</v>
      </c>
      <c r="I443" s="7">
        <v>2301385.13</v>
      </c>
      <c r="J443" s="7">
        <v>2563149</v>
      </c>
      <c r="K443" s="25">
        <v>261763.87</v>
      </c>
      <c r="L443" s="4" t="s">
        <v>43</v>
      </c>
      <c r="M443" s="7">
        <v>380346</v>
      </c>
      <c r="N443" s="23">
        <v>28717.53</v>
      </c>
      <c r="O443" s="7">
        <v>351628.47</v>
      </c>
      <c r="P443" s="7">
        <v>385040</v>
      </c>
      <c r="Q443" s="25">
        <f t="shared" si="12"/>
        <v>33411.530000000028</v>
      </c>
      <c r="R443" s="39">
        <f>+Section5_Values[[#This Row],[Business Tax Year 2025 Inflation Cap Credit Reduction Amount in Dollars]]+Section5_Values[[#This Row],[Non-Business Tax Year 2025 Inflation Cap Credit Reduction Amount in Dollars]]</f>
        <v>285475.40000000002</v>
      </c>
      <c r="S443" s="18">
        <f>+Section5_Values[[#This Row],[Business County Portion of Section 5 Payment to School District]]+Section5_Values[[#This Row],[Non-Business County Portion of Section 5 Payment to School District]]</f>
        <v>295175.40000000002</v>
      </c>
      <c r="T443" s="13">
        <f t="shared" si="13"/>
        <v>9700</v>
      </c>
      <c r="U443" s="14">
        <f>+Section5_Values[[#This Row],[Difference]]/Section5_Values[[#This Row],[Total District ICC]]</f>
        <v>3.3978409348055905E-2</v>
      </c>
    </row>
    <row r="444" spans="1:21">
      <c r="A444" s="4">
        <v>2023</v>
      </c>
      <c r="B444" s="4">
        <v>40</v>
      </c>
      <c r="C444" s="4" t="s">
        <v>473</v>
      </c>
      <c r="D444" s="4">
        <v>30150</v>
      </c>
      <c r="E444" s="4" t="s">
        <v>386</v>
      </c>
      <c r="F444" s="4" t="s">
        <v>43</v>
      </c>
      <c r="G444" s="7">
        <v>1178027</v>
      </c>
      <c r="H444" s="23">
        <v>130523.79</v>
      </c>
      <c r="I444" s="7">
        <v>1047503.21</v>
      </c>
      <c r="J444" s="7">
        <v>1179976</v>
      </c>
      <c r="K444" s="25">
        <v>132472.79</v>
      </c>
      <c r="L444" s="4" t="s">
        <v>44</v>
      </c>
      <c r="M444" s="7" t="s">
        <v>45</v>
      </c>
      <c r="N444" s="23">
        <v>0</v>
      </c>
      <c r="O444" s="7" t="s">
        <v>45</v>
      </c>
      <c r="P444" s="7" t="s">
        <v>45</v>
      </c>
      <c r="Q444" s="25">
        <f t="shared" si="12"/>
        <v>0</v>
      </c>
      <c r="R444" s="39">
        <f>+Section5_Values[[#This Row],[Business Tax Year 2025 Inflation Cap Credit Reduction Amount in Dollars]]+Section5_Values[[#This Row],[Non-Business Tax Year 2025 Inflation Cap Credit Reduction Amount in Dollars]]</f>
        <v>130523.79</v>
      </c>
      <c r="S444" s="18">
        <f>+Section5_Values[[#This Row],[Business County Portion of Section 5 Payment to School District]]+Section5_Values[[#This Row],[Non-Business County Portion of Section 5 Payment to School District]]</f>
        <v>132472.79</v>
      </c>
      <c r="T444" s="13">
        <f t="shared" si="13"/>
        <v>1949.0000000000146</v>
      </c>
      <c r="U444" s="14">
        <f>+Section5_Values[[#This Row],[Difference]]/Section5_Values[[#This Row],[Total District ICC]]</f>
        <v>1.4932143787734133E-2</v>
      </c>
    </row>
    <row r="445" spans="1:21">
      <c r="A445" s="4">
        <v>2023</v>
      </c>
      <c r="B445" s="4">
        <v>40</v>
      </c>
      <c r="C445" s="4" t="s">
        <v>473</v>
      </c>
      <c r="D445" s="4">
        <v>30320</v>
      </c>
      <c r="E445" s="4" t="s">
        <v>478</v>
      </c>
      <c r="F445" s="4" t="s">
        <v>43</v>
      </c>
      <c r="G445" s="7">
        <v>12945</v>
      </c>
      <c r="H445" s="23">
        <v>1621.07</v>
      </c>
      <c r="I445" s="7">
        <v>11323.93</v>
      </c>
      <c r="J445" s="7">
        <v>13051</v>
      </c>
      <c r="K445" s="25">
        <v>1727.07</v>
      </c>
      <c r="L445" s="4" t="s">
        <v>44</v>
      </c>
      <c r="M445" s="7" t="s">
        <v>45</v>
      </c>
      <c r="N445" s="23">
        <v>0</v>
      </c>
      <c r="O445" s="7" t="s">
        <v>45</v>
      </c>
      <c r="P445" s="7" t="s">
        <v>45</v>
      </c>
      <c r="Q445" s="25">
        <f t="shared" si="12"/>
        <v>0</v>
      </c>
      <c r="R445" s="39">
        <f>+Section5_Values[[#This Row],[Business Tax Year 2025 Inflation Cap Credit Reduction Amount in Dollars]]+Section5_Values[[#This Row],[Non-Business Tax Year 2025 Inflation Cap Credit Reduction Amount in Dollars]]</f>
        <v>1621.07</v>
      </c>
      <c r="S445" s="18">
        <f>+Section5_Values[[#This Row],[Business County Portion of Section 5 Payment to School District]]+Section5_Values[[#This Row],[Non-Business County Portion of Section 5 Payment to School District]]</f>
        <v>1727.07</v>
      </c>
      <c r="T445" s="13">
        <f t="shared" si="13"/>
        <v>106</v>
      </c>
      <c r="U445" s="14">
        <f>+Section5_Values[[#This Row],[Difference]]/Section5_Values[[#This Row],[Total District ICC]]</f>
        <v>6.5388909794148312E-2</v>
      </c>
    </row>
    <row r="446" spans="1:21">
      <c r="A446" s="4">
        <v>2024</v>
      </c>
      <c r="B446" s="4">
        <v>41</v>
      </c>
      <c r="C446" s="4" t="s">
        <v>479</v>
      </c>
      <c r="D446" s="4">
        <v>20700</v>
      </c>
      <c r="E446" s="4" t="s">
        <v>118</v>
      </c>
      <c r="F446" s="4" t="s">
        <v>43</v>
      </c>
      <c r="G446" s="7">
        <v>3944613.7</v>
      </c>
      <c r="H446" s="23">
        <v>154324.16</v>
      </c>
      <c r="I446" s="7">
        <v>3790289.54</v>
      </c>
      <c r="J446" s="7">
        <v>3957250.15</v>
      </c>
      <c r="K446" s="25">
        <v>166960.60999999999</v>
      </c>
      <c r="L446" s="4" t="s">
        <v>44</v>
      </c>
      <c r="M446" s="7" t="s">
        <v>45</v>
      </c>
      <c r="N446" s="23">
        <v>0</v>
      </c>
      <c r="O446" s="7" t="s">
        <v>45</v>
      </c>
      <c r="P446" s="7" t="s">
        <v>45</v>
      </c>
      <c r="Q446" s="25">
        <f t="shared" si="12"/>
        <v>0</v>
      </c>
      <c r="R446" s="39">
        <f>+Section5_Values[[#This Row],[Business Tax Year 2025 Inflation Cap Credit Reduction Amount in Dollars]]+Section5_Values[[#This Row],[Non-Business Tax Year 2025 Inflation Cap Credit Reduction Amount in Dollars]]</f>
        <v>154324.16</v>
      </c>
      <c r="S446" s="18">
        <f>+Section5_Values[[#This Row],[Business County Portion of Section 5 Payment to School District]]+Section5_Values[[#This Row],[Non-Business County Portion of Section 5 Payment to School District]]</f>
        <v>166960.60999999999</v>
      </c>
      <c r="T446" s="13">
        <f t="shared" si="13"/>
        <v>12636.449999999983</v>
      </c>
      <c r="U446" s="14">
        <f>+Section5_Values[[#This Row],[Difference]]/Section5_Values[[#This Row],[Total District ICC]]</f>
        <v>8.1882512757561629E-2</v>
      </c>
    </row>
    <row r="447" spans="1:21">
      <c r="A447" s="4">
        <v>2024</v>
      </c>
      <c r="B447" s="4">
        <v>41</v>
      </c>
      <c r="C447" s="4" t="s">
        <v>479</v>
      </c>
      <c r="D447" s="4">
        <v>21620</v>
      </c>
      <c r="E447" s="4" t="s">
        <v>162</v>
      </c>
      <c r="F447" s="4" t="s">
        <v>44</v>
      </c>
      <c r="G447" s="7" t="s">
        <v>45</v>
      </c>
      <c r="H447" s="23">
        <v>0</v>
      </c>
      <c r="I447" s="7" t="s">
        <v>45</v>
      </c>
      <c r="J447" s="7" t="s">
        <v>45</v>
      </c>
      <c r="K447" s="25">
        <v>0</v>
      </c>
      <c r="L447" s="4" t="s">
        <v>44</v>
      </c>
      <c r="M447" s="7" t="s">
        <v>45</v>
      </c>
      <c r="N447" s="23">
        <v>0</v>
      </c>
      <c r="O447" s="7" t="s">
        <v>45</v>
      </c>
      <c r="P447" s="7" t="s">
        <v>45</v>
      </c>
      <c r="Q447" s="25">
        <f t="shared" si="12"/>
        <v>0</v>
      </c>
      <c r="R447" s="39">
        <f>+Section5_Values[[#This Row],[Business Tax Year 2025 Inflation Cap Credit Reduction Amount in Dollars]]+Section5_Values[[#This Row],[Non-Business Tax Year 2025 Inflation Cap Credit Reduction Amount in Dollars]]</f>
        <v>0</v>
      </c>
      <c r="S447" s="18">
        <f>+Section5_Values[[#This Row],[Business County Portion of Section 5 Payment to School District]]+Section5_Values[[#This Row],[Non-Business County Portion of Section 5 Payment to School District]]</f>
        <v>0</v>
      </c>
      <c r="T447" s="13">
        <f t="shared" si="13"/>
        <v>0</v>
      </c>
      <c r="U447" s="14" t="e">
        <f>+Section5_Values[[#This Row],[Difference]]/Section5_Values[[#This Row],[Total District ICC]]</f>
        <v>#DIV/0!</v>
      </c>
    </row>
    <row r="448" spans="1:21">
      <c r="A448" s="4">
        <v>2024</v>
      </c>
      <c r="B448" s="4">
        <v>41</v>
      </c>
      <c r="C448" s="4" t="s">
        <v>479</v>
      </c>
      <c r="D448" s="4">
        <v>22270</v>
      </c>
      <c r="E448" s="4" t="s">
        <v>119</v>
      </c>
      <c r="F448" s="4" t="s">
        <v>44</v>
      </c>
      <c r="G448" s="7" t="s">
        <v>45</v>
      </c>
      <c r="H448" s="23">
        <v>0</v>
      </c>
      <c r="I448" s="7" t="s">
        <v>45</v>
      </c>
      <c r="J448" s="7" t="s">
        <v>45</v>
      </c>
      <c r="K448" s="25">
        <v>0</v>
      </c>
      <c r="L448" s="4" t="s">
        <v>44</v>
      </c>
      <c r="M448" s="7" t="s">
        <v>45</v>
      </c>
      <c r="N448" s="23">
        <v>0</v>
      </c>
      <c r="O448" s="7" t="s">
        <v>45</v>
      </c>
      <c r="P448" s="7" t="s">
        <v>45</v>
      </c>
      <c r="Q448" s="25">
        <f t="shared" si="12"/>
        <v>0</v>
      </c>
      <c r="R448" s="39">
        <f>+Section5_Values[[#This Row],[Business Tax Year 2025 Inflation Cap Credit Reduction Amount in Dollars]]+Section5_Values[[#This Row],[Non-Business Tax Year 2025 Inflation Cap Credit Reduction Amount in Dollars]]</f>
        <v>0</v>
      </c>
      <c r="S448" s="18">
        <f>+Section5_Values[[#This Row],[Business County Portion of Section 5 Payment to School District]]+Section5_Values[[#This Row],[Non-Business County Portion of Section 5 Payment to School District]]</f>
        <v>0</v>
      </c>
      <c r="T448" s="13">
        <f t="shared" si="13"/>
        <v>0</v>
      </c>
      <c r="U448" s="14" t="e">
        <f>+Section5_Values[[#This Row],[Difference]]/Section5_Values[[#This Row],[Total District ICC]]</f>
        <v>#DIV/0!</v>
      </c>
    </row>
    <row r="449" spans="1:21">
      <c r="A449" s="4">
        <v>2024</v>
      </c>
      <c r="B449" s="4">
        <v>41</v>
      </c>
      <c r="C449" s="4" t="s">
        <v>479</v>
      </c>
      <c r="D449" s="4">
        <v>22430</v>
      </c>
      <c r="E449" s="4" t="s">
        <v>480</v>
      </c>
      <c r="F449" s="4" t="s">
        <v>43</v>
      </c>
      <c r="G449" s="7">
        <v>10101310.050000001</v>
      </c>
      <c r="H449" s="23">
        <v>227981.79</v>
      </c>
      <c r="I449" s="7">
        <v>9873328.2600000016</v>
      </c>
      <c r="J449" s="7">
        <v>10122070.42</v>
      </c>
      <c r="K449" s="25">
        <v>248742.16</v>
      </c>
      <c r="L449" s="4" t="s">
        <v>44</v>
      </c>
      <c r="M449" s="7" t="s">
        <v>45</v>
      </c>
      <c r="N449" s="23">
        <v>0</v>
      </c>
      <c r="O449" s="7" t="s">
        <v>45</v>
      </c>
      <c r="P449" s="7" t="s">
        <v>45</v>
      </c>
      <c r="Q449" s="25">
        <f t="shared" si="12"/>
        <v>0</v>
      </c>
      <c r="R449" s="39">
        <f>+Section5_Values[[#This Row],[Business Tax Year 2025 Inflation Cap Credit Reduction Amount in Dollars]]+Section5_Values[[#This Row],[Non-Business Tax Year 2025 Inflation Cap Credit Reduction Amount in Dollars]]</f>
        <v>227981.79</v>
      </c>
      <c r="S449" s="18">
        <f>+Section5_Values[[#This Row],[Business County Portion of Section 5 Payment to School District]]+Section5_Values[[#This Row],[Non-Business County Portion of Section 5 Payment to School District]]</f>
        <v>248742.16</v>
      </c>
      <c r="T449" s="13">
        <f t="shared" si="13"/>
        <v>20760.369999999995</v>
      </c>
      <c r="U449" s="14">
        <f>+Section5_Values[[#This Row],[Difference]]/Section5_Values[[#This Row],[Total District ICC]]</f>
        <v>9.1061527326371086E-2</v>
      </c>
    </row>
    <row r="450" spans="1:21">
      <c r="A450" s="4">
        <v>2024</v>
      </c>
      <c r="B450" s="4">
        <v>41</v>
      </c>
      <c r="C450" s="4" t="s">
        <v>479</v>
      </c>
      <c r="D450" s="4">
        <v>25020</v>
      </c>
      <c r="E450" s="4" t="s">
        <v>166</v>
      </c>
      <c r="F450" s="4" t="s">
        <v>43</v>
      </c>
      <c r="G450" s="7">
        <v>34771.89</v>
      </c>
      <c r="H450" s="23">
        <v>583.07000000000005</v>
      </c>
      <c r="I450" s="7">
        <v>34188.82</v>
      </c>
      <c r="J450" s="7">
        <v>37713.82</v>
      </c>
      <c r="K450" s="25">
        <v>3525</v>
      </c>
      <c r="L450" s="4" t="s">
        <v>44</v>
      </c>
      <c r="M450" s="7" t="s">
        <v>45</v>
      </c>
      <c r="N450" s="23">
        <v>0</v>
      </c>
      <c r="O450" s="7" t="s">
        <v>45</v>
      </c>
      <c r="P450" s="7" t="s">
        <v>45</v>
      </c>
      <c r="Q450" s="25">
        <f t="shared" si="12"/>
        <v>0</v>
      </c>
      <c r="R450" s="39">
        <f>+Section5_Values[[#This Row],[Business Tax Year 2025 Inflation Cap Credit Reduction Amount in Dollars]]+Section5_Values[[#This Row],[Non-Business Tax Year 2025 Inflation Cap Credit Reduction Amount in Dollars]]</f>
        <v>583.07000000000005</v>
      </c>
      <c r="S450" s="18">
        <f>+Section5_Values[[#This Row],[Business County Portion of Section 5 Payment to School District]]+Section5_Values[[#This Row],[Non-Business County Portion of Section 5 Payment to School District]]</f>
        <v>3525</v>
      </c>
      <c r="T450" s="13">
        <f t="shared" si="13"/>
        <v>2941.93</v>
      </c>
      <c r="U450" s="14">
        <f>+Section5_Values[[#This Row],[Difference]]/Section5_Values[[#This Row],[Total District ICC]]</f>
        <v>5.0455862932409481</v>
      </c>
    </row>
    <row r="451" spans="1:21">
      <c r="A451" s="4">
        <v>2024</v>
      </c>
      <c r="B451" s="4">
        <v>41</v>
      </c>
      <c r="C451" s="4" t="s">
        <v>479</v>
      </c>
      <c r="D451" s="4">
        <v>25150</v>
      </c>
      <c r="E451" s="4" t="s">
        <v>481</v>
      </c>
      <c r="F451" s="4" t="s">
        <v>43</v>
      </c>
      <c r="G451" s="7">
        <v>3472844.7999999998</v>
      </c>
      <c r="H451" s="23">
        <v>162611.35</v>
      </c>
      <c r="I451" s="7">
        <v>3310233.45</v>
      </c>
      <c r="J451" s="7">
        <v>3475790.24</v>
      </c>
      <c r="K451" s="25">
        <v>165556.79</v>
      </c>
      <c r="L451" s="4" t="s">
        <v>44</v>
      </c>
      <c r="M451" s="7" t="s">
        <v>45</v>
      </c>
      <c r="N451" s="23">
        <v>0</v>
      </c>
      <c r="O451" s="7" t="s">
        <v>45</v>
      </c>
      <c r="P451" s="7" t="s">
        <v>45</v>
      </c>
      <c r="Q451" s="25">
        <f t="shared" si="12"/>
        <v>0</v>
      </c>
      <c r="R451" s="39">
        <f>+Section5_Values[[#This Row],[Business Tax Year 2025 Inflation Cap Credit Reduction Amount in Dollars]]+Section5_Values[[#This Row],[Non-Business Tax Year 2025 Inflation Cap Credit Reduction Amount in Dollars]]</f>
        <v>162611.35</v>
      </c>
      <c r="S451" s="18">
        <f>+Section5_Values[[#This Row],[Business County Portion of Section 5 Payment to School District]]+Section5_Values[[#This Row],[Non-Business County Portion of Section 5 Payment to School District]]</f>
        <v>165556.79</v>
      </c>
      <c r="T451" s="13">
        <f t="shared" si="13"/>
        <v>2945.4400000000023</v>
      </c>
      <c r="U451" s="14">
        <f>+Section5_Values[[#This Row],[Difference]]/Section5_Values[[#This Row],[Total District ICC]]</f>
        <v>1.8113372775024634E-2</v>
      </c>
    </row>
    <row r="452" spans="1:21">
      <c r="A452" s="4">
        <v>2024</v>
      </c>
      <c r="B452" s="4">
        <v>41</v>
      </c>
      <c r="C452" s="4" t="s">
        <v>479</v>
      </c>
      <c r="D452" s="4">
        <v>25350</v>
      </c>
      <c r="E452" s="4" t="s">
        <v>482</v>
      </c>
      <c r="F452" s="4" t="s">
        <v>43</v>
      </c>
      <c r="G452" s="7">
        <v>2272355.9500000002</v>
      </c>
      <c r="H452" s="23">
        <v>146163.99</v>
      </c>
      <c r="I452" s="7">
        <v>2126191.96</v>
      </c>
      <c r="J452" s="7">
        <v>2267177.5499999998</v>
      </c>
      <c r="K452" s="25">
        <v>140985.59</v>
      </c>
      <c r="L452" s="4" t="s">
        <v>44</v>
      </c>
      <c r="M452" s="7" t="s">
        <v>45</v>
      </c>
      <c r="N452" s="23">
        <v>0</v>
      </c>
      <c r="O452" s="7" t="s">
        <v>45</v>
      </c>
      <c r="P452" s="7" t="s">
        <v>45</v>
      </c>
      <c r="Q452" s="25">
        <f t="shared" si="12"/>
        <v>0</v>
      </c>
      <c r="R452" s="39">
        <f>+Section5_Values[[#This Row],[Business Tax Year 2025 Inflation Cap Credit Reduction Amount in Dollars]]+Section5_Values[[#This Row],[Non-Business Tax Year 2025 Inflation Cap Credit Reduction Amount in Dollars]]</f>
        <v>146163.99</v>
      </c>
      <c r="S452" s="18">
        <f>+Section5_Values[[#This Row],[Business County Portion of Section 5 Payment to School District]]+Section5_Values[[#This Row],[Non-Business County Portion of Section 5 Payment to School District]]</f>
        <v>140985.59</v>
      </c>
      <c r="T452" s="13">
        <f t="shared" si="13"/>
        <v>-5178.3999999999942</v>
      </c>
      <c r="U452" s="15">
        <f>+Section5_Values[[#This Row],[Difference]]/Section5_Values[[#This Row],[Total District ICC]]</f>
        <v>-3.5428698956562379E-2</v>
      </c>
    </row>
    <row r="453" spans="1:21">
      <c r="A453" s="4">
        <v>2024</v>
      </c>
      <c r="B453" s="4">
        <v>41</v>
      </c>
      <c r="C453" s="4" t="s">
        <v>479</v>
      </c>
      <c r="D453" s="4">
        <v>30040</v>
      </c>
      <c r="E453" s="4" t="s">
        <v>125</v>
      </c>
      <c r="F453" s="4" t="s">
        <v>44</v>
      </c>
      <c r="G453" s="7" t="s">
        <v>45</v>
      </c>
      <c r="H453" s="23">
        <v>0</v>
      </c>
      <c r="I453" s="7" t="s">
        <v>45</v>
      </c>
      <c r="J453" s="7" t="s">
        <v>45</v>
      </c>
      <c r="K453" s="25">
        <v>0</v>
      </c>
      <c r="L453" s="4" t="s">
        <v>44</v>
      </c>
      <c r="M453" s="7" t="s">
        <v>45</v>
      </c>
      <c r="N453" s="23">
        <v>0</v>
      </c>
      <c r="O453" s="7" t="s">
        <v>45</v>
      </c>
      <c r="P453" s="7" t="s">
        <v>45</v>
      </c>
      <c r="Q453" s="25">
        <f t="shared" si="12"/>
        <v>0</v>
      </c>
      <c r="R453" s="39">
        <f>+Section5_Values[[#This Row],[Business Tax Year 2025 Inflation Cap Credit Reduction Amount in Dollars]]+Section5_Values[[#This Row],[Non-Business Tax Year 2025 Inflation Cap Credit Reduction Amount in Dollars]]</f>
        <v>0</v>
      </c>
      <c r="S453" s="18">
        <f>+Section5_Values[[#This Row],[Business County Portion of Section 5 Payment to School District]]+Section5_Values[[#This Row],[Non-Business County Portion of Section 5 Payment to School District]]</f>
        <v>0</v>
      </c>
      <c r="T453" s="13">
        <f t="shared" si="13"/>
        <v>0</v>
      </c>
      <c r="U453" s="14" t="e">
        <f>+Section5_Values[[#This Row],[Difference]]/Section5_Values[[#This Row],[Total District ICC]]</f>
        <v>#DIV/0!</v>
      </c>
    </row>
    <row r="454" spans="1:21">
      <c r="A454" s="4">
        <v>2024</v>
      </c>
      <c r="B454" s="4">
        <v>41</v>
      </c>
      <c r="C454" s="4" t="s">
        <v>479</v>
      </c>
      <c r="D454" s="4">
        <v>30080</v>
      </c>
      <c r="E454" s="4" t="s">
        <v>168</v>
      </c>
      <c r="F454" s="4" t="s">
        <v>43</v>
      </c>
      <c r="G454" s="7">
        <v>3161.08</v>
      </c>
      <c r="H454" s="23">
        <v>71.87</v>
      </c>
      <c r="I454" s="7">
        <v>3089.21</v>
      </c>
      <c r="J454" s="7">
        <v>3161.08</v>
      </c>
      <c r="K454" s="25">
        <v>71.87</v>
      </c>
      <c r="L454" s="4" t="s">
        <v>44</v>
      </c>
      <c r="M454" s="7" t="s">
        <v>45</v>
      </c>
      <c r="N454" s="23">
        <v>0</v>
      </c>
      <c r="O454" s="7" t="s">
        <v>45</v>
      </c>
      <c r="P454" s="7" t="s">
        <v>45</v>
      </c>
      <c r="Q454" s="25">
        <f t="shared" si="12"/>
        <v>0</v>
      </c>
      <c r="R454" s="39">
        <f>+Section5_Values[[#This Row],[Business Tax Year 2025 Inflation Cap Credit Reduction Amount in Dollars]]+Section5_Values[[#This Row],[Non-Business Tax Year 2025 Inflation Cap Credit Reduction Amount in Dollars]]</f>
        <v>71.87</v>
      </c>
      <c r="S454" s="18">
        <f>+Section5_Values[[#This Row],[Business County Portion of Section 5 Payment to School District]]+Section5_Values[[#This Row],[Non-Business County Portion of Section 5 Payment to School District]]</f>
        <v>71.87</v>
      </c>
      <c r="T454" s="13">
        <f t="shared" si="13"/>
        <v>0</v>
      </c>
      <c r="U454" s="14">
        <f>+Section5_Values[[#This Row],[Difference]]/Section5_Values[[#This Row],[Total District ICC]]</f>
        <v>0</v>
      </c>
    </row>
    <row r="455" spans="1:21">
      <c r="A455" s="4">
        <v>2024</v>
      </c>
      <c r="B455" s="4">
        <v>41</v>
      </c>
      <c r="C455" s="4" t="s">
        <v>479</v>
      </c>
      <c r="D455" s="4">
        <v>30180</v>
      </c>
      <c r="E455" s="4" t="s">
        <v>126</v>
      </c>
      <c r="F455" s="4" t="s">
        <v>43</v>
      </c>
      <c r="G455" s="7">
        <v>2463074.66</v>
      </c>
      <c r="H455" s="23">
        <v>129995.83</v>
      </c>
      <c r="I455" s="7">
        <v>2333078.83</v>
      </c>
      <c r="J455" s="7">
        <v>2472190.48</v>
      </c>
      <c r="K455" s="25">
        <v>139111.65</v>
      </c>
      <c r="L455" s="4" t="s">
        <v>44</v>
      </c>
      <c r="M455" s="7" t="s">
        <v>45</v>
      </c>
      <c r="N455" s="23">
        <v>0</v>
      </c>
      <c r="O455" s="7" t="s">
        <v>45</v>
      </c>
      <c r="P455" s="7" t="s">
        <v>45</v>
      </c>
      <c r="Q455" s="25">
        <f t="shared" ref="Q455:Q518" si="14">IF(L455="Y",MAX(P455-O455,0),0)</f>
        <v>0</v>
      </c>
      <c r="R455" s="39">
        <f>+Section5_Values[[#This Row],[Business Tax Year 2025 Inflation Cap Credit Reduction Amount in Dollars]]+Section5_Values[[#This Row],[Non-Business Tax Year 2025 Inflation Cap Credit Reduction Amount in Dollars]]</f>
        <v>129995.83</v>
      </c>
      <c r="S455" s="18">
        <f>+Section5_Values[[#This Row],[Business County Portion of Section 5 Payment to School District]]+Section5_Values[[#This Row],[Non-Business County Portion of Section 5 Payment to School District]]</f>
        <v>139111.65</v>
      </c>
      <c r="T455" s="13">
        <f t="shared" ref="T455:T518" si="15">+S455-R455</f>
        <v>9115.8199999999924</v>
      </c>
      <c r="U455" s="14">
        <f>+Section5_Values[[#This Row],[Difference]]/Section5_Values[[#This Row],[Total District ICC]]</f>
        <v>7.0123941667974976E-2</v>
      </c>
    </row>
    <row r="456" spans="1:21">
      <c r="A456" s="4">
        <v>2023</v>
      </c>
      <c r="B456" s="4">
        <v>42</v>
      </c>
      <c r="C456" s="4" t="s">
        <v>483</v>
      </c>
      <c r="D456" s="4">
        <v>20900</v>
      </c>
      <c r="E456" s="4" t="s">
        <v>309</v>
      </c>
      <c r="F456" s="4" t="s">
        <v>43</v>
      </c>
      <c r="G456" s="7">
        <v>5044437</v>
      </c>
      <c r="H456" s="23">
        <v>767618.56000000006</v>
      </c>
      <c r="I456" s="7">
        <v>4276818.4399999985</v>
      </c>
      <c r="J456" s="7">
        <v>5032944</v>
      </c>
      <c r="K456" s="25">
        <v>756125.56</v>
      </c>
      <c r="L456" s="4" t="s">
        <v>44</v>
      </c>
      <c r="M456" s="7" t="s">
        <v>45</v>
      </c>
      <c r="N456" s="23">
        <v>0</v>
      </c>
      <c r="O456" s="7" t="s">
        <v>45</v>
      </c>
      <c r="P456" s="7" t="s">
        <v>45</v>
      </c>
      <c r="Q456" s="25">
        <f t="shared" si="14"/>
        <v>0</v>
      </c>
      <c r="R456" s="39">
        <f>+Section5_Values[[#This Row],[Business Tax Year 2025 Inflation Cap Credit Reduction Amount in Dollars]]+Section5_Values[[#This Row],[Non-Business Tax Year 2025 Inflation Cap Credit Reduction Amount in Dollars]]</f>
        <v>767618.56000000006</v>
      </c>
      <c r="S456" s="18">
        <f>+Section5_Values[[#This Row],[Business County Portion of Section 5 Payment to School District]]+Section5_Values[[#This Row],[Non-Business County Portion of Section 5 Payment to School District]]</f>
        <v>756125.56</v>
      </c>
      <c r="T456" s="13">
        <f t="shared" si="15"/>
        <v>-11493</v>
      </c>
      <c r="U456" s="15">
        <f>+Section5_Values[[#This Row],[Difference]]/Section5_Values[[#This Row],[Total District ICC]]</f>
        <v>-1.4972279982391253E-2</v>
      </c>
    </row>
    <row r="457" spans="1:21">
      <c r="A457" s="4">
        <v>2023</v>
      </c>
      <c r="B457" s="4">
        <v>42</v>
      </c>
      <c r="C457" s="4" t="s">
        <v>483</v>
      </c>
      <c r="D457" s="4">
        <v>21030</v>
      </c>
      <c r="E457" s="4" t="s">
        <v>484</v>
      </c>
      <c r="F457" s="4" t="s">
        <v>43</v>
      </c>
      <c r="G457" s="7">
        <v>602185</v>
      </c>
      <c r="H457" s="23">
        <v>71067.070000000007</v>
      </c>
      <c r="I457" s="7">
        <v>531117.92999999993</v>
      </c>
      <c r="J457" s="7">
        <v>601121</v>
      </c>
      <c r="K457" s="25">
        <v>70003.070000000007</v>
      </c>
      <c r="L457" s="4" t="s">
        <v>44</v>
      </c>
      <c r="M457" s="7" t="s">
        <v>45</v>
      </c>
      <c r="N457" s="23">
        <v>0</v>
      </c>
      <c r="O457" s="7" t="s">
        <v>45</v>
      </c>
      <c r="P457" s="7" t="s">
        <v>45</v>
      </c>
      <c r="Q457" s="25">
        <f t="shared" si="14"/>
        <v>0</v>
      </c>
      <c r="R457" s="39">
        <f>+Section5_Values[[#This Row],[Business Tax Year 2025 Inflation Cap Credit Reduction Amount in Dollars]]+Section5_Values[[#This Row],[Non-Business Tax Year 2025 Inflation Cap Credit Reduction Amount in Dollars]]</f>
        <v>71067.070000000007</v>
      </c>
      <c r="S457" s="18">
        <f>+Section5_Values[[#This Row],[Business County Portion of Section 5 Payment to School District]]+Section5_Values[[#This Row],[Non-Business County Portion of Section 5 Payment to School District]]</f>
        <v>70003.070000000007</v>
      </c>
      <c r="T457" s="13">
        <f t="shared" si="15"/>
        <v>-1064</v>
      </c>
      <c r="U457" s="15">
        <f>+Section5_Values[[#This Row],[Difference]]/Section5_Values[[#This Row],[Total District ICC]]</f>
        <v>-1.4971772439753037E-2</v>
      </c>
    </row>
    <row r="458" spans="1:21">
      <c r="A458" s="4">
        <v>2023</v>
      </c>
      <c r="B458" s="4">
        <v>42</v>
      </c>
      <c r="C458" s="4" t="s">
        <v>483</v>
      </c>
      <c r="D458" s="4">
        <v>21370</v>
      </c>
      <c r="E458" s="4" t="s">
        <v>464</v>
      </c>
      <c r="F458" s="4" t="s">
        <v>43</v>
      </c>
      <c r="G458" s="7">
        <v>2126183</v>
      </c>
      <c r="H458" s="23">
        <v>301475.18</v>
      </c>
      <c r="I458" s="7">
        <v>1824707.82</v>
      </c>
      <c r="J458" s="7">
        <v>2142288</v>
      </c>
      <c r="K458" s="25">
        <v>317580.18</v>
      </c>
      <c r="L458" s="4" t="s">
        <v>44</v>
      </c>
      <c r="M458" s="7" t="s">
        <v>45</v>
      </c>
      <c r="N458" s="23">
        <v>0</v>
      </c>
      <c r="O458" s="7" t="s">
        <v>45</v>
      </c>
      <c r="P458" s="7" t="s">
        <v>45</v>
      </c>
      <c r="Q458" s="25">
        <f t="shared" si="14"/>
        <v>0</v>
      </c>
      <c r="R458" s="39">
        <f>+Section5_Values[[#This Row],[Business Tax Year 2025 Inflation Cap Credit Reduction Amount in Dollars]]+Section5_Values[[#This Row],[Non-Business Tax Year 2025 Inflation Cap Credit Reduction Amount in Dollars]]</f>
        <v>301475.18</v>
      </c>
      <c r="S458" s="18">
        <f>+Section5_Values[[#This Row],[Business County Portion of Section 5 Payment to School District]]+Section5_Values[[#This Row],[Non-Business County Portion of Section 5 Payment to School District]]</f>
        <v>317580.18</v>
      </c>
      <c r="T458" s="13">
        <f t="shared" si="15"/>
        <v>16105</v>
      </c>
      <c r="U458" s="14">
        <f>+Section5_Values[[#This Row],[Difference]]/Section5_Values[[#This Row],[Total District ICC]]</f>
        <v>5.3420649752991274E-2</v>
      </c>
    </row>
    <row r="459" spans="1:21">
      <c r="A459" s="4">
        <v>2023</v>
      </c>
      <c r="B459" s="4">
        <v>42</v>
      </c>
      <c r="C459" s="4" t="s">
        <v>483</v>
      </c>
      <c r="D459" s="4">
        <v>21510</v>
      </c>
      <c r="E459" s="4" t="s">
        <v>224</v>
      </c>
      <c r="F459" s="4" t="s">
        <v>43</v>
      </c>
      <c r="G459" s="7">
        <v>12889434</v>
      </c>
      <c r="H459" s="23">
        <v>1501122.44</v>
      </c>
      <c r="I459" s="7">
        <v>11388311.560000001</v>
      </c>
      <c r="J459" s="7">
        <v>13070353</v>
      </c>
      <c r="K459" s="25">
        <v>1682041.44</v>
      </c>
      <c r="L459" s="4" t="s">
        <v>44</v>
      </c>
      <c r="M459" s="7" t="s">
        <v>45</v>
      </c>
      <c r="N459" s="23">
        <v>0</v>
      </c>
      <c r="O459" s="7" t="s">
        <v>45</v>
      </c>
      <c r="P459" s="7" t="s">
        <v>45</v>
      </c>
      <c r="Q459" s="25">
        <f t="shared" si="14"/>
        <v>0</v>
      </c>
      <c r="R459" s="39">
        <f>+Section5_Values[[#This Row],[Business Tax Year 2025 Inflation Cap Credit Reduction Amount in Dollars]]+Section5_Values[[#This Row],[Non-Business Tax Year 2025 Inflation Cap Credit Reduction Amount in Dollars]]</f>
        <v>1501122.44</v>
      </c>
      <c r="S459" s="18">
        <f>+Section5_Values[[#This Row],[Business County Portion of Section 5 Payment to School District]]+Section5_Values[[#This Row],[Non-Business County Portion of Section 5 Payment to School District]]</f>
        <v>1682041.44</v>
      </c>
      <c r="T459" s="13">
        <f t="shared" si="15"/>
        <v>180919</v>
      </c>
      <c r="U459" s="14">
        <f>+Section5_Values[[#This Row],[Difference]]/Section5_Values[[#This Row],[Total District ICC]]</f>
        <v>0.12052248049799323</v>
      </c>
    </row>
    <row r="460" spans="1:21">
      <c r="A460" s="4">
        <v>2023</v>
      </c>
      <c r="B460" s="4">
        <v>42</v>
      </c>
      <c r="C460" s="4" t="s">
        <v>483</v>
      </c>
      <c r="D460" s="4">
        <v>21960</v>
      </c>
      <c r="E460" s="4" t="s">
        <v>485</v>
      </c>
      <c r="F460" s="4" t="s">
        <v>43</v>
      </c>
      <c r="G460" s="7">
        <v>5960672</v>
      </c>
      <c r="H460" s="23">
        <v>819497.96</v>
      </c>
      <c r="I460" s="7">
        <v>5141174.04</v>
      </c>
      <c r="J460" s="7">
        <v>6001945</v>
      </c>
      <c r="K460" s="25">
        <v>860770.96</v>
      </c>
      <c r="L460" s="4" t="s">
        <v>44</v>
      </c>
      <c r="M460" s="7" t="s">
        <v>45</v>
      </c>
      <c r="N460" s="23">
        <v>0</v>
      </c>
      <c r="O460" s="7" t="s">
        <v>45</v>
      </c>
      <c r="P460" s="7" t="s">
        <v>45</v>
      </c>
      <c r="Q460" s="25">
        <f t="shared" si="14"/>
        <v>0</v>
      </c>
      <c r="R460" s="39">
        <f>+Section5_Values[[#This Row],[Business Tax Year 2025 Inflation Cap Credit Reduction Amount in Dollars]]+Section5_Values[[#This Row],[Non-Business Tax Year 2025 Inflation Cap Credit Reduction Amount in Dollars]]</f>
        <v>819497.96</v>
      </c>
      <c r="S460" s="18">
        <f>+Section5_Values[[#This Row],[Business County Portion of Section 5 Payment to School District]]+Section5_Values[[#This Row],[Non-Business County Portion of Section 5 Payment to School District]]</f>
        <v>860770.96</v>
      </c>
      <c r="T460" s="13">
        <f t="shared" si="15"/>
        <v>41273</v>
      </c>
      <c r="U460" s="14">
        <f>+Section5_Values[[#This Row],[Difference]]/Section5_Values[[#This Row],[Total District ICC]]</f>
        <v>5.0363761735294624E-2</v>
      </c>
    </row>
    <row r="461" spans="1:21">
      <c r="A461" s="4">
        <v>2023</v>
      </c>
      <c r="B461" s="4">
        <v>42</v>
      </c>
      <c r="C461" s="4" t="s">
        <v>483</v>
      </c>
      <c r="D461" s="4">
        <v>22990</v>
      </c>
      <c r="E461" s="4" t="s">
        <v>71</v>
      </c>
      <c r="F461" s="4" t="s">
        <v>43</v>
      </c>
      <c r="G461" s="7">
        <v>236051</v>
      </c>
      <c r="H461" s="23">
        <v>18354.2</v>
      </c>
      <c r="I461" s="7">
        <v>217696.8</v>
      </c>
      <c r="J461" s="7">
        <v>245912</v>
      </c>
      <c r="K461" s="25">
        <v>28215.200000000001</v>
      </c>
      <c r="L461" s="4" t="s">
        <v>44</v>
      </c>
      <c r="M461" s="7" t="s">
        <v>45</v>
      </c>
      <c r="N461" s="23">
        <v>0</v>
      </c>
      <c r="O461" s="7" t="s">
        <v>45</v>
      </c>
      <c r="P461" s="7" t="s">
        <v>45</v>
      </c>
      <c r="Q461" s="25">
        <f t="shared" si="14"/>
        <v>0</v>
      </c>
      <c r="R461" s="39">
        <f>+Section5_Values[[#This Row],[Business Tax Year 2025 Inflation Cap Credit Reduction Amount in Dollars]]+Section5_Values[[#This Row],[Non-Business Tax Year 2025 Inflation Cap Credit Reduction Amount in Dollars]]</f>
        <v>18354.2</v>
      </c>
      <c r="S461" s="18">
        <f>+Section5_Values[[#This Row],[Business County Portion of Section 5 Payment to School District]]+Section5_Values[[#This Row],[Non-Business County Portion of Section 5 Payment to School District]]</f>
        <v>28215.200000000001</v>
      </c>
      <c r="T461" s="13">
        <f t="shared" si="15"/>
        <v>9861</v>
      </c>
      <c r="U461" s="14">
        <f>+Section5_Values[[#This Row],[Difference]]/Section5_Values[[#This Row],[Total District ICC]]</f>
        <v>0.5372612263133234</v>
      </c>
    </row>
    <row r="462" spans="1:21">
      <c r="A462" s="4">
        <v>2023</v>
      </c>
      <c r="B462" s="4">
        <v>42</v>
      </c>
      <c r="C462" s="4" t="s">
        <v>483</v>
      </c>
      <c r="D462" s="4">
        <v>23580</v>
      </c>
      <c r="E462" s="4" t="s">
        <v>486</v>
      </c>
      <c r="F462" s="4" t="s">
        <v>43</v>
      </c>
      <c r="G462" s="7">
        <v>21700120</v>
      </c>
      <c r="H462" s="23">
        <v>2031987.65</v>
      </c>
      <c r="I462" s="7">
        <v>19668132.350000001</v>
      </c>
      <c r="J462" s="7">
        <v>22423125</v>
      </c>
      <c r="K462" s="25">
        <v>2754992.65</v>
      </c>
      <c r="L462" s="4" t="s">
        <v>44</v>
      </c>
      <c r="M462" s="7" t="s">
        <v>45</v>
      </c>
      <c r="N462" s="23">
        <v>0</v>
      </c>
      <c r="O462" s="7" t="s">
        <v>45</v>
      </c>
      <c r="P462" s="7" t="s">
        <v>45</v>
      </c>
      <c r="Q462" s="25">
        <f t="shared" si="14"/>
        <v>0</v>
      </c>
      <c r="R462" s="39">
        <f>+Section5_Values[[#This Row],[Business Tax Year 2025 Inflation Cap Credit Reduction Amount in Dollars]]+Section5_Values[[#This Row],[Non-Business Tax Year 2025 Inflation Cap Credit Reduction Amount in Dollars]]</f>
        <v>2031987.65</v>
      </c>
      <c r="S462" s="18">
        <f>+Section5_Values[[#This Row],[Business County Portion of Section 5 Payment to School District]]+Section5_Values[[#This Row],[Non-Business County Portion of Section 5 Payment to School District]]</f>
        <v>2754992.65</v>
      </c>
      <c r="T462" s="13">
        <f t="shared" si="15"/>
        <v>723005</v>
      </c>
      <c r="U462" s="14">
        <f>+Section5_Values[[#This Row],[Difference]]/Section5_Values[[#This Row],[Total District ICC]]</f>
        <v>0.35581170978081489</v>
      </c>
    </row>
    <row r="463" spans="1:21">
      <c r="A463" s="4">
        <v>2023</v>
      </c>
      <c r="B463" s="4">
        <v>42</v>
      </c>
      <c r="C463" s="4" t="s">
        <v>483</v>
      </c>
      <c r="D463" s="4">
        <v>23860</v>
      </c>
      <c r="E463" s="4" t="s">
        <v>487</v>
      </c>
      <c r="F463" s="4" t="s">
        <v>43</v>
      </c>
      <c r="G463" s="7">
        <v>1849149</v>
      </c>
      <c r="H463" s="23">
        <v>302839.84000000003</v>
      </c>
      <c r="I463" s="7">
        <v>1546309.16</v>
      </c>
      <c r="J463" s="7">
        <v>2001123</v>
      </c>
      <c r="K463" s="25">
        <v>454813.84</v>
      </c>
      <c r="L463" s="4" t="s">
        <v>44</v>
      </c>
      <c r="M463" s="7" t="s">
        <v>45</v>
      </c>
      <c r="N463" s="23">
        <v>0</v>
      </c>
      <c r="O463" s="7" t="s">
        <v>45</v>
      </c>
      <c r="P463" s="7" t="s">
        <v>45</v>
      </c>
      <c r="Q463" s="25">
        <f t="shared" si="14"/>
        <v>0</v>
      </c>
      <c r="R463" s="39">
        <f>+Section5_Values[[#This Row],[Business Tax Year 2025 Inflation Cap Credit Reduction Amount in Dollars]]+Section5_Values[[#This Row],[Non-Business Tax Year 2025 Inflation Cap Credit Reduction Amount in Dollars]]</f>
        <v>302839.84000000003</v>
      </c>
      <c r="S463" s="18">
        <f>+Section5_Values[[#This Row],[Business County Portion of Section 5 Payment to School District]]+Section5_Values[[#This Row],[Non-Business County Portion of Section 5 Payment to School District]]</f>
        <v>454813.84</v>
      </c>
      <c r="T463" s="13">
        <f t="shared" si="15"/>
        <v>151974</v>
      </c>
      <c r="U463" s="14">
        <f>+Section5_Values[[#This Row],[Difference]]/Section5_Values[[#This Row],[Total District ICC]]</f>
        <v>0.50182961396360526</v>
      </c>
    </row>
    <row r="464" spans="1:21">
      <c r="A464" s="4">
        <v>2023</v>
      </c>
      <c r="B464" s="4">
        <v>42</v>
      </c>
      <c r="C464" s="4" t="s">
        <v>483</v>
      </c>
      <c r="D464" s="4">
        <v>23960</v>
      </c>
      <c r="E464" s="4" t="s">
        <v>316</v>
      </c>
      <c r="F464" s="4" t="s">
        <v>43</v>
      </c>
      <c r="G464" s="7">
        <v>587627</v>
      </c>
      <c r="H464" s="23">
        <v>95261.46</v>
      </c>
      <c r="I464" s="7">
        <v>492365.54</v>
      </c>
      <c r="J464" s="7">
        <v>589755</v>
      </c>
      <c r="K464" s="25">
        <v>97389.46</v>
      </c>
      <c r="L464" s="4" t="s">
        <v>44</v>
      </c>
      <c r="M464" s="7" t="s">
        <v>45</v>
      </c>
      <c r="N464" s="23">
        <v>0</v>
      </c>
      <c r="O464" s="7" t="s">
        <v>45</v>
      </c>
      <c r="P464" s="7" t="s">
        <v>45</v>
      </c>
      <c r="Q464" s="25">
        <f t="shared" si="14"/>
        <v>0</v>
      </c>
      <c r="R464" s="39">
        <f>+Section5_Values[[#This Row],[Business Tax Year 2025 Inflation Cap Credit Reduction Amount in Dollars]]+Section5_Values[[#This Row],[Non-Business Tax Year 2025 Inflation Cap Credit Reduction Amount in Dollars]]</f>
        <v>95261.46</v>
      </c>
      <c r="S464" s="18">
        <f>+Section5_Values[[#This Row],[Business County Portion of Section 5 Payment to School District]]+Section5_Values[[#This Row],[Non-Business County Portion of Section 5 Payment to School District]]</f>
        <v>97389.46</v>
      </c>
      <c r="T464" s="13">
        <f t="shared" si="15"/>
        <v>2128</v>
      </c>
      <c r="U464" s="14">
        <f>+Section5_Values[[#This Row],[Difference]]/Section5_Values[[#This Row],[Total District ICC]]</f>
        <v>2.2338519690964214E-2</v>
      </c>
    </row>
    <row r="465" spans="1:21">
      <c r="A465" s="4">
        <v>2023</v>
      </c>
      <c r="B465" s="4">
        <v>42</v>
      </c>
      <c r="C465" s="4" t="s">
        <v>483</v>
      </c>
      <c r="D465" s="4">
        <v>30020</v>
      </c>
      <c r="E465" s="4" t="s">
        <v>77</v>
      </c>
      <c r="F465" s="4" t="s">
        <v>43</v>
      </c>
      <c r="G465" s="7">
        <v>26180</v>
      </c>
      <c r="H465" s="23">
        <v>2265.48</v>
      </c>
      <c r="I465" s="7">
        <v>23914.52</v>
      </c>
      <c r="J465" s="7">
        <v>27667</v>
      </c>
      <c r="K465" s="25">
        <v>3752.48</v>
      </c>
      <c r="L465" s="4" t="s">
        <v>44</v>
      </c>
      <c r="M465" s="7" t="s">
        <v>45</v>
      </c>
      <c r="N465" s="23">
        <v>0</v>
      </c>
      <c r="O465" s="7" t="s">
        <v>45</v>
      </c>
      <c r="P465" s="7" t="s">
        <v>45</v>
      </c>
      <c r="Q465" s="25">
        <f t="shared" si="14"/>
        <v>0</v>
      </c>
      <c r="R465" s="39">
        <f>+Section5_Values[[#This Row],[Business Tax Year 2025 Inflation Cap Credit Reduction Amount in Dollars]]+Section5_Values[[#This Row],[Non-Business Tax Year 2025 Inflation Cap Credit Reduction Amount in Dollars]]</f>
        <v>2265.48</v>
      </c>
      <c r="S465" s="18">
        <f>+Section5_Values[[#This Row],[Business County Portion of Section 5 Payment to School District]]+Section5_Values[[#This Row],[Non-Business County Portion of Section 5 Payment to School District]]</f>
        <v>3752.48</v>
      </c>
      <c r="T465" s="13">
        <f t="shared" si="15"/>
        <v>1487</v>
      </c>
      <c r="U465" s="14">
        <f>+Section5_Values[[#This Row],[Difference]]/Section5_Values[[#This Row],[Total District ICC]]</f>
        <v>0.65637304235746952</v>
      </c>
    </row>
    <row r="466" spans="1:21">
      <c r="A466" s="4">
        <v>2023</v>
      </c>
      <c r="B466" s="4">
        <v>42</v>
      </c>
      <c r="C466" s="4" t="s">
        <v>483</v>
      </c>
      <c r="D466" s="4">
        <v>30190</v>
      </c>
      <c r="E466" s="4" t="s">
        <v>231</v>
      </c>
      <c r="F466" s="4" t="s">
        <v>43</v>
      </c>
      <c r="G466" s="7">
        <v>3687849</v>
      </c>
      <c r="H466" s="23">
        <v>693717.44</v>
      </c>
      <c r="I466" s="7">
        <v>2994131.56</v>
      </c>
      <c r="J466" s="7">
        <v>3692973</v>
      </c>
      <c r="K466" s="25">
        <v>698841.44</v>
      </c>
      <c r="L466" s="4" t="s">
        <v>44</v>
      </c>
      <c r="M466" s="7" t="s">
        <v>45</v>
      </c>
      <c r="N466" s="23">
        <v>0</v>
      </c>
      <c r="O466" s="7" t="s">
        <v>45</v>
      </c>
      <c r="P466" s="7" t="s">
        <v>45</v>
      </c>
      <c r="Q466" s="25">
        <f t="shared" si="14"/>
        <v>0</v>
      </c>
      <c r="R466" s="39">
        <f>+Section5_Values[[#This Row],[Business Tax Year 2025 Inflation Cap Credit Reduction Amount in Dollars]]+Section5_Values[[#This Row],[Non-Business Tax Year 2025 Inflation Cap Credit Reduction Amount in Dollars]]</f>
        <v>693717.44</v>
      </c>
      <c r="S466" s="18">
        <f>+Section5_Values[[#This Row],[Business County Portion of Section 5 Payment to School District]]+Section5_Values[[#This Row],[Non-Business County Portion of Section 5 Payment to School District]]</f>
        <v>698841.44</v>
      </c>
      <c r="T466" s="13">
        <f t="shared" si="15"/>
        <v>5124</v>
      </c>
      <c r="U466" s="14">
        <f>+Section5_Values[[#This Row],[Difference]]/Section5_Values[[#This Row],[Total District ICC]]</f>
        <v>7.3862926092790751E-3</v>
      </c>
    </row>
    <row r="467" spans="1:21">
      <c r="A467" s="4">
        <v>2023</v>
      </c>
      <c r="B467" s="4">
        <v>42</v>
      </c>
      <c r="C467" s="4" t="s">
        <v>483</v>
      </c>
      <c r="D467" s="4">
        <v>30220</v>
      </c>
      <c r="E467" s="4" t="s">
        <v>321</v>
      </c>
      <c r="F467" s="4" t="s">
        <v>43</v>
      </c>
      <c r="G467" s="7">
        <v>224651</v>
      </c>
      <c r="H467" s="23">
        <v>54632.76</v>
      </c>
      <c r="I467" s="7">
        <v>170018.24</v>
      </c>
      <c r="J467" s="7">
        <v>225347</v>
      </c>
      <c r="K467" s="25">
        <v>55328.76</v>
      </c>
      <c r="L467" s="4" t="s">
        <v>44</v>
      </c>
      <c r="M467" s="7" t="s">
        <v>45</v>
      </c>
      <c r="N467" s="23">
        <v>0</v>
      </c>
      <c r="O467" s="7" t="s">
        <v>45</v>
      </c>
      <c r="P467" s="7" t="s">
        <v>45</v>
      </c>
      <c r="Q467" s="25">
        <f t="shared" si="14"/>
        <v>0</v>
      </c>
      <c r="R467" s="39">
        <f>+Section5_Values[[#This Row],[Business Tax Year 2025 Inflation Cap Credit Reduction Amount in Dollars]]+Section5_Values[[#This Row],[Non-Business Tax Year 2025 Inflation Cap Credit Reduction Amount in Dollars]]</f>
        <v>54632.76</v>
      </c>
      <c r="S467" s="18">
        <f>+Section5_Values[[#This Row],[Business County Portion of Section 5 Payment to School District]]+Section5_Values[[#This Row],[Non-Business County Portion of Section 5 Payment to School District]]</f>
        <v>55328.76</v>
      </c>
      <c r="T467" s="13">
        <f t="shared" si="15"/>
        <v>696</v>
      </c>
      <c r="U467" s="14">
        <f>+Section5_Values[[#This Row],[Difference]]/Section5_Values[[#This Row],[Total District ICC]]</f>
        <v>1.2739608981863628E-2</v>
      </c>
    </row>
    <row r="468" spans="1:21">
      <c r="A468" s="4">
        <v>2024</v>
      </c>
      <c r="B468" s="4">
        <v>43</v>
      </c>
      <c r="C468" s="4" t="s">
        <v>488</v>
      </c>
      <c r="D468" s="4">
        <v>20950</v>
      </c>
      <c r="E468" s="4" t="s">
        <v>391</v>
      </c>
      <c r="F468" s="4" t="s">
        <v>44</v>
      </c>
      <c r="G468" s="7" t="s">
        <v>45</v>
      </c>
      <c r="H468" s="23">
        <v>0</v>
      </c>
      <c r="I468" s="7" t="s">
        <v>45</v>
      </c>
      <c r="J468" s="7" t="s">
        <v>45</v>
      </c>
      <c r="K468" s="25">
        <v>0</v>
      </c>
      <c r="L468" s="4" t="s">
        <v>44</v>
      </c>
      <c r="M468" s="7" t="s">
        <v>45</v>
      </c>
      <c r="N468" s="23">
        <v>0</v>
      </c>
      <c r="O468" s="7" t="s">
        <v>45</v>
      </c>
      <c r="P468" s="7" t="s">
        <v>45</v>
      </c>
      <c r="Q468" s="25">
        <f t="shared" si="14"/>
        <v>0</v>
      </c>
      <c r="R468" s="39">
        <f>+Section5_Values[[#This Row],[Business Tax Year 2025 Inflation Cap Credit Reduction Amount in Dollars]]+Section5_Values[[#This Row],[Non-Business Tax Year 2025 Inflation Cap Credit Reduction Amount in Dollars]]</f>
        <v>0</v>
      </c>
      <c r="S468" s="18">
        <f>+Section5_Values[[#This Row],[Business County Portion of Section 5 Payment to School District]]+Section5_Values[[#This Row],[Non-Business County Portion of Section 5 Payment to School District]]</f>
        <v>0</v>
      </c>
      <c r="T468" s="13">
        <f t="shared" si="15"/>
        <v>0</v>
      </c>
      <c r="U468" s="14" t="e">
        <f>+Section5_Values[[#This Row],[Difference]]/Section5_Values[[#This Row],[Total District ICC]]</f>
        <v>#DIV/0!</v>
      </c>
    </row>
    <row r="469" spans="1:21">
      <c r="A469" s="4">
        <v>2024</v>
      </c>
      <c r="B469" s="4">
        <v>43</v>
      </c>
      <c r="C469" s="4" t="s">
        <v>488</v>
      </c>
      <c r="D469" s="4">
        <v>21780</v>
      </c>
      <c r="E469" s="4" t="s">
        <v>489</v>
      </c>
      <c r="F469" s="4" t="s">
        <v>44</v>
      </c>
      <c r="G469" s="7" t="s">
        <v>45</v>
      </c>
      <c r="H469" s="23">
        <v>0</v>
      </c>
      <c r="I469" s="7" t="s">
        <v>45</v>
      </c>
      <c r="J469" s="7" t="s">
        <v>45</v>
      </c>
      <c r="K469" s="25">
        <v>0</v>
      </c>
      <c r="L469" s="4" t="s">
        <v>44</v>
      </c>
      <c r="M469" s="7" t="s">
        <v>45</v>
      </c>
      <c r="N469" s="23">
        <v>0</v>
      </c>
      <c r="O469" s="7" t="s">
        <v>45</v>
      </c>
      <c r="P469" s="7" t="s">
        <v>45</v>
      </c>
      <c r="Q469" s="25">
        <f t="shared" si="14"/>
        <v>0</v>
      </c>
      <c r="R469" s="39">
        <f>+Section5_Values[[#This Row],[Business Tax Year 2025 Inflation Cap Credit Reduction Amount in Dollars]]+Section5_Values[[#This Row],[Non-Business Tax Year 2025 Inflation Cap Credit Reduction Amount in Dollars]]</f>
        <v>0</v>
      </c>
      <c r="S469" s="18">
        <f>+Section5_Values[[#This Row],[Business County Portion of Section 5 Payment to School District]]+Section5_Values[[#This Row],[Non-Business County Portion of Section 5 Payment to School District]]</f>
        <v>0</v>
      </c>
      <c r="T469" s="13">
        <f t="shared" si="15"/>
        <v>0</v>
      </c>
      <c r="U469" s="14" t="e">
        <f>+Section5_Values[[#This Row],[Difference]]/Section5_Values[[#This Row],[Total District ICC]]</f>
        <v>#DIV/0!</v>
      </c>
    </row>
    <row r="470" spans="1:21">
      <c r="A470" s="4">
        <v>2024</v>
      </c>
      <c r="B470" s="4">
        <v>43</v>
      </c>
      <c r="C470" s="4" t="s">
        <v>488</v>
      </c>
      <c r="D470" s="4">
        <v>22680</v>
      </c>
      <c r="E470" s="4" t="s">
        <v>393</v>
      </c>
      <c r="F470" s="4" t="s">
        <v>43</v>
      </c>
      <c r="G470" s="7">
        <v>15853471</v>
      </c>
      <c r="H470" s="23">
        <v>421579.41</v>
      </c>
      <c r="I470" s="7">
        <v>15431891.59</v>
      </c>
      <c r="J470" s="7">
        <v>15849747</v>
      </c>
      <c r="K470" s="25">
        <v>417855.41</v>
      </c>
      <c r="L470" s="4" t="s">
        <v>43</v>
      </c>
      <c r="M470" s="7">
        <v>869320</v>
      </c>
      <c r="N470" s="23">
        <v>16828.89</v>
      </c>
      <c r="O470" s="7">
        <v>852491.11</v>
      </c>
      <c r="P470" s="7">
        <v>870725</v>
      </c>
      <c r="Q470" s="25">
        <f t="shared" si="14"/>
        <v>18233.890000000014</v>
      </c>
      <c r="R470" s="39">
        <f>+Section5_Values[[#This Row],[Business Tax Year 2025 Inflation Cap Credit Reduction Amount in Dollars]]+Section5_Values[[#This Row],[Non-Business Tax Year 2025 Inflation Cap Credit Reduction Amount in Dollars]]</f>
        <v>438408.3</v>
      </c>
      <c r="S470" s="18">
        <f>+Section5_Values[[#This Row],[Business County Portion of Section 5 Payment to School District]]+Section5_Values[[#This Row],[Non-Business County Portion of Section 5 Payment to School District]]</f>
        <v>436089.3</v>
      </c>
      <c r="T470" s="13">
        <f t="shared" si="15"/>
        <v>-2319</v>
      </c>
      <c r="U470" s="15">
        <f>+Section5_Values[[#This Row],[Difference]]/Section5_Values[[#This Row],[Total District ICC]]</f>
        <v>-5.2895896359626401E-3</v>
      </c>
    </row>
    <row r="471" spans="1:21">
      <c r="A471" s="4">
        <v>2024</v>
      </c>
      <c r="B471" s="4">
        <v>43</v>
      </c>
      <c r="C471" s="4" t="s">
        <v>488</v>
      </c>
      <c r="D471" s="4">
        <v>23110</v>
      </c>
      <c r="E471" s="4" t="s">
        <v>394</v>
      </c>
      <c r="F471" s="4" t="s">
        <v>44</v>
      </c>
      <c r="G471" s="7" t="s">
        <v>45</v>
      </c>
      <c r="H471" s="23">
        <v>0</v>
      </c>
      <c r="I471" s="7" t="s">
        <v>45</v>
      </c>
      <c r="J471" s="7" t="s">
        <v>45</v>
      </c>
      <c r="K471" s="25">
        <v>0</v>
      </c>
      <c r="L471" s="4" t="s">
        <v>44</v>
      </c>
      <c r="M471" s="7" t="s">
        <v>45</v>
      </c>
      <c r="N471" s="23">
        <v>0</v>
      </c>
      <c r="O471" s="7" t="s">
        <v>45</v>
      </c>
      <c r="P471" s="7" t="s">
        <v>45</v>
      </c>
      <c r="Q471" s="25">
        <f t="shared" si="14"/>
        <v>0</v>
      </c>
      <c r="R471" s="39">
        <f>+Section5_Values[[#This Row],[Business Tax Year 2025 Inflation Cap Credit Reduction Amount in Dollars]]+Section5_Values[[#This Row],[Non-Business Tax Year 2025 Inflation Cap Credit Reduction Amount in Dollars]]</f>
        <v>0</v>
      </c>
      <c r="S471" s="18">
        <f>+Section5_Values[[#This Row],[Business County Portion of Section 5 Payment to School District]]+Section5_Values[[#This Row],[Non-Business County Portion of Section 5 Payment to School District]]</f>
        <v>0</v>
      </c>
      <c r="T471" s="13">
        <f t="shared" si="15"/>
        <v>0</v>
      </c>
      <c r="U471" s="14" t="e">
        <f>+Section5_Values[[#This Row],[Difference]]/Section5_Values[[#This Row],[Total District ICC]]</f>
        <v>#DIV/0!</v>
      </c>
    </row>
    <row r="472" spans="1:21">
      <c r="A472" s="4">
        <v>2024</v>
      </c>
      <c r="B472" s="4">
        <v>43</v>
      </c>
      <c r="C472" s="4" t="s">
        <v>488</v>
      </c>
      <c r="D472" s="4">
        <v>23360</v>
      </c>
      <c r="E472" s="4" t="s">
        <v>395</v>
      </c>
      <c r="F472" s="4" t="s">
        <v>44</v>
      </c>
      <c r="G472" s="7" t="s">
        <v>45</v>
      </c>
      <c r="H472" s="23">
        <v>0</v>
      </c>
      <c r="I472" s="7" t="s">
        <v>45</v>
      </c>
      <c r="J472" s="7" t="s">
        <v>45</v>
      </c>
      <c r="K472" s="25">
        <v>0</v>
      </c>
      <c r="L472" s="4" t="s">
        <v>44</v>
      </c>
      <c r="M472" s="7" t="s">
        <v>45</v>
      </c>
      <c r="N472" s="23">
        <v>0</v>
      </c>
      <c r="O472" s="7" t="s">
        <v>45</v>
      </c>
      <c r="P472" s="7" t="s">
        <v>45</v>
      </c>
      <c r="Q472" s="25">
        <f t="shared" si="14"/>
        <v>0</v>
      </c>
      <c r="R472" s="39">
        <f>+Section5_Values[[#This Row],[Business Tax Year 2025 Inflation Cap Credit Reduction Amount in Dollars]]+Section5_Values[[#This Row],[Non-Business Tax Year 2025 Inflation Cap Credit Reduction Amount in Dollars]]</f>
        <v>0</v>
      </c>
      <c r="S472" s="18">
        <f>+Section5_Values[[#This Row],[Business County Portion of Section 5 Payment to School District]]+Section5_Values[[#This Row],[Non-Business County Portion of Section 5 Payment to School District]]</f>
        <v>0</v>
      </c>
      <c r="T472" s="13">
        <f t="shared" si="15"/>
        <v>0</v>
      </c>
      <c r="U472" s="14" t="e">
        <f>+Section5_Values[[#This Row],[Difference]]/Section5_Values[[#This Row],[Total District ICC]]</f>
        <v>#DIV/0!</v>
      </c>
    </row>
    <row r="473" spans="1:21">
      <c r="A473" s="4">
        <v>2024</v>
      </c>
      <c r="B473" s="4">
        <v>43</v>
      </c>
      <c r="C473" s="4" t="s">
        <v>488</v>
      </c>
      <c r="D473" s="4">
        <v>24250</v>
      </c>
      <c r="E473" s="4" t="s">
        <v>490</v>
      </c>
      <c r="F473" s="4" t="s">
        <v>44</v>
      </c>
      <c r="G473" s="7" t="s">
        <v>45</v>
      </c>
      <c r="H473" s="23">
        <v>0</v>
      </c>
      <c r="I473" s="7" t="s">
        <v>45</v>
      </c>
      <c r="J473" s="7" t="s">
        <v>45</v>
      </c>
      <c r="K473" s="25">
        <v>0</v>
      </c>
      <c r="L473" s="4" t="s">
        <v>44</v>
      </c>
      <c r="M473" s="7" t="s">
        <v>45</v>
      </c>
      <c r="N473" s="23">
        <v>0</v>
      </c>
      <c r="O473" s="7" t="s">
        <v>45</v>
      </c>
      <c r="P473" s="7" t="s">
        <v>45</v>
      </c>
      <c r="Q473" s="25">
        <f t="shared" si="14"/>
        <v>0</v>
      </c>
      <c r="R473" s="39">
        <f>+Section5_Values[[#This Row],[Business Tax Year 2025 Inflation Cap Credit Reduction Amount in Dollars]]+Section5_Values[[#This Row],[Non-Business Tax Year 2025 Inflation Cap Credit Reduction Amount in Dollars]]</f>
        <v>0</v>
      </c>
      <c r="S473" s="18">
        <f>+Section5_Values[[#This Row],[Business County Portion of Section 5 Payment to School District]]+Section5_Values[[#This Row],[Non-Business County Portion of Section 5 Payment to School District]]</f>
        <v>0</v>
      </c>
      <c r="T473" s="13">
        <f t="shared" si="15"/>
        <v>0</v>
      </c>
      <c r="U473" s="14" t="e">
        <f>+Section5_Values[[#This Row],[Difference]]/Section5_Values[[#This Row],[Total District ICC]]</f>
        <v>#DIV/0!</v>
      </c>
    </row>
    <row r="474" spans="1:21">
      <c r="A474" s="4">
        <v>2024</v>
      </c>
      <c r="B474" s="4">
        <v>43</v>
      </c>
      <c r="C474" s="4" t="s">
        <v>488</v>
      </c>
      <c r="D474" s="4">
        <v>24260</v>
      </c>
      <c r="E474" s="4" t="s">
        <v>396</v>
      </c>
      <c r="F474" s="4" t="s">
        <v>44</v>
      </c>
      <c r="G474" s="7" t="s">
        <v>45</v>
      </c>
      <c r="H474" s="23">
        <v>0</v>
      </c>
      <c r="I474" s="7" t="s">
        <v>45</v>
      </c>
      <c r="J474" s="7" t="s">
        <v>45</v>
      </c>
      <c r="K474" s="25">
        <v>0</v>
      </c>
      <c r="L474" s="4" t="s">
        <v>44</v>
      </c>
      <c r="M474" s="7" t="s">
        <v>45</v>
      </c>
      <c r="N474" s="23">
        <v>0</v>
      </c>
      <c r="O474" s="7" t="s">
        <v>45</v>
      </c>
      <c r="P474" s="7" t="s">
        <v>45</v>
      </c>
      <c r="Q474" s="25">
        <f t="shared" si="14"/>
        <v>0</v>
      </c>
      <c r="R474" s="39">
        <f>+Section5_Values[[#This Row],[Business Tax Year 2025 Inflation Cap Credit Reduction Amount in Dollars]]+Section5_Values[[#This Row],[Non-Business Tax Year 2025 Inflation Cap Credit Reduction Amount in Dollars]]</f>
        <v>0</v>
      </c>
      <c r="S474" s="18">
        <f>+Section5_Values[[#This Row],[Business County Portion of Section 5 Payment to School District]]+Section5_Values[[#This Row],[Non-Business County Portion of Section 5 Payment to School District]]</f>
        <v>0</v>
      </c>
      <c r="T474" s="13">
        <f t="shared" si="15"/>
        <v>0</v>
      </c>
      <c r="U474" s="14" t="e">
        <f>+Section5_Values[[#This Row],[Difference]]/Section5_Values[[#This Row],[Total District ICC]]</f>
        <v>#DIV/0!</v>
      </c>
    </row>
    <row r="475" spans="1:21">
      <c r="A475" s="4">
        <v>2024</v>
      </c>
      <c r="B475" s="4">
        <v>43</v>
      </c>
      <c r="C475" s="4" t="s">
        <v>488</v>
      </c>
      <c r="D475" s="4">
        <v>24350</v>
      </c>
      <c r="E475" s="4" t="s">
        <v>491</v>
      </c>
      <c r="F475" s="4" t="s">
        <v>43</v>
      </c>
      <c r="G475" s="7">
        <v>6511583</v>
      </c>
      <c r="H475" s="23">
        <v>512734.69</v>
      </c>
      <c r="I475" s="7">
        <v>5998848.3099999996</v>
      </c>
      <c r="J475" s="7">
        <v>6472310</v>
      </c>
      <c r="K475" s="25">
        <v>473461.69</v>
      </c>
      <c r="L475" s="4" t="s">
        <v>44</v>
      </c>
      <c r="M475" s="7" t="s">
        <v>45</v>
      </c>
      <c r="N475" s="23">
        <v>0</v>
      </c>
      <c r="O475" s="7" t="s">
        <v>45</v>
      </c>
      <c r="P475" s="7" t="s">
        <v>45</v>
      </c>
      <c r="Q475" s="25">
        <f t="shared" si="14"/>
        <v>0</v>
      </c>
      <c r="R475" s="39">
        <f>+Section5_Values[[#This Row],[Business Tax Year 2025 Inflation Cap Credit Reduction Amount in Dollars]]+Section5_Values[[#This Row],[Non-Business Tax Year 2025 Inflation Cap Credit Reduction Amount in Dollars]]</f>
        <v>512734.69</v>
      </c>
      <c r="S475" s="18">
        <f>+Section5_Values[[#This Row],[Business County Portion of Section 5 Payment to School District]]+Section5_Values[[#This Row],[Non-Business County Portion of Section 5 Payment to School District]]</f>
        <v>473461.69</v>
      </c>
      <c r="T475" s="13">
        <f t="shared" si="15"/>
        <v>-39273</v>
      </c>
      <c r="U475" s="15">
        <f>+Section5_Values[[#This Row],[Difference]]/Section5_Values[[#This Row],[Total District ICC]]</f>
        <v>-7.6595168546134448E-2</v>
      </c>
    </row>
    <row r="476" spans="1:21">
      <c r="A476" s="4">
        <v>2024</v>
      </c>
      <c r="B476" s="4">
        <v>43</v>
      </c>
      <c r="C476" s="4" t="s">
        <v>488</v>
      </c>
      <c r="D476" s="4">
        <v>25980</v>
      </c>
      <c r="E476" s="4" t="s">
        <v>492</v>
      </c>
      <c r="F476" s="4" t="s">
        <v>44</v>
      </c>
      <c r="G476" s="7" t="s">
        <v>45</v>
      </c>
      <c r="H476" s="23">
        <v>0</v>
      </c>
      <c r="I476" s="7" t="s">
        <v>45</v>
      </c>
      <c r="J476" s="7" t="s">
        <v>45</v>
      </c>
      <c r="K476" s="25">
        <v>0</v>
      </c>
      <c r="L476" s="4" t="s">
        <v>44</v>
      </c>
      <c r="M476" s="7" t="s">
        <v>45</v>
      </c>
      <c r="N476" s="23">
        <v>0</v>
      </c>
      <c r="O476" s="7" t="s">
        <v>45</v>
      </c>
      <c r="P476" s="7" t="s">
        <v>45</v>
      </c>
      <c r="Q476" s="25">
        <f t="shared" si="14"/>
        <v>0</v>
      </c>
      <c r="R476" s="39">
        <f>+Section5_Values[[#This Row],[Business Tax Year 2025 Inflation Cap Credit Reduction Amount in Dollars]]+Section5_Values[[#This Row],[Non-Business Tax Year 2025 Inflation Cap Credit Reduction Amount in Dollars]]</f>
        <v>0</v>
      </c>
      <c r="S476" s="18">
        <f>+Section5_Values[[#This Row],[Business County Portion of Section 5 Payment to School District]]+Section5_Values[[#This Row],[Non-Business County Portion of Section 5 Payment to School District]]</f>
        <v>0</v>
      </c>
      <c r="T476" s="13">
        <f t="shared" si="15"/>
        <v>0</v>
      </c>
      <c r="U476" s="14" t="e">
        <f>+Section5_Values[[#This Row],[Difference]]/Section5_Values[[#This Row],[Total District ICC]]</f>
        <v>#DIV/0!</v>
      </c>
    </row>
    <row r="477" spans="1:21">
      <c r="A477" s="4">
        <v>2024</v>
      </c>
      <c r="B477" s="4">
        <v>43</v>
      </c>
      <c r="C477" s="4" t="s">
        <v>488</v>
      </c>
      <c r="D477" s="4">
        <v>26010</v>
      </c>
      <c r="E477" s="4" t="s">
        <v>493</v>
      </c>
      <c r="F477" s="4" t="s">
        <v>43</v>
      </c>
      <c r="G477" s="7">
        <v>75039623</v>
      </c>
      <c r="H477" s="23">
        <v>2750516.38</v>
      </c>
      <c r="I477" s="7">
        <v>72289106.620000005</v>
      </c>
      <c r="J477" s="7">
        <v>75039600</v>
      </c>
      <c r="K477" s="25">
        <v>2750493.38</v>
      </c>
      <c r="L477" s="4" t="s">
        <v>44</v>
      </c>
      <c r="M477" s="7" t="s">
        <v>45</v>
      </c>
      <c r="N477" s="23">
        <v>0</v>
      </c>
      <c r="O477" s="7" t="s">
        <v>45</v>
      </c>
      <c r="P477" s="7" t="s">
        <v>45</v>
      </c>
      <c r="Q477" s="25">
        <f t="shared" si="14"/>
        <v>0</v>
      </c>
      <c r="R477" s="39">
        <f>+Section5_Values[[#This Row],[Business Tax Year 2025 Inflation Cap Credit Reduction Amount in Dollars]]+Section5_Values[[#This Row],[Non-Business Tax Year 2025 Inflation Cap Credit Reduction Amount in Dollars]]</f>
        <v>2750516.38</v>
      </c>
      <c r="S477" s="18">
        <f>+Section5_Values[[#This Row],[Business County Portion of Section 5 Payment to School District]]+Section5_Values[[#This Row],[Non-Business County Portion of Section 5 Payment to School District]]</f>
        <v>2750493.38</v>
      </c>
      <c r="T477" s="13">
        <f t="shared" si="15"/>
        <v>-23</v>
      </c>
      <c r="U477" s="15">
        <f>+Section5_Values[[#This Row],[Difference]]/Section5_Values[[#This Row],[Total District ICC]]</f>
        <v>-8.3620661804602672E-6</v>
      </c>
    </row>
    <row r="478" spans="1:21">
      <c r="A478" s="4">
        <v>2024</v>
      </c>
      <c r="B478" s="4">
        <v>43</v>
      </c>
      <c r="C478" s="4" t="s">
        <v>488</v>
      </c>
      <c r="D478" s="4">
        <v>30200</v>
      </c>
      <c r="E478" s="4" t="s">
        <v>398</v>
      </c>
      <c r="F478" s="4" t="s">
        <v>44</v>
      </c>
      <c r="G478" s="7" t="s">
        <v>45</v>
      </c>
      <c r="H478" s="23">
        <v>0</v>
      </c>
      <c r="I478" s="7" t="s">
        <v>45</v>
      </c>
      <c r="J478" s="7" t="s">
        <v>45</v>
      </c>
      <c r="K478" s="25">
        <v>0</v>
      </c>
      <c r="L478" s="4" t="s">
        <v>44</v>
      </c>
      <c r="M478" s="7" t="s">
        <v>45</v>
      </c>
      <c r="N478" s="23">
        <v>0</v>
      </c>
      <c r="O478" s="7" t="s">
        <v>45</v>
      </c>
      <c r="P478" s="7" t="s">
        <v>45</v>
      </c>
      <c r="Q478" s="25">
        <f t="shared" si="14"/>
        <v>0</v>
      </c>
      <c r="R478" s="39">
        <f>+Section5_Values[[#This Row],[Business Tax Year 2025 Inflation Cap Credit Reduction Amount in Dollars]]+Section5_Values[[#This Row],[Non-Business Tax Year 2025 Inflation Cap Credit Reduction Amount in Dollars]]</f>
        <v>0</v>
      </c>
      <c r="S478" s="18">
        <f>+Section5_Values[[#This Row],[Business County Portion of Section 5 Payment to School District]]+Section5_Values[[#This Row],[Non-Business County Portion of Section 5 Payment to School District]]</f>
        <v>0</v>
      </c>
      <c r="T478" s="13">
        <f t="shared" si="15"/>
        <v>0</v>
      </c>
      <c r="U478" s="14" t="e">
        <f>+Section5_Values[[#This Row],[Difference]]/Section5_Values[[#This Row],[Total District ICC]]</f>
        <v>#DIV/0!</v>
      </c>
    </row>
    <row r="479" spans="1:21">
      <c r="A479" s="4">
        <v>2023</v>
      </c>
      <c r="B479" s="4">
        <v>45</v>
      </c>
      <c r="C479" s="4" t="s">
        <v>500</v>
      </c>
      <c r="D479" s="4">
        <v>20900</v>
      </c>
      <c r="E479" s="4" t="s">
        <v>309</v>
      </c>
      <c r="F479" s="4" t="s">
        <v>43</v>
      </c>
      <c r="G479" s="7">
        <v>69181</v>
      </c>
      <c r="H479" s="23">
        <v>1937.96</v>
      </c>
      <c r="I479" s="7">
        <v>67243.039999999994</v>
      </c>
      <c r="J479" s="7">
        <v>79123.56</v>
      </c>
      <c r="K479" s="25">
        <v>11880.52</v>
      </c>
      <c r="L479" s="4" t="s">
        <v>43</v>
      </c>
      <c r="M479" s="7">
        <v>118</v>
      </c>
      <c r="N479" s="23">
        <v>7.97</v>
      </c>
      <c r="O479" s="7">
        <v>110.03</v>
      </c>
      <c r="P479" s="7">
        <v>113.71</v>
      </c>
      <c r="Q479" s="25">
        <f t="shared" si="14"/>
        <v>3.6799999999999926</v>
      </c>
      <c r="R479" s="39">
        <f>+Section5_Values[[#This Row],[Business Tax Year 2025 Inflation Cap Credit Reduction Amount in Dollars]]+Section5_Values[[#This Row],[Non-Business Tax Year 2025 Inflation Cap Credit Reduction Amount in Dollars]]</f>
        <v>1945.93</v>
      </c>
      <c r="S479" s="18">
        <f>+Section5_Values[[#This Row],[Business County Portion of Section 5 Payment to School District]]+Section5_Values[[#This Row],[Non-Business County Portion of Section 5 Payment to School District]]</f>
        <v>11884.2</v>
      </c>
      <c r="T479" s="13">
        <f t="shared" si="15"/>
        <v>9938.27</v>
      </c>
      <c r="U479" s="14">
        <f>+Section5_Values[[#This Row],[Difference]]/Section5_Values[[#This Row],[Total District ICC]]</f>
        <v>5.1072083785131017</v>
      </c>
    </row>
    <row r="480" spans="1:21">
      <c r="A480" s="4">
        <v>2023</v>
      </c>
      <c r="B480" s="4">
        <v>45</v>
      </c>
      <c r="C480" s="4" t="s">
        <v>500</v>
      </c>
      <c r="D480" s="4">
        <v>21510</v>
      </c>
      <c r="E480" s="4" t="s">
        <v>224</v>
      </c>
      <c r="F480" s="4" t="s">
        <v>43</v>
      </c>
      <c r="G480" s="7">
        <v>313991</v>
      </c>
      <c r="H480" s="23">
        <v>18266.509999999998</v>
      </c>
      <c r="I480" s="7">
        <v>295724.49</v>
      </c>
      <c r="J480" s="7">
        <v>341636.59</v>
      </c>
      <c r="K480" s="25">
        <v>45912.1</v>
      </c>
      <c r="L480" s="4" t="s">
        <v>44</v>
      </c>
      <c r="M480" s="7" t="s">
        <v>45</v>
      </c>
      <c r="N480" s="23">
        <v>0</v>
      </c>
      <c r="O480" s="7" t="s">
        <v>45</v>
      </c>
      <c r="P480" s="7" t="s">
        <v>45</v>
      </c>
      <c r="Q480" s="25">
        <f t="shared" si="14"/>
        <v>0</v>
      </c>
      <c r="R480" s="39">
        <f>+Section5_Values[[#This Row],[Business Tax Year 2025 Inflation Cap Credit Reduction Amount in Dollars]]+Section5_Values[[#This Row],[Non-Business Tax Year 2025 Inflation Cap Credit Reduction Amount in Dollars]]</f>
        <v>18266.509999999998</v>
      </c>
      <c r="S480" s="18">
        <f>+Section5_Values[[#This Row],[Business County Portion of Section 5 Payment to School District]]+Section5_Values[[#This Row],[Non-Business County Portion of Section 5 Payment to School District]]</f>
        <v>45912.1</v>
      </c>
      <c r="T480" s="13">
        <f t="shared" si="15"/>
        <v>27645.59</v>
      </c>
      <c r="U480" s="14">
        <f>+Section5_Values[[#This Row],[Difference]]/Section5_Values[[#This Row],[Total District ICC]]</f>
        <v>1.513457688414481</v>
      </c>
    </row>
    <row r="481" spans="1:21">
      <c r="A481" s="4">
        <v>2023</v>
      </c>
      <c r="B481" s="4">
        <v>45</v>
      </c>
      <c r="C481" s="4" t="s">
        <v>500</v>
      </c>
      <c r="D481" s="4">
        <v>22140</v>
      </c>
      <c r="E481" s="4" t="s">
        <v>501</v>
      </c>
      <c r="F481" s="4" t="s">
        <v>44</v>
      </c>
      <c r="G481" s="7" t="s">
        <v>45</v>
      </c>
      <c r="H481" s="23">
        <v>0</v>
      </c>
      <c r="I481" s="7" t="s">
        <v>45</v>
      </c>
      <c r="J481" s="7" t="s">
        <v>45</v>
      </c>
      <c r="K481" s="25">
        <v>0</v>
      </c>
      <c r="L481" s="4" t="s">
        <v>44</v>
      </c>
      <c r="M481" s="7" t="s">
        <v>45</v>
      </c>
      <c r="N481" s="23">
        <v>0</v>
      </c>
      <c r="O481" s="7" t="s">
        <v>45</v>
      </c>
      <c r="P481" s="7" t="s">
        <v>45</v>
      </c>
      <c r="Q481" s="25">
        <f t="shared" si="14"/>
        <v>0</v>
      </c>
      <c r="R481" s="39">
        <f>+Section5_Values[[#This Row],[Business Tax Year 2025 Inflation Cap Credit Reduction Amount in Dollars]]+Section5_Values[[#This Row],[Non-Business Tax Year 2025 Inflation Cap Credit Reduction Amount in Dollars]]</f>
        <v>0</v>
      </c>
      <c r="S481" s="18">
        <f>+Section5_Values[[#This Row],[Business County Portion of Section 5 Payment to School District]]+Section5_Values[[#This Row],[Non-Business County Portion of Section 5 Payment to School District]]</f>
        <v>0</v>
      </c>
      <c r="T481" s="13">
        <f t="shared" si="15"/>
        <v>0</v>
      </c>
      <c r="U481" s="14" t="e">
        <f>+Section5_Values[[#This Row],[Difference]]/Section5_Values[[#This Row],[Total District ICC]]</f>
        <v>#DIV/0!</v>
      </c>
    </row>
    <row r="482" spans="1:21">
      <c r="A482" s="4">
        <v>2023</v>
      </c>
      <c r="B482" s="4">
        <v>45</v>
      </c>
      <c r="C482" s="4" t="s">
        <v>500</v>
      </c>
      <c r="D482" s="4">
        <v>22280</v>
      </c>
      <c r="E482" s="4" t="s">
        <v>502</v>
      </c>
      <c r="F482" s="4" t="s">
        <v>43</v>
      </c>
      <c r="G482" s="7">
        <v>8179663</v>
      </c>
      <c r="H482" s="23">
        <v>561928.37</v>
      </c>
      <c r="I482" s="7">
        <v>7617734.6299999999</v>
      </c>
      <c r="J482" s="7">
        <v>8134719.5199999996</v>
      </c>
      <c r="K482" s="25">
        <v>516984.89</v>
      </c>
      <c r="L482" s="4" t="s">
        <v>43</v>
      </c>
      <c r="M482" s="7">
        <v>5127522</v>
      </c>
      <c r="N482" s="23">
        <v>137726.97</v>
      </c>
      <c r="O482" s="7">
        <v>4989795.03</v>
      </c>
      <c r="P482" s="7">
        <v>5200124.75</v>
      </c>
      <c r="Q482" s="25">
        <f t="shared" si="14"/>
        <v>210329.71999999974</v>
      </c>
      <c r="R482" s="39">
        <f>+Section5_Values[[#This Row],[Business Tax Year 2025 Inflation Cap Credit Reduction Amount in Dollars]]+Section5_Values[[#This Row],[Non-Business Tax Year 2025 Inflation Cap Credit Reduction Amount in Dollars]]</f>
        <v>699655.34</v>
      </c>
      <c r="S482" s="18">
        <f>+Section5_Values[[#This Row],[Business County Portion of Section 5 Payment to School District]]+Section5_Values[[#This Row],[Non-Business County Portion of Section 5 Payment to School District]]</f>
        <v>727314.60999999975</v>
      </c>
      <c r="T482" s="13">
        <f t="shared" si="15"/>
        <v>27659.269999999786</v>
      </c>
      <c r="U482" s="15">
        <f>+Section5_Values[[#This Row],[Difference]]/Section5_Values[[#This Row],[Total District ICC]]</f>
        <v>3.9532707632875051E-2</v>
      </c>
    </row>
    <row r="483" spans="1:21">
      <c r="A483" s="4">
        <v>2023</v>
      </c>
      <c r="B483" s="4">
        <v>45</v>
      </c>
      <c r="C483" s="4" t="s">
        <v>500</v>
      </c>
      <c r="D483" s="4">
        <v>22580</v>
      </c>
      <c r="E483" s="4" t="s">
        <v>314</v>
      </c>
      <c r="F483" s="4" t="s">
        <v>43</v>
      </c>
      <c r="G483" s="7">
        <v>10965136</v>
      </c>
      <c r="H483" s="23">
        <v>757876.91</v>
      </c>
      <c r="I483" s="7">
        <v>10207259.09</v>
      </c>
      <c r="J483" s="7">
        <v>11635388.83</v>
      </c>
      <c r="K483" s="25">
        <v>1428129.74</v>
      </c>
      <c r="L483" s="4" t="s">
        <v>44</v>
      </c>
      <c r="M483" s="7" t="s">
        <v>45</v>
      </c>
      <c r="N483" s="23">
        <v>0</v>
      </c>
      <c r="O483" s="7" t="s">
        <v>45</v>
      </c>
      <c r="P483" s="7" t="s">
        <v>45</v>
      </c>
      <c r="Q483" s="25">
        <f t="shared" si="14"/>
        <v>0</v>
      </c>
      <c r="R483" s="39">
        <f>+Section5_Values[[#This Row],[Business Tax Year 2025 Inflation Cap Credit Reduction Amount in Dollars]]+Section5_Values[[#This Row],[Non-Business Tax Year 2025 Inflation Cap Credit Reduction Amount in Dollars]]</f>
        <v>757876.91</v>
      </c>
      <c r="S483" s="18">
        <f>+Section5_Values[[#This Row],[Business County Portion of Section 5 Payment to School District]]+Section5_Values[[#This Row],[Non-Business County Portion of Section 5 Payment to School District]]</f>
        <v>1428129.74</v>
      </c>
      <c r="T483" s="13">
        <f t="shared" si="15"/>
        <v>670252.82999999996</v>
      </c>
      <c r="U483" s="14">
        <f>+Section5_Values[[#This Row],[Difference]]/Section5_Values[[#This Row],[Total District ICC]]</f>
        <v>0.88438217493656046</v>
      </c>
    </row>
    <row r="484" spans="1:21">
      <c r="A484" s="4">
        <v>2023</v>
      </c>
      <c r="B484" s="4">
        <v>45</v>
      </c>
      <c r="C484" s="4" t="s">
        <v>500</v>
      </c>
      <c r="D484" s="4">
        <v>22740</v>
      </c>
      <c r="E484" s="4" t="s">
        <v>503</v>
      </c>
      <c r="F484" s="4" t="s">
        <v>43</v>
      </c>
      <c r="G484" s="7">
        <v>16215583</v>
      </c>
      <c r="H484" s="23">
        <v>1557036.22</v>
      </c>
      <c r="I484" s="7">
        <v>14658546.779999999</v>
      </c>
      <c r="J484" s="7">
        <v>16763985.65</v>
      </c>
      <c r="K484" s="25">
        <v>2105438.87</v>
      </c>
      <c r="L484" s="4" t="s">
        <v>43</v>
      </c>
      <c r="M484" s="7">
        <v>4617575</v>
      </c>
      <c r="N484" s="23">
        <v>413972.72</v>
      </c>
      <c r="O484" s="7">
        <v>4203602.28</v>
      </c>
      <c r="P484" s="7">
        <v>4860422.32</v>
      </c>
      <c r="Q484" s="25">
        <f t="shared" si="14"/>
        <v>656820.04</v>
      </c>
      <c r="R484" s="39">
        <f>+Section5_Values[[#This Row],[Business Tax Year 2025 Inflation Cap Credit Reduction Amount in Dollars]]+Section5_Values[[#This Row],[Non-Business Tax Year 2025 Inflation Cap Credit Reduction Amount in Dollars]]</f>
        <v>1971008.94</v>
      </c>
      <c r="S484" s="18">
        <f>+Section5_Values[[#This Row],[Business County Portion of Section 5 Payment to School District]]+Section5_Values[[#This Row],[Non-Business County Portion of Section 5 Payment to School District]]</f>
        <v>2762258.91</v>
      </c>
      <c r="T484" s="13">
        <f t="shared" si="15"/>
        <v>791249.9700000002</v>
      </c>
      <c r="U484" s="14">
        <f>+Section5_Values[[#This Row],[Difference]]/Section5_Values[[#This Row],[Total District ICC]]</f>
        <v>0.40144413043605992</v>
      </c>
    </row>
    <row r="485" spans="1:21">
      <c r="A485" s="4">
        <v>2023</v>
      </c>
      <c r="B485" s="4">
        <v>45</v>
      </c>
      <c r="C485" s="4" t="s">
        <v>500</v>
      </c>
      <c r="D485" s="4">
        <v>22870</v>
      </c>
      <c r="E485" s="4" t="s">
        <v>362</v>
      </c>
      <c r="F485" s="4" t="s">
        <v>43</v>
      </c>
      <c r="G485" s="7">
        <v>15177564</v>
      </c>
      <c r="H485" s="23">
        <v>878482.2</v>
      </c>
      <c r="I485" s="7">
        <v>14299081.800000001</v>
      </c>
      <c r="J485" s="7">
        <v>15694928.810000001</v>
      </c>
      <c r="K485" s="25">
        <v>1395847.01</v>
      </c>
      <c r="L485" s="4" t="s">
        <v>43</v>
      </c>
      <c r="M485" s="7">
        <v>2967257</v>
      </c>
      <c r="N485" s="23">
        <v>110760.43</v>
      </c>
      <c r="O485" s="7">
        <v>2856496.57</v>
      </c>
      <c r="P485" s="7">
        <v>3020939.07</v>
      </c>
      <c r="Q485" s="25">
        <f t="shared" si="14"/>
        <v>164442.5</v>
      </c>
      <c r="R485" s="39">
        <f>+Section5_Values[[#This Row],[Business Tax Year 2025 Inflation Cap Credit Reduction Amount in Dollars]]+Section5_Values[[#This Row],[Non-Business Tax Year 2025 Inflation Cap Credit Reduction Amount in Dollars]]</f>
        <v>989242.62999999989</v>
      </c>
      <c r="S485" s="18">
        <f>+Section5_Values[[#This Row],[Business County Portion of Section 5 Payment to School District]]+Section5_Values[[#This Row],[Non-Business County Portion of Section 5 Payment to School District]]</f>
        <v>1560289.51</v>
      </c>
      <c r="T485" s="13">
        <f t="shared" si="15"/>
        <v>571046.88000000012</v>
      </c>
      <c r="U485" s="14">
        <f>+Section5_Values[[#This Row],[Difference]]/Section5_Values[[#This Row],[Total District ICC]]</f>
        <v>0.57725664329690296</v>
      </c>
    </row>
    <row r="486" spans="1:21">
      <c r="A486" s="4">
        <v>2023</v>
      </c>
      <c r="B486" s="4">
        <v>45</v>
      </c>
      <c r="C486" s="4" t="s">
        <v>500</v>
      </c>
      <c r="D486" s="4">
        <v>22880</v>
      </c>
      <c r="E486" s="4" t="s">
        <v>504</v>
      </c>
      <c r="F486" s="4" t="s">
        <v>43</v>
      </c>
      <c r="G486" s="7">
        <v>7080974</v>
      </c>
      <c r="H486" s="23">
        <v>471447.12</v>
      </c>
      <c r="I486" s="7">
        <v>6609526.8799999999</v>
      </c>
      <c r="J486" s="7">
        <v>7750188.7400000002</v>
      </c>
      <c r="K486" s="25">
        <v>1140661.8600000001</v>
      </c>
      <c r="L486" s="4" t="s">
        <v>43</v>
      </c>
      <c r="M486" s="7">
        <v>553033</v>
      </c>
      <c r="N486" s="23">
        <v>23897.93</v>
      </c>
      <c r="O486" s="7">
        <v>529135.06999999995</v>
      </c>
      <c r="P486" s="7">
        <v>571508.21</v>
      </c>
      <c r="Q486" s="25">
        <f t="shared" si="14"/>
        <v>42373.140000000014</v>
      </c>
      <c r="R486" s="39">
        <f>+Section5_Values[[#This Row],[Business Tax Year 2025 Inflation Cap Credit Reduction Amount in Dollars]]+Section5_Values[[#This Row],[Non-Business Tax Year 2025 Inflation Cap Credit Reduction Amount in Dollars]]</f>
        <v>495345.05</v>
      </c>
      <c r="S486" s="18">
        <f>+Section5_Values[[#This Row],[Business County Portion of Section 5 Payment to School District]]+Section5_Values[[#This Row],[Non-Business County Portion of Section 5 Payment to School District]]</f>
        <v>1183035</v>
      </c>
      <c r="T486" s="13">
        <f t="shared" si="15"/>
        <v>687689.95</v>
      </c>
      <c r="U486" s="14">
        <f>+Section5_Values[[#This Row],[Difference]]/Section5_Values[[#This Row],[Total District ICC]]</f>
        <v>1.3883048795985746</v>
      </c>
    </row>
    <row r="487" spans="1:21">
      <c r="A487" s="4">
        <v>2023</v>
      </c>
      <c r="B487" s="4">
        <v>45</v>
      </c>
      <c r="C487" s="4" t="s">
        <v>500</v>
      </c>
      <c r="D487" s="4">
        <v>23730</v>
      </c>
      <c r="E487" s="4" t="s">
        <v>505</v>
      </c>
      <c r="F487" s="4" t="s">
        <v>43</v>
      </c>
      <c r="G487" s="7">
        <v>28360680</v>
      </c>
      <c r="H487" s="23">
        <v>2660650.2400000002</v>
      </c>
      <c r="I487" s="7">
        <v>25700029.760000002</v>
      </c>
      <c r="J487" s="7">
        <v>28753470.829999998</v>
      </c>
      <c r="K487" s="25">
        <v>3053441.07</v>
      </c>
      <c r="L487" s="4" t="s">
        <v>43</v>
      </c>
      <c r="M487" s="7">
        <v>7973223</v>
      </c>
      <c r="N487" s="23">
        <v>533894.80000000005</v>
      </c>
      <c r="O487" s="7">
        <v>7439328.2000000002</v>
      </c>
      <c r="P487" s="7">
        <v>8016177.8499999996</v>
      </c>
      <c r="Q487" s="25">
        <f t="shared" si="14"/>
        <v>576849.64999999944</v>
      </c>
      <c r="R487" s="39">
        <f>+Section5_Values[[#This Row],[Business Tax Year 2025 Inflation Cap Credit Reduction Amount in Dollars]]+Section5_Values[[#This Row],[Non-Business Tax Year 2025 Inflation Cap Credit Reduction Amount in Dollars]]</f>
        <v>3194545.04</v>
      </c>
      <c r="S487" s="18">
        <f>+Section5_Values[[#This Row],[Business County Portion of Section 5 Payment to School District]]+Section5_Values[[#This Row],[Non-Business County Portion of Section 5 Payment to School District]]</f>
        <v>3630290.7199999993</v>
      </c>
      <c r="T487" s="13">
        <f t="shared" si="15"/>
        <v>435745.67999999924</v>
      </c>
      <c r="U487" s="14">
        <f>+Section5_Values[[#This Row],[Difference]]/Section5_Values[[#This Row],[Total District ICC]]</f>
        <v>0.13640304786562008</v>
      </c>
    </row>
    <row r="488" spans="1:21">
      <c r="A488" s="4">
        <v>2023</v>
      </c>
      <c r="B488" s="4">
        <v>45</v>
      </c>
      <c r="C488" s="4" t="s">
        <v>500</v>
      </c>
      <c r="D488" s="4">
        <v>23860</v>
      </c>
      <c r="E488" s="4" t="s">
        <v>487</v>
      </c>
      <c r="F488" s="4" t="s">
        <v>43</v>
      </c>
      <c r="G488" s="7">
        <v>5745917</v>
      </c>
      <c r="H488" s="23">
        <v>357697.96</v>
      </c>
      <c r="I488" s="7">
        <v>5388219.04</v>
      </c>
      <c r="J488" s="7">
        <v>6548600.7300000004</v>
      </c>
      <c r="K488" s="25">
        <v>1160381.69</v>
      </c>
      <c r="L488" s="4" t="s">
        <v>43</v>
      </c>
      <c r="M488" s="7">
        <v>309483</v>
      </c>
      <c r="N488" s="23">
        <v>5069.99</v>
      </c>
      <c r="O488" s="7">
        <v>304413.01</v>
      </c>
      <c r="P488" s="7">
        <v>350442.07</v>
      </c>
      <c r="Q488" s="25">
        <f t="shared" si="14"/>
        <v>46029.06</v>
      </c>
      <c r="R488" s="39">
        <f>+Section5_Values[[#This Row],[Business Tax Year 2025 Inflation Cap Credit Reduction Amount in Dollars]]+Section5_Values[[#This Row],[Non-Business Tax Year 2025 Inflation Cap Credit Reduction Amount in Dollars]]</f>
        <v>362767.95</v>
      </c>
      <c r="S488" s="18">
        <f>+Section5_Values[[#This Row],[Business County Portion of Section 5 Payment to School District]]+Section5_Values[[#This Row],[Non-Business County Portion of Section 5 Payment to School District]]</f>
        <v>1206410.75</v>
      </c>
      <c r="T488" s="13">
        <f t="shared" si="15"/>
        <v>843642.8</v>
      </c>
      <c r="U488" s="14">
        <f>+Section5_Values[[#This Row],[Difference]]/Section5_Values[[#This Row],[Total District ICC]]</f>
        <v>2.3255714844709958</v>
      </c>
    </row>
    <row r="489" spans="1:21">
      <c r="A489" s="4">
        <v>2023</v>
      </c>
      <c r="B489" s="4">
        <v>45</v>
      </c>
      <c r="C489" s="4" t="s">
        <v>500</v>
      </c>
      <c r="D489" s="4">
        <v>23930</v>
      </c>
      <c r="E489" s="4" t="s">
        <v>343</v>
      </c>
      <c r="F489" s="4" t="s">
        <v>44</v>
      </c>
      <c r="G489" s="7" t="s">
        <v>45</v>
      </c>
      <c r="H489" s="23">
        <v>0</v>
      </c>
      <c r="I489" s="7" t="s">
        <v>45</v>
      </c>
      <c r="J489" s="7" t="s">
        <v>45</v>
      </c>
      <c r="K489" s="25">
        <v>0</v>
      </c>
      <c r="L489" s="4" t="s">
        <v>44</v>
      </c>
      <c r="M489" s="7" t="s">
        <v>45</v>
      </c>
      <c r="N489" s="23">
        <v>0</v>
      </c>
      <c r="O489" s="7" t="s">
        <v>45</v>
      </c>
      <c r="P489" s="7" t="s">
        <v>45</v>
      </c>
      <c r="Q489" s="25">
        <f t="shared" si="14"/>
        <v>0</v>
      </c>
      <c r="R489" s="39">
        <f>+Section5_Values[[#This Row],[Business Tax Year 2025 Inflation Cap Credit Reduction Amount in Dollars]]+Section5_Values[[#This Row],[Non-Business Tax Year 2025 Inflation Cap Credit Reduction Amount in Dollars]]</f>
        <v>0</v>
      </c>
      <c r="S489" s="18">
        <f>+Section5_Values[[#This Row],[Business County Portion of Section 5 Payment to School District]]+Section5_Values[[#This Row],[Non-Business County Portion of Section 5 Payment to School District]]</f>
        <v>0</v>
      </c>
      <c r="T489" s="13">
        <f t="shared" si="15"/>
        <v>0</v>
      </c>
      <c r="U489" s="14" t="e">
        <f>+Section5_Values[[#This Row],[Difference]]/Section5_Values[[#This Row],[Total District ICC]]</f>
        <v>#DIV/0!</v>
      </c>
    </row>
    <row r="490" spans="1:21">
      <c r="A490" s="4">
        <v>2023</v>
      </c>
      <c r="B490" s="4">
        <v>45</v>
      </c>
      <c r="C490" s="4" t="s">
        <v>500</v>
      </c>
      <c r="D490" s="4">
        <v>23960</v>
      </c>
      <c r="E490" s="4" t="s">
        <v>316</v>
      </c>
      <c r="F490" s="4" t="s">
        <v>43</v>
      </c>
      <c r="G490" s="7">
        <v>10306936</v>
      </c>
      <c r="H490" s="23">
        <v>387441.11</v>
      </c>
      <c r="I490" s="7">
        <v>9919494.8900000006</v>
      </c>
      <c r="J490" s="7">
        <v>11306840.32</v>
      </c>
      <c r="K490" s="25">
        <v>1387345.43</v>
      </c>
      <c r="L490" s="4" t="s">
        <v>43</v>
      </c>
      <c r="M490" s="7">
        <v>448445</v>
      </c>
      <c r="N490" s="23">
        <v>57175.56</v>
      </c>
      <c r="O490" s="7">
        <v>391269.44</v>
      </c>
      <c r="P490" s="7">
        <v>457175.15</v>
      </c>
      <c r="Q490" s="25">
        <f t="shared" si="14"/>
        <v>65905.710000000021</v>
      </c>
      <c r="R490" s="39">
        <f>+Section5_Values[[#This Row],[Business Tax Year 2025 Inflation Cap Credit Reduction Amount in Dollars]]+Section5_Values[[#This Row],[Non-Business Tax Year 2025 Inflation Cap Credit Reduction Amount in Dollars]]</f>
        <v>444616.67</v>
      </c>
      <c r="S490" s="18">
        <f>+Section5_Values[[#This Row],[Business County Portion of Section 5 Payment to School District]]+Section5_Values[[#This Row],[Non-Business County Portion of Section 5 Payment to School District]]</f>
        <v>1453251.14</v>
      </c>
      <c r="T490" s="13">
        <f t="shared" si="15"/>
        <v>1008634.47</v>
      </c>
      <c r="U490" s="14">
        <f>+Section5_Values[[#This Row],[Difference]]/Section5_Values[[#This Row],[Total District ICC]]</f>
        <v>2.2685484779506804</v>
      </c>
    </row>
    <row r="491" spans="1:21">
      <c r="A491" s="4">
        <v>2023</v>
      </c>
      <c r="B491" s="4">
        <v>45</v>
      </c>
      <c r="C491" s="4" t="s">
        <v>500</v>
      </c>
      <c r="D491" s="4">
        <v>24420</v>
      </c>
      <c r="E491" s="4" t="s">
        <v>363</v>
      </c>
      <c r="F491" s="4" t="s">
        <v>44</v>
      </c>
      <c r="G491" s="7" t="s">
        <v>45</v>
      </c>
      <c r="H491" s="23">
        <v>0</v>
      </c>
      <c r="I491" s="7" t="s">
        <v>45</v>
      </c>
      <c r="J491" s="7" t="s">
        <v>45</v>
      </c>
      <c r="K491" s="25">
        <v>0</v>
      </c>
      <c r="L491" s="4" t="s">
        <v>44</v>
      </c>
      <c r="M491" s="7" t="s">
        <v>45</v>
      </c>
      <c r="N491" s="23">
        <v>0</v>
      </c>
      <c r="O491" s="7" t="s">
        <v>45</v>
      </c>
      <c r="P491" s="7" t="s">
        <v>45</v>
      </c>
      <c r="Q491" s="25">
        <f t="shared" si="14"/>
        <v>0</v>
      </c>
      <c r="R491" s="39">
        <f>+Section5_Values[[#This Row],[Business Tax Year 2025 Inflation Cap Credit Reduction Amount in Dollars]]+Section5_Values[[#This Row],[Non-Business Tax Year 2025 Inflation Cap Credit Reduction Amount in Dollars]]</f>
        <v>0</v>
      </c>
      <c r="S491" s="18">
        <f>+Section5_Values[[#This Row],[Business County Portion of Section 5 Payment to School District]]+Section5_Values[[#This Row],[Non-Business County Portion of Section 5 Payment to School District]]</f>
        <v>0</v>
      </c>
      <c r="T491" s="13">
        <f t="shared" si="15"/>
        <v>0</v>
      </c>
      <c r="U491" s="14" t="e">
        <f>+Section5_Values[[#This Row],[Difference]]/Section5_Values[[#This Row],[Total District ICC]]</f>
        <v>#DIV/0!</v>
      </c>
    </row>
    <row r="492" spans="1:21">
      <c r="A492" s="4">
        <v>2023</v>
      </c>
      <c r="B492" s="4">
        <v>45</v>
      </c>
      <c r="C492" s="4" t="s">
        <v>500</v>
      </c>
      <c r="D492" s="4">
        <v>24560</v>
      </c>
      <c r="E492" s="4" t="s">
        <v>345</v>
      </c>
      <c r="F492" s="4" t="s">
        <v>44</v>
      </c>
      <c r="G492" s="7" t="s">
        <v>45</v>
      </c>
      <c r="H492" s="23">
        <v>0</v>
      </c>
      <c r="I492" s="7" t="s">
        <v>45</v>
      </c>
      <c r="J492" s="7" t="s">
        <v>45</v>
      </c>
      <c r="K492" s="25">
        <v>0</v>
      </c>
      <c r="L492" s="4" t="s">
        <v>44</v>
      </c>
      <c r="M492" s="7" t="s">
        <v>45</v>
      </c>
      <c r="N492" s="23">
        <v>0</v>
      </c>
      <c r="O492" s="7" t="s">
        <v>45</v>
      </c>
      <c r="P492" s="7" t="s">
        <v>45</v>
      </c>
      <c r="Q492" s="25">
        <f t="shared" si="14"/>
        <v>0</v>
      </c>
      <c r="R492" s="39">
        <f>+Section5_Values[[#This Row],[Business Tax Year 2025 Inflation Cap Credit Reduction Amount in Dollars]]+Section5_Values[[#This Row],[Non-Business Tax Year 2025 Inflation Cap Credit Reduction Amount in Dollars]]</f>
        <v>0</v>
      </c>
      <c r="S492" s="18">
        <f>+Section5_Values[[#This Row],[Business County Portion of Section 5 Payment to School District]]+Section5_Values[[#This Row],[Non-Business County Portion of Section 5 Payment to School District]]</f>
        <v>0</v>
      </c>
      <c r="T492" s="13">
        <f t="shared" si="15"/>
        <v>0</v>
      </c>
      <c r="U492" s="14" t="e">
        <f>+Section5_Values[[#This Row],[Difference]]/Section5_Values[[#This Row],[Total District ICC]]</f>
        <v>#DIV/0!</v>
      </c>
    </row>
    <row r="493" spans="1:21">
      <c r="A493" s="4">
        <v>2023</v>
      </c>
      <c r="B493" s="4">
        <v>45</v>
      </c>
      <c r="C493" s="4" t="s">
        <v>500</v>
      </c>
      <c r="D493" s="4">
        <v>24640</v>
      </c>
      <c r="E493" s="4" t="s">
        <v>228</v>
      </c>
      <c r="F493" s="4" t="s">
        <v>43</v>
      </c>
      <c r="G493" s="7">
        <v>572085</v>
      </c>
      <c r="H493" s="23">
        <v>57359.79</v>
      </c>
      <c r="I493" s="7">
        <v>514725.21</v>
      </c>
      <c r="J493" s="7">
        <v>592345.42000000004</v>
      </c>
      <c r="K493" s="25">
        <v>77620.210000000006</v>
      </c>
      <c r="L493" s="4" t="s">
        <v>44</v>
      </c>
      <c r="M493" s="7" t="s">
        <v>45</v>
      </c>
      <c r="N493" s="23">
        <v>0</v>
      </c>
      <c r="O493" s="7" t="s">
        <v>45</v>
      </c>
      <c r="P493" s="7" t="s">
        <v>45</v>
      </c>
      <c r="Q493" s="25">
        <f t="shared" si="14"/>
        <v>0</v>
      </c>
      <c r="R493" s="39">
        <f>+Section5_Values[[#This Row],[Business Tax Year 2025 Inflation Cap Credit Reduction Amount in Dollars]]+Section5_Values[[#This Row],[Non-Business Tax Year 2025 Inflation Cap Credit Reduction Amount in Dollars]]</f>
        <v>57359.79</v>
      </c>
      <c r="S493" s="18">
        <f>+Section5_Values[[#This Row],[Business County Portion of Section 5 Payment to School District]]+Section5_Values[[#This Row],[Non-Business County Portion of Section 5 Payment to School District]]</f>
        <v>77620.210000000006</v>
      </c>
      <c r="T493" s="13">
        <f t="shared" si="15"/>
        <v>20260.420000000006</v>
      </c>
      <c r="U493" s="14">
        <f>+Section5_Values[[#This Row],[Difference]]/Section5_Values[[#This Row],[Total District ICC]]</f>
        <v>0.35321642565288341</v>
      </c>
    </row>
    <row r="494" spans="1:21">
      <c r="A494" s="4">
        <v>2023</v>
      </c>
      <c r="B494" s="4">
        <v>45</v>
      </c>
      <c r="C494" s="4" t="s">
        <v>500</v>
      </c>
      <c r="D494" s="4">
        <v>25080</v>
      </c>
      <c r="E494" s="4" t="s">
        <v>346</v>
      </c>
      <c r="F494" s="4" t="s">
        <v>43</v>
      </c>
      <c r="G494" s="7">
        <v>28889218</v>
      </c>
      <c r="H494" s="23">
        <v>2908865.94</v>
      </c>
      <c r="I494" s="7">
        <v>25980352.059999999</v>
      </c>
      <c r="J494" s="7">
        <v>29566985.539999999</v>
      </c>
      <c r="K494" s="25">
        <v>3586633.48</v>
      </c>
      <c r="L494" s="4" t="s">
        <v>43</v>
      </c>
      <c r="M494" s="7">
        <v>5441914</v>
      </c>
      <c r="N494" s="23">
        <v>1248770.8</v>
      </c>
      <c r="O494" s="7">
        <v>4193143.2</v>
      </c>
      <c r="P494" s="7">
        <v>5265165.49</v>
      </c>
      <c r="Q494" s="25">
        <f t="shared" si="14"/>
        <v>1072022.29</v>
      </c>
      <c r="R494" s="39">
        <f>+Section5_Values[[#This Row],[Business Tax Year 2025 Inflation Cap Credit Reduction Amount in Dollars]]+Section5_Values[[#This Row],[Non-Business Tax Year 2025 Inflation Cap Credit Reduction Amount in Dollars]]</f>
        <v>4157636.74</v>
      </c>
      <c r="S494" s="18">
        <f>+Section5_Values[[#This Row],[Business County Portion of Section 5 Payment to School District]]+Section5_Values[[#This Row],[Non-Business County Portion of Section 5 Payment to School District]]</f>
        <v>4658655.7699999996</v>
      </c>
      <c r="T494" s="13">
        <f t="shared" si="15"/>
        <v>501019.02999999933</v>
      </c>
      <c r="U494" s="14">
        <f>+Section5_Values[[#This Row],[Difference]]/Section5_Values[[#This Row],[Total District ICC]]</f>
        <v>0.12050572508650655</v>
      </c>
    </row>
    <row r="495" spans="1:21">
      <c r="A495" s="4">
        <v>2023</v>
      </c>
      <c r="B495" s="4">
        <v>45</v>
      </c>
      <c r="C495" s="4" t="s">
        <v>500</v>
      </c>
      <c r="D495" s="4">
        <v>25880</v>
      </c>
      <c r="E495" s="4" t="s">
        <v>506</v>
      </c>
      <c r="F495" s="4" t="s">
        <v>43</v>
      </c>
      <c r="G495" s="7">
        <v>783483</v>
      </c>
      <c r="H495" s="23">
        <v>28942.799999999999</v>
      </c>
      <c r="I495" s="7">
        <v>754540.2</v>
      </c>
      <c r="J495" s="7">
        <v>834975.02</v>
      </c>
      <c r="K495" s="25">
        <v>80434.820000000007</v>
      </c>
      <c r="L495" s="4" t="s">
        <v>44</v>
      </c>
      <c r="M495" s="7" t="s">
        <v>45</v>
      </c>
      <c r="N495" s="23">
        <v>0</v>
      </c>
      <c r="O495" s="7" t="s">
        <v>45</v>
      </c>
      <c r="P495" s="7" t="s">
        <v>45</v>
      </c>
      <c r="Q495" s="25">
        <f t="shared" si="14"/>
        <v>0</v>
      </c>
      <c r="R495" s="39">
        <f>+Section5_Values[[#This Row],[Business Tax Year 2025 Inflation Cap Credit Reduction Amount in Dollars]]+Section5_Values[[#This Row],[Non-Business Tax Year 2025 Inflation Cap Credit Reduction Amount in Dollars]]</f>
        <v>28942.799999999999</v>
      </c>
      <c r="S495" s="18">
        <f>+Section5_Values[[#This Row],[Business County Portion of Section 5 Payment to School District]]+Section5_Values[[#This Row],[Non-Business County Portion of Section 5 Payment to School District]]</f>
        <v>80434.820000000007</v>
      </c>
      <c r="T495" s="13">
        <f t="shared" si="15"/>
        <v>51492.020000000004</v>
      </c>
      <c r="U495" s="14">
        <f>+Section5_Values[[#This Row],[Difference]]/Section5_Values[[#This Row],[Total District ICC]]</f>
        <v>1.7790960100612243</v>
      </c>
    </row>
    <row r="496" spans="1:21">
      <c r="A496" s="4">
        <v>2023</v>
      </c>
      <c r="B496" s="4">
        <v>45</v>
      </c>
      <c r="C496" s="4" t="s">
        <v>500</v>
      </c>
      <c r="D496" s="4">
        <v>30090</v>
      </c>
      <c r="E496" s="4" t="s">
        <v>230</v>
      </c>
      <c r="F496" s="4" t="s">
        <v>44</v>
      </c>
      <c r="G496" s="7" t="s">
        <v>45</v>
      </c>
      <c r="H496" s="23">
        <v>0</v>
      </c>
      <c r="I496" s="7" t="s">
        <v>45</v>
      </c>
      <c r="J496" s="7" t="s">
        <v>45</v>
      </c>
      <c r="K496" s="25">
        <v>0</v>
      </c>
      <c r="L496" s="4" t="s">
        <v>44</v>
      </c>
      <c r="M496" s="7" t="s">
        <v>45</v>
      </c>
      <c r="N496" s="23">
        <v>0</v>
      </c>
      <c r="O496" s="7" t="s">
        <v>45</v>
      </c>
      <c r="P496" s="7" t="s">
        <v>45</v>
      </c>
      <c r="Q496" s="25">
        <f t="shared" si="14"/>
        <v>0</v>
      </c>
      <c r="R496" s="39">
        <f>+Section5_Values[[#This Row],[Business Tax Year 2025 Inflation Cap Credit Reduction Amount in Dollars]]+Section5_Values[[#This Row],[Non-Business Tax Year 2025 Inflation Cap Credit Reduction Amount in Dollars]]</f>
        <v>0</v>
      </c>
      <c r="S496" s="18">
        <f>+Section5_Values[[#This Row],[Business County Portion of Section 5 Payment to School District]]+Section5_Values[[#This Row],[Non-Business County Portion of Section 5 Payment to School District]]</f>
        <v>0</v>
      </c>
      <c r="T496" s="13">
        <f t="shared" si="15"/>
        <v>0</v>
      </c>
      <c r="U496" s="14" t="e">
        <f>+Section5_Values[[#This Row],[Difference]]/Section5_Values[[#This Row],[Total District ICC]]</f>
        <v>#DIV/0!</v>
      </c>
    </row>
    <row r="497" spans="1:21">
      <c r="A497" s="4">
        <v>2023</v>
      </c>
      <c r="B497" s="4">
        <v>45</v>
      </c>
      <c r="C497" s="4" t="s">
        <v>500</v>
      </c>
      <c r="D497" s="4">
        <v>30120</v>
      </c>
      <c r="E497" s="4" t="s">
        <v>349</v>
      </c>
      <c r="F497" s="4" t="s">
        <v>43</v>
      </c>
      <c r="G497" s="7">
        <v>635956</v>
      </c>
      <c r="H497" s="23">
        <v>112065.3</v>
      </c>
      <c r="I497" s="7">
        <v>523890.7</v>
      </c>
      <c r="J497" s="7">
        <v>641905.42000000004</v>
      </c>
      <c r="K497" s="25">
        <v>118014.72</v>
      </c>
      <c r="L497" s="4" t="s">
        <v>44</v>
      </c>
      <c r="M497" s="7" t="s">
        <v>45</v>
      </c>
      <c r="N497" s="23">
        <v>0</v>
      </c>
      <c r="O497" s="7" t="s">
        <v>45</v>
      </c>
      <c r="P497" s="7" t="s">
        <v>45</v>
      </c>
      <c r="Q497" s="25">
        <f t="shared" si="14"/>
        <v>0</v>
      </c>
      <c r="R497" s="39">
        <f>+Section5_Values[[#This Row],[Business Tax Year 2025 Inflation Cap Credit Reduction Amount in Dollars]]+Section5_Values[[#This Row],[Non-Business Tax Year 2025 Inflation Cap Credit Reduction Amount in Dollars]]</f>
        <v>112065.3</v>
      </c>
      <c r="S497" s="18">
        <f>+Section5_Values[[#This Row],[Business County Portion of Section 5 Payment to School District]]+Section5_Values[[#This Row],[Non-Business County Portion of Section 5 Payment to School District]]</f>
        <v>118014.72</v>
      </c>
      <c r="T497" s="13">
        <f t="shared" si="15"/>
        <v>5949.4199999999983</v>
      </c>
      <c r="U497" s="14">
        <f>+Section5_Values[[#This Row],[Difference]]/Section5_Values[[#This Row],[Total District ICC]]</f>
        <v>5.3088868722075418E-2</v>
      </c>
    </row>
    <row r="498" spans="1:21">
      <c r="A498" s="4">
        <v>2023</v>
      </c>
      <c r="B498" s="4">
        <v>45</v>
      </c>
      <c r="C498" s="4" t="s">
        <v>500</v>
      </c>
      <c r="D498" s="4">
        <v>30190</v>
      </c>
      <c r="E498" s="4" t="s">
        <v>231</v>
      </c>
      <c r="F498" s="4" t="s">
        <v>43</v>
      </c>
      <c r="G498" s="7">
        <v>29732</v>
      </c>
      <c r="H498" s="23">
        <v>2682.11</v>
      </c>
      <c r="I498" s="7">
        <v>27049.89</v>
      </c>
      <c r="J498" s="7">
        <v>32430.57</v>
      </c>
      <c r="K498" s="25">
        <v>5380.68</v>
      </c>
      <c r="L498" s="4" t="s">
        <v>44</v>
      </c>
      <c r="M498" s="7" t="s">
        <v>45</v>
      </c>
      <c r="N498" s="23">
        <v>0</v>
      </c>
      <c r="O498" s="7" t="s">
        <v>45</v>
      </c>
      <c r="P498" s="7" t="s">
        <v>45</v>
      </c>
      <c r="Q498" s="25">
        <f t="shared" si="14"/>
        <v>0</v>
      </c>
      <c r="R498" s="39">
        <f>+Section5_Values[[#This Row],[Business Tax Year 2025 Inflation Cap Credit Reduction Amount in Dollars]]+Section5_Values[[#This Row],[Non-Business Tax Year 2025 Inflation Cap Credit Reduction Amount in Dollars]]</f>
        <v>2682.11</v>
      </c>
      <c r="S498" s="18">
        <f>+Section5_Values[[#This Row],[Business County Portion of Section 5 Payment to School District]]+Section5_Values[[#This Row],[Non-Business County Portion of Section 5 Payment to School District]]</f>
        <v>5380.68</v>
      </c>
      <c r="T498" s="13">
        <f t="shared" si="15"/>
        <v>2698.57</v>
      </c>
      <c r="U498" s="14">
        <f>+Section5_Values[[#This Row],[Difference]]/Section5_Values[[#This Row],[Total District ICC]]</f>
        <v>1.0061369593342555</v>
      </c>
    </row>
    <row r="499" spans="1:21">
      <c r="A499" s="4">
        <v>2023</v>
      </c>
      <c r="B499" s="4">
        <v>45</v>
      </c>
      <c r="C499" s="4" t="s">
        <v>500</v>
      </c>
      <c r="D499" s="4">
        <v>30220</v>
      </c>
      <c r="E499" s="4" t="s">
        <v>321</v>
      </c>
      <c r="F499" s="4" t="s">
        <v>43</v>
      </c>
      <c r="G499" s="7">
        <v>10830491</v>
      </c>
      <c r="H499" s="23">
        <v>1581799.79</v>
      </c>
      <c r="I499" s="7">
        <v>9248691.2100000009</v>
      </c>
      <c r="J499" s="7">
        <v>11105686.16</v>
      </c>
      <c r="K499" s="25">
        <v>1856994.95</v>
      </c>
      <c r="L499" s="4" t="s">
        <v>43</v>
      </c>
      <c r="M499" s="7">
        <v>2072335</v>
      </c>
      <c r="N499" s="23">
        <v>378432.87</v>
      </c>
      <c r="O499" s="7">
        <v>1693902.13</v>
      </c>
      <c r="P499" s="7">
        <v>2190691.2999999998</v>
      </c>
      <c r="Q499" s="25">
        <f t="shared" si="14"/>
        <v>496789.16999999993</v>
      </c>
      <c r="R499" s="39">
        <f>+Section5_Values[[#This Row],[Business Tax Year 2025 Inflation Cap Credit Reduction Amount in Dollars]]+Section5_Values[[#This Row],[Non-Business Tax Year 2025 Inflation Cap Credit Reduction Amount in Dollars]]</f>
        <v>1960232.6600000001</v>
      </c>
      <c r="S499" s="18">
        <f>+Section5_Values[[#This Row],[Business County Portion of Section 5 Payment to School District]]+Section5_Values[[#This Row],[Non-Business County Portion of Section 5 Payment to School District]]</f>
        <v>2353784.12</v>
      </c>
      <c r="T499" s="13">
        <f t="shared" si="15"/>
        <v>393551.45999999996</v>
      </c>
      <c r="U499" s="14">
        <f>+Section5_Values[[#This Row],[Difference]]/Section5_Values[[#This Row],[Total District ICC]]</f>
        <v>0.20076772927556463</v>
      </c>
    </row>
    <row r="500" spans="1:21">
      <c r="A500" s="4">
        <v>2023</v>
      </c>
      <c r="B500" s="4">
        <v>45</v>
      </c>
      <c r="C500" s="4" t="s">
        <v>500</v>
      </c>
      <c r="D500" s="4">
        <v>30280</v>
      </c>
      <c r="E500" s="4" t="s">
        <v>232</v>
      </c>
      <c r="F500" s="4" t="s">
        <v>43</v>
      </c>
      <c r="G500" s="7">
        <v>168517</v>
      </c>
      <c r="H500" s="23">
        <v>14898.92</v>
      </c>
      <c r="I500" s="7">
        <v>153618.07999999999</v>
      </c>
      <c r="J500" s="7">
        <v>177646.85</v>
      </c>
      <c r="K500" s="25">
        <v>24028.77</v>
      </c>
      <c r="L500" s="4" t="s">
        <v>43</v>
      </c>
      <c r="M500" s="7">
        <v>2333</v>
      </c>
      <c r="N500" s="23">
        <v>882.46</v>
      </c>
      <c r="O500" s="7">
        <v>1450.54</v>
      </c>
      <c r="P500" s="7">
        <v>2374.52</v>
      </c>
      <c r="Q500" s="25">
        <f t="shared" si="14"/>
        <v>923.98</v>
      </c>
      <c r="R500" s="39">
        <f>+Section5_Values[[#This Row],[Business Tax Year 2025 Inflation Cap Credit Reduction Amount in Dollars]]+Section5_Values[[#This Row],[Non-Business Tax Year 2025 Inflation Cap Credit Reduction Amount in Dollars]]</f>
        <v>15781.380000000001</v>
      </c>
      <c r="S500" s="18">
        <f>+Section5_Values[[#This Row],[Business County Portion of Section 5 Payment to School District]]+Section5_Values[[#This Row],[Non-Business County Portion of Section 5 Payment to School District]]</f>
        <v>24952.75</v>
      </c>
      <c r="T500" s="13">
        <f t="shared" si="15"/>
        <v>9171.369999999999</v>
      </c>
      <c r="U500" s="14">
        <f>+Section5_Values[[#This Row],[Difference]]/Section5_Values[[#This Row],[Total District ICC]]</f>
        <v>0.58115133150586318</v>
      </c>
    </row>
    <row r="501" spans="1:21">
      <c r="A501" s="4">
        <v>2024</v>
      </c>
      <c r="B501" s="4">
        <v>47</v>
      </c>
      <c r="C501" s="4" t="s">
        <v>510</v>
      </c>
      <c r="D501" s="4">
        <v>20080</v>
      </c>
      <c r="E501" s="4" t="s">
        <v>511</v>
      </c>
      <c r="F501" s="4" t="s">
        <v>44</v>
      </c>
      <c r="G501" s="7" t="s">
        <v>45</v>
      </c>
      <c r="H501" s="23">
        <v>0</v>
      </c>
      <c r="I501" s="7" t="s">
        <v>45</v>
      </c>
      <c r="J501" s="7" t="s">
        <v>45</v>
      </c>
      <c r="K501" s="25">
        <v>0</v>
      </c>
      <c r="L501" s="4" t="s">
        <v>44</v>
      </c>
      <c r="M501" s="7" t="s">
        <v>45</v>
      </c>
      <c r="N501" s="23">
        <v>0</v>
      </c>
      <c r="O501" s="7" t="s">
        <v>45</v>
      </c>
      <c r="P501" s="7" t="s">
        <v>45</v>
      </c>
      <c r="Q501" s="25">
        <f t="shared" si="14"/>
        <v>0</v>
      </c>
      <c r="R501" s="39">
        <f>+Section5_Values[[#This Row],[Business Tax Year 2025 Inflation Cap Credit Reduction Amount in Dollars]]+Section5_Values[[#This Row],[Non-Business Tax Year 2025 Inflation Cap Credit Reduction Amount in Dollars]]</f>
        <v>0</v>
      </c>
      <c r="S501" s="18">
        <f>+Section5_Values[[#This Row],[Business County Portion of Section 5 Payment to School District]]+Section5_Values[[#This Row],[Non-Business County Portion of Section 5 Payment to School District]]</f>
        <v>0</v>
      </c>
      <c r="T501" s="13">
        <f t="shared" si="15"/>
        <v>0</v>
      </c>
      <c r="U501" s="14" t="e">
        <f>+Section5_Values[[#This Row],[Difference]]/Section5_Values[[#This Row],[Total District ICC]]</f>
        <v>#DIV/0!</v>
      </c>
    </row>
    <row r="502" spans="1:21">
      <c r="A502" s="4">
        <v>2024</v>
      </c>
      <c r="B502" s="4">
        <v>47</v>
      </c>
      <c r="C502" s="4" t="s">
        <v>510</v>
      </c>
      <c r="D502" s="4">
        <v>20220</v>
      </c>
      <c r="E502" s="4" t="s">
        <v>512</v>
      </c>
      <c r="F502" s="4" t="s">
        <v>43</v>
      </c>
      <c r="G502" s="7">
        <v>42386185</v>
      </c>
      <c r="H502" s="23">
        <v>1476218.75</v>
      </c>
      <c r="I502" s="7">
        <v>40909966.25</v>
      </c>
      <c r="J502" s="7">
        <v>42929677</v>
      </c>
      <c r="K502" s="25">
        <v>2019710.75</v>
      </c>
      <c r="L502" s="4" t="s">
        <v>44</v>
      </c>
      <c r="M502" s="7" t="s">
        <v>45</v>
      </c>
      <c r="N502" s="23">
        <v>0</v>
      </c>
      <c r="O502" s="7" t="s">
        <v>45</v>
      </c>
      <c r="P502" s="7" t="s">
        <v>45</v>
      </c>
      <c r="Q502" s="25">
        <f t="shared" si="14"/>
        <v>0</v>
      </c>
      <c r="R502" s="39">
        <f>+Section5_Values[[#This Row],[Business Tax Year 2025 Inflation Cap Credit Reduction Amount in Dollars]]+Section5_Values[[#This Row],[Non-Business Tax Year 2025 Inflation Cap Credit Reduction Amount in Dollars]]</f>
        <v>1476218.75</v>
      </c>
      <c r="S502" s="18">
        <f>+Section5_Values[[#This Row],[Business County Portion of Section 5 Payment to School District]]+Section5_Values[[#This Row],[Non-Business County Portion of Section 5 Payment to School District]]</f>
        <v>2019710.75</v>
      </c>
      <c r="T502" s="13">
        <f t="shared" si="15"/>
        <v>543492</v>
      </c>
      <c r="U502" s="14">
        <f>+Section5_Values[[#This Row],[Difference]]/Section5_Values[[#This Row],[Total District ICC]]</f>
        <v>0.36816494845360825</v>
      </c>
    </row>
    <row r="503" spans="1:21">
      <c r="A503" s="4">
        <v>2024</v>
      </c>
      <c r="B503" s="4">
        <v>47</v>
      </c>
      <c r="C503" s="4" t="s">
        <v>510</v>
      </c>
      <c r="D503" s="4">
        <v>20230</v>
      </c>
      <c r="E503" s="4" t="s">
        <v>513</v>
      </c>
      <c r="F503" s="4" t="s">
        <v>43</v>
      </c>
      <c r="G503" s="7">
        <v>49315083</v>
      </c>
      <c r="H503" s="23">
        <v>2126129.0099999998</v>
      </c>
      <c r="I503" s="7">
        <v>47188953.990000002</v>
      </c>
      <c r="J503" s="7">
        <v>43254941</v>
      </c>
      <c r="K503" s="25">
        <v>0</v>
      </c>
      <c r="L503" s="4" t="s">
        <v>44</v>
      </c>
      <c r="M503" s="7" t="s">
        <v>45</v>
      </c>
      <c r="N503" s="23">
        <v>0</v>
      </c>
      <c r="O503" s="7" t="s">
        <v>45</v>
      </c>
      <c r="P503" s="7" t="s">
        <v>45</v>
      </c>
      <c r="Q503" s="25">
        <f t="shared" si="14"/>
        <v>0</v>
      </c>
      <c r="R503" s="39">
        <f>+Section5_Values[[#This Row],[Business Tax Year 2025 Inflation Cap Credit Reduction Amount in Dollars]]+Section5_Values[[#This Row],[Non-Business Tax Year 2025 Inflation Cap Credit Reduction Amount in Dollars]]</f>
        <v>2126129.0099999998</v>
      </c>
      <c r="S503" s="18">
        <f>+Section5_Values[[#This Row],[Business County Portion of Section 5 Payment to School District]]+Section5_Values[[#This Row],[Non-Business County Portion of Section 5 Payment to School District]]</f>
        <v>0</v>
      </c>
      <c r="T503" s="13">
        <f t="shared" si="15"/>
        <v>-2126129.0099999998</v>
      </c>
      <c r="U503" s="15">
        <f>+Section5_Values[[#This Row],[Difference]]/Section5_Values[[#This Row],[Total District ICC]]</f>
        <v>-1</v>
      </c>
    </row>
    <row r="504" spans="1:21">
      <c r="A504" s="4">
        <v>2024</v>
      </c>
      <c r="B504" s="4">
        <v>47</v>
      </c>
      <c r="C504" s="4" t="s">
        <v>510</v>
      </c>
      <c r="D504" s="4">
        <v>20490</v>
      </c>
      <c r="E504" s="4" t="s">
        <v>68</v>
      </c>
      <c r="F504" s="4" t="s">
        <v>43</v>
      </c>
      <c r="G504" s="7">
        <v>1491709</v>
      </c>
      <c r="H504" s="23">
        <v>139392.29999999999</v>
      </c>
      <c r="I504" s="7">
        <v>1352316.7</v>
      </c>
      <c r="J504" s="7">
        <v>1538037</v>
      </c>
      <c r="K504" s="25">
        <v>185720.3</v>
      </c>
      <c r="L504" s="4" t="s">
        <v>43</v>
      </c>
      <c r="M504" s="7">
        <v>44924</v>
      </c>
      <c r="N504" s="23">
        <v>7795.1</v>
      </c>
      <c r="O504" s="7">
        <v>37128.9</v>
      </c>
      <c r="P504" s="7">
        <v>46052</v>
      </c>
      <c r="Q504" s="25">
        <f t="shared" si="14"/>
        <v>8923.0999999999985</v>
      </c>
      <c r="R504" s="39">
        <f>+Section5_Values[[#This Row],[Business Tax Year 2025 Inflation Cap Credit Reduction Amount in Dollars]]+Section5_Values[[#This Row],[Non-Business Tax Year 2025 Inflation Cap Credit Reduction Amount in Dollars]]</f>
        <v>147187.4</v>
      </c>
      <c r="S504" s="18">
        <f>+Section5_Values[[#This Row],[Business County Portion of Section 5 Payment to School District]]+Section5_Values[[#This Row],[Non-Business County Portion of Section 5 Payment to School District]]</f>
        <v>194643.4</v>
      </c>
      <c r="T504" s="13">
        <f t="shared" si="15"/>
        <v>47456</v>
      </c>
      <c r="U504" s="14">
        <f>+Section5_Values[[#This Row],[Difference]]/Section5_Values[[#This Row],[Total District ICC]]</f>
        <v>0.32241890270498696</v>
      </c>
    </row>
    <row r="505" spans="1:21">
      <c r="A505" s="4">
        <v>2024</v>
      </c>
      <c r="B505" s="4">
        <v>47</v>
      </c>
      <c r="C505" s="4" t="s">
        <v>510</v>
      </c>
      <c r="D505" s="4">
        <v>21050</v>
      </c>
      <c r="E505" s="4" t="s">
        <v>514</v>
      </c>
      <c r="F505" s="4" t="s">
        <v>43</v>
      </c>
      <c r="G505" s="7">
        <v>2818433</v>
      </c>
      <c r="H505" s="23">
        <v>294032.05</v>
      </c>
      <c r="I505" s="7">
        <v>2524400.9500000002</v>
      </c>
      <c r="J505" s="7">
        <v>2739704</v>
      </c>
      <c r="K505" s="25">
        <v>215303.05</v>
      </c>
      <c r="L505" s="4" t="s">
        <v>44</v>
      </c>
      <c r="M505" s="7" t="s">
        <v>45</v>
      </c>
      <c r="N505" s="23">
        <v>0</v>
      </c>
      <c r="O505" s="7" t="s">
        <v>45</v>
      </c>
      <c r="P505" s="7" t="s">
        <v>45</v>
      </c>
      <c r="Q505" s="25">
        <f t="shared" si="14"/>
        <v>0</v>
      </c>
      <c r="R505" s="39">
        <f>+Section5_Values[[#This Row],[Business Tax Year 2025 Inflation Cap Credit Reduction Amount in Dollars]]+Section5_Values[[#This Row],[Non-Business Tax Year 2025 Inflation Cap Credit Reduction Amount in Dollars]]</f>
        <v>294032.05</v>
      </c>
      <c r="S505" s="18">
        <f>+Section5_Values[[#This Row],[Business County Portion of Section 5 Payment to School District]]+Section5_Values[[#This Row],[Non-Business County Portion of Section 5 Payment to School District]]</f>
        <v>215303.05</v>
      </c>
      <c r="T505" s="13">
        <f t="shared" si="15"/>
        <v>-78729</v>
      </c>
      <c r="U505" s="15">
        <f>+Section5_Values[[#This Row],[Difference]]/Section5_Values[[#This Row],[Total District ICC]]</f>
        <v>-0.2677565251815236</v>
      </c>
    </row>
    <row r="506" spans="1:21">
      <c r="A506" s="4">
        <v>2024</v>
      </c>
      <c r="B506" s="4">
        <v>47</v>
      </c>
      <c r="C506" s="4" t="s">
        <v>510</v>
      </c>
      <c r="D506" s="4">
        <v>21150</v>
      </c>
      <c r="E506" s="4" t="s">
        <v>515</v>
      </c>
      <c r="F506" s="4" t="s">
        <v>44</v>
      </c>
      <c r="G506" s="7" t="s">
        <v>45</v>
      </c>
      <c r="H506" s="23">
        <v>0</v>
      </c>
      <c r="I506" s="7" t="s">
        <v>45</v>
      </c>
      <c r="J506" s="7" t="s">
        <v>45</v>
      </c>
      <c r="K506" s="25">
        <v>0</v>
      </c>
      <c r="L506" s="4" t="s">
        <v>44</v>
      </c>
      <c r="M506" s="7" t="s">
        <v>45</v>
      </c>
      <c r="N506" s="23">
        <v>0</v>
      </c>
      <c r="O506" s="7" t="s">
        <v>45</v>
      </c>
      <c r="P506" s="7" t="s">
        <v>45</v>
      </c>
      <c r="Q506" s="25">
        <f t="shared" si="14"/>
        <v>0</v>
      </c>
      <c r="R506" s="39">
        <f>+Section5_Values[[#This Row],[Business Tax Year 2025 Inflation Cap Credit Reduction Amount in Dollars]]+Section5_Values[[#This Row],[Non-Business Tax Year 2025 Inflation Cap Credit Reduction Amount in Dollars]]</f>
        <v>0</v>
      </c>
      <c r="S506" s="18">
        <f>+Section5_Values[[#This Row],[Business County Portion of Section 5 Payment to School District]]+Section5_Values[[#This Row],[Non-Business County Portion of Section 5 Payment to School District]]</f>
        <v>0</v>
      </c>
      <c r="T506" s="13">
        <f t="shared" si="15"/>
        <v>0</v>
      </c>
      <c r="U506" s="14" t="e">
        <f>+Section5_Values[[#This Row],[Difference]]/Section5_Values[[#This Row],[Total District ICC]]</f>
        <v>#DIV/0!</v>
      </c>
    </row>
    <row r="507" spans="1:21">
      <c r="A507" s="4">
        <v>2024</v>
      </c>
      <c r="B507" s="4">
        <v>47</v>
      </c>
      <c r="C507" s="4" t="s">
        <v>510</v>
      </c>
      <c r="D507" s="4">
        <v>21670</v>
      </c>
      <c r="E507" s="4" t="s">
        <v>516</v>
      </c>
      <c r="F507" s="4" t="s">
        <v>43</v>
      </c>
      <c r="G507" s="7">
        <v>31984897</v>
      </c>
      <c r="H507" s="23">
        <v>1943532.13</v>
      </c>
      <c r="I507" s="7">
        <v>30041364.870000001</v>
      </c>
      <c r="J507" s="7">
        <v>31201752</v>
      </c>
      <c r="K507" s="25">
        <v>1160387.1299999999</v>
      </c>
      <c r="L507" s="4" t="s">
        <v>44</v>
      </c>
      <c r="M507" s="7" t="s">
        <v>45</v>
      </c>
      <c r="N507" s="23">
        <v>0</v>
      </c>
      <c r="O507" s="7" t="s">
        <v>45</v>
      </c>
      <c r="P507" s="7" t="s">
        <v>45</v>
      </c>
      <c r="Q507" s="25">
        <f t="shared" si="14"/>
        <v>0</v>
      </c>
      <c r="R507" s="39">
        <f>+Section5_Values[[#This Row],[Business Tax Year 2025 Inflation Cap Credit Reduction Amount in Dollars]]+Section5_Values[[#This Row],[Non-Business Tax Year 2025 Inflation Cap Credit Reduction Amount in Dollars]]</f>
        <v>1943532.13</v>
      </c>
      <c r="S507" s="18">
        <f>+Section5_Values[[#This Row],[Business County Portion of Section 5 Payment to School District]]+Section5_Values[[#This Row],[Non-Business County Portion of Section 5 Payment to School District]]</f>
        <v>1160387.1299999999</v>
      </c>
      <c r="T507" s="13">
        <f t="shared" si="15"/>
        <v>-783145</v>
      </c>
      <c r="U507" s="15">
        <f>+Section5_Values[[#This Row],[Difference]]/Section5_Values[[#This Row],[Total District ICC]]</f>
        <v>-0.40294934563289164</v>
      </c>
    </row>
    <row r="508" spans="1:21">
      <c r="A508" s="4">
        <v>2024</v>
      </c>
      <c r="B508" s="4">
        <v>47</v>
      </c>
      <c r="C508" s="4" t="s">
        <v>510</v>
      </c>
      <c r="D508" s="4">
        <v>21870</v>
      </c>
      <c r="E508" s="4" t="s">
        <v>325</v>
      </c>
      <c r="F508" s="4" t="s">
        <v>43</v>
      </c>
      <c r="G508" s="7">
        <v>10915145</v>
      </c>
      <c r="H508" s="23">
        <v>1069489.03</v>
      </c>
      <c r="I508" s="7">
        <v>9845655.9700000007</v>
      </c>
      <c r="J508" s="7">
        <v>10935876</v>
      </c>
      <c r="K508" s="25">
        <v>1090220.03</v>
      </c>
      <c r="L508" s="4" t="s">
        <v>43</v>
      </c>
      <c r="M508" s="7">
        <v>620029</v>
      </c>
      <c r="N508" s="23">
        <v>35295.01</v>
      </c>
      <c r="O508" s="7">
        <v>584733.99</v>
      </c>
      <c r="P508" s="7">
        <v>624338</v>
      </c>
      <c r="Q508" s="25">
        <f t="shared" si="14"/>
        <v>39604.010000000009</v>
      </c>
      <c r="R508" s="39">
        <f>+Section5_Values[[#This Row],[Business Tax Year 2025 Inflation Cap Credit Reduction Amount in Dollars]]+Section5_Values[[#This Row],[Non-Business Tax Year 2025 Inflation Cap Credit Reduction Amount in Dollars]]</f>
        <v>1104784.04</v>
      </c>
      <c r="S508" s="18">
        <f>+Section5_Values[[#This Row],[Business County Portion of Section 5 Payment to School District]]+Section5_Values[[#This Row],[Non-Business County Portion of Section 5 Payment to School District]]</f>
        <v>1129824.04</v>
      </c>
      <c r="T508" s="13">
        <f t="shared" si="15"/>
        <v>25040</v>
      </c>
      <c r="U508" s="14">
        <f>+Section5_Values[[#This Row],[Difference]]/Section5_Values[[#This Row],[Total District ICC]]</f>
        <v>2.2665063119485324E-2</v>
      </c>
    </row>
    <row r="509" spans="1:21">
      <c r="A509" s="4">
        <v>2024</v>
      </c>
      <c r="B509" s="4">
        <v>47</v>
      </c>
      <c r="C509" s="4" t="s">
        <v>510</v>
      </c>
      <c r="D509" s="4">
        <v>22670</v>
      </c>
      <c r="E509" s="4" t="s">
        <v>517</v>
      </c>
      <c r="F509" s="4" t="s">
        <v>44</v>
      </c>
      <c r="G509" s="7" t="s">
        <v>45</v>
      </c>
      <c r="H509" s="23">
        <v>0</v>
      </c>
      <c r="I509" s="7" t="s">
        <v>45</v>
      </c>
      <c r="J509" s="7" t="s">
        <v>45</v>
      </c>
      <c r="K509" s="25">
        <v>0</v>
      </c>
      <c r="L509" s="4" t="s">
        <v>44</v>
      </c>
      <c r="M509" s="7" t="s">
        <v>45</v>
      </c>
      <c r="N509" s="23">
        <v>0</v>
      </c>
      <c r="O509" s="7" t="s">
        <v>45</v>
      </c>
      <c r="P509" s="7" t="s">
        <v>45</v>
      </c>
      <c r="Q509" s="25">
        <f t="shared" si="14"/>
        <v>0</v>
      </c>
      <c r="R509" s="39">
        <f>+Section5_Values[[#This Row],[Business Tax Year 2025 Inflation Cap Credit Reduction Amount in Dollars]]+Section5_Values[[#This Row],[Non-Business Tax Year 2025 Inflation Cap Credit Reduction Amount in Dollars]]</f>
        <v>0</v>
      </c>
      <c r="S509" s="18">
        <f>+Section5_Values[[#This Row],[Business County Portion of Section 5 Payment to School District]]+Section5_Values[[#This Row],[Non-Business County Portion of Section 5 Payment to School District]]</f>
        <v>0</v>
      </c>
      <c r="T509" s="13">
        <f t="shared" si="15"/>
        <v>0</v>
      </c>
      <c r="U509" s="14" t="e">
        <f>+Section5_Values[[#This Row],[Difference]]/Section5_Values[[#This Row],[Total District ICC]]</f>
        <v>#DIV/0!</v>
      </c>
    </row>
    <row r="510" spans="1:21">
      <c r="A510" s="4">
        <v>2024</v>
      </c>
      <c r="B510" s="4">
        <v>47</v>
      </c>
      <c r="C510" s="4" t="s">
        <v>510</v>
      </c>
      <c r="D510" s="4">
        <v>22970</v>
      </c>
      <c r="E510" s="4" t="s">
        <v>518</v>
      </c>
      <c r="F510" s="4" t="s">
        <v>44</v>
      </c>
      <c r="G510" s="7" t="s">
        <v>45</v>
      </c>
      <c r="H510" s="23">
        <v>0</v>
      </c>
      <c r="I510" s="7" t="s">
        <v>45</v>
      </c>
      <c r="J510" s="7" t="s">
        <v>45</v>
      </c>
      <c r="K510" s="25">
        <v>0</v>
      </c>
      <c r="L510" s="4" t="s">
        <v>44</v>
      </c>
      <c r="M510" s="7" t="s">
        <v>45</v>
      </c>
      <c r="N510" s="23">
        <v>0</v>
      </c>
      <c r="O510" s="7" t="s">
        <v>45</v>
      </c>
      <c r="P510" s="7" t="s">
        <v>45</v>
      </c>
      <c r="Q510" s="25">
        <f t="shared" si="14"/>
        <v>0</v>
      </c>
      <c r="R510" s="39">
        <f>+Section5_Values[[#This Row],[Business Tax Year 2025 Inflation Cap Credit Reduction Amount in Dollars]]+Section5_Values[[#This Row],[Non-Business Tax Year 2025 Inflation Cap Credit Reduction Amount in Dollars]]</f>
        <v>0</v>
      </c>
      <c r="S510" s="18">
        <f>+Section5_Values[[#This Row],[Business County Portion of Section 5 Payment to School District]]+Section5_Values[[#This Row],[Non-Business County Portion of Section 5 Payment to School District]]</f>
        <v>0</v>
      </c>
      <c r="T510" s="13">
        <f t="shared" si="15"/>
        <v>0</v>
      </c>
      <c r="U510" s="14" t="e">
        <f>+Section5_Values[[#This Row],[Difference]]/Section5_Values[[#This Row],[Total District ICC]]</f>
        <v>#DIV/0!</v>
      </c>
    </row>
    <row r="511" spans="1:21">
      <c r="A511" s="4">
        <v>2024</v>
      </c>
      <c r="B511" s="4">
        <v>47</v>
      </c>
      <c r="C511" s="4" t="s">
        <v>510</v>
      </c>
      <c r="D511" s="4">
        <v>23170</v>
      </c>
      <c r="E511" s="4" t="s">
        <v>73</v>
      </c>
      <c r="F511" s="4" t="s">
        <v>43</v>
      </c>
      <c r="G511" s="7">
        <v>51194</v>
      </c>
      <c r="H511" s="23">
        <v>11943.67</v>
      </c>
      <c r="I511" s="7">
        <v>39250.33</v>
      </c>
      <c r="J511" s="7">
        <v>51329</v>
      </c>
      <c r="K511" s="25">
        <v>12078.67</v>
      </c>
      <c r="L511" s="4" t="s">
        <v>44</v>
      </c>
      <c r="M511" s="7" t="s">
        <v>45</v>
      </c>
      <c r="N511" s="23">
        <v>0</v>
      </c>
      <c r="O511" s="7" t="s">
        <v>45</v>
      </c>
      <c r="P511" s="7" t="s">
        <v>45</v>
      </c>
      <c r="Q511" s="25">
        <f t="shared" si="14"/>
        <v>0</v>
      </c>
      <c r="R511" s="39">
        <f>+Section5_Values[[#This Row],[Business Tax Year 2025 Inflation Cap Credit Reduction Amount in Dollars]]+Section5_Values[[#This Row],[Non-Business Tax Year 2025 Inflation Cap Credit Reduction Amount in Dollars]]</f>
        <v>11943.67</v>
      </c>
      <c r="S511" s="18">
        <f>+Section5_Values[[#This Row],[Business County Portion of Section 5 Payment to School District]]+Section5_Values[[#This Row],[Non-Business County Portion of Section 5 Payment to School District]]</f>
        <v>12078.67</v>
      </c>
      <c r="T511" s="13">
        <f t="shared" si="15"/>
        <v>135</v>
      </c>
      <c r="U511" s="14">
        <f>+Section5_Values[[#This Row],[Difference]]/Section5_Values[[#This Row],[Total District ICC]]</f>
        <v>1.130305844016119E-2</v>
      </c>
    </row>
    <row r="512" spans="1:21">
      <c r="A512" s="4">
        <v>2024</v>
      </c>
      <c r="B512" s="4">
        <v>47</v>
      </c>
      <c r="C512" s="4" t="s">
        <v>510</v>
      </c>
      <c r="D512" s="4">
        <v>23420</v>
      </c>
      <c r="E512" s="4" t="s">
        <v>519</v>
      </c>
      <c r="F512" s="4" t="s">
        <v>43</v>
      </c>
      <c r="G512" s="7">
        <v>23547676</v>
      </c>
      <c r="H512" s="23">
        <v>1532354.15</v>
      </c>
      <c r="I512" s="7">
        <v>22015321.850000001</v>
      </c>
      <c r="J512" s="7">
        <v>23503549</v>
      </c>
      <c r="K512" s="25">
        <v>1488227.15</v>
      </c>
      <c r="L512" s="4" t="s">
        <v>43</v>
      </c>
      <c r="M512" s="7">
        <v>2468566</v>
      </c>
      <c r="N512" s="23">
        <v>102787.6</v>
      </c>
      <c r="O512" s="7">
        <v>2365778.4</v>
      </c>
      <c r="P512" s="7">
        <v>2476222</v>
      </c>
      <c r="Q512" s="25">
        <f t="shared" si="14"/>
        <v>110443.60000000009</v>
      </c>
      <c r="R512" s="39">
        <f>+Section5_Values[[#This Row],[Business Tax Year 2025 Inflation Cap Credit Reduction Amount in Dollars]]+Section5_Values[[#This Row],[Non-Business Tax Year 2025 Inflation Cap Credit Reduction Amount in Dollars]]</f>
        <v>1635141.75</v>
      </c>
      <c r="S512" s="18">
        <f>+Section5_Values[[#This Row],[Business County Portion of Section 5 Payment to School District]]+Section5_Values[[#This Row],[Non-Business County Portion of Section 5 Payment to School District]]</f>
        <v>1598670.75</v>
      </c>
      <c r="T512" s="13">
        <f t="shared" si="15"/>
        <v>-36471</v>
      </c>
      <c r="U512" s="15">
        <f>+Section5_Values[[#This Row],[Difference]]/Section5_Values[[#This Row],[Total District ICC]]</f>
        <v>-2.2304488280603194E-2</v>
      </c>
    </row>
    <row r="513" spans="1:21">
      <c r="A513" s="4">
        <v>2024</v>
      </c>
      <c r="B513" s="4">
        <v>47</v>
      </c>
      <c r="C513" s="4" t="s">
        <v>510</v>
      </c>
      <c r="D513" s="4">
        <v>23680</v>
      </c>
      <c r="E513" s="4" t="s">
        <v>74</v>
      </c>
      <c r="F513" s="4" t="s">
        <v>43</v>
      </c>
      <c r="G513" s="7">
        <v>443590</v>
      </c>
      <c r="H513" s="23">
        <v>80197.88</v>
      </c>
      <c r="I513" s="7">
        <v>363392.12</v>
      </c>
      <c r="J513" s="7">
        <v>445265</v>
      </c>
      <c r="K513" s="25">
        <v>81872.88</v>
      </c>
      <c r="L513" s="4" t="s">
        <v>44</v>
      </c>
      <c r="M513" s="7" t="s">
        <v>45</v>
      </c>
      <c r="N513" s="23">
        <v>0</v>
      </c>
      <c r="O513" s="7" t="s">
        <v>45</v>
      </c>
      <c r="P513" s="7" t="s">
        <v>45</v>
      </c>
      <c r="Q513" s="25">
        <f t="shared" si="14"/>
        <v>0</v>
      </c>
      <c r="R513" s="39">
        <f>+Section5_Values[[#This Row],[Business Tax Year 2025 Inflation Cap Credit Reduction Amount in Dollars]]+Section5_Values[[#This Row],[Non-Business Tax Year 2025 Inflation Cap Credit Reduction Amount in Dollars]]</f>
        <v>80197.88</v>
      </c>
      <c r="S513" s="18">
        <f>+Section5_Values[[#This Row],[Business County Portion of Section 5 Payment to School District]]+Section5_Values[[#This Row],[Non-Business County Portion of Section 5 Payment to School District]]</f>
        <v>81872.88</v>
      </c>
      <c r="T513" s="13">
        <f t="shared" si="15"/>
        <v>1675</v>
      </c>
      <c r="U513" s="14">
        <f>+Section5_Values[[#This Row],[Difference]]/Section5_Values[[#This Row],[Total District ICC]]</f>
        <v>2.0885838877536412E-2</v>
      </c>
    </row>
    <row r="514" spans="1:21">
      <c r="A514" s="4">
        <v>2024</v>
      </c>
      <c r="B514" s="4">
        <v>47</v>
      </c>
      <c r="C514" s="4" t="s">
        <v>510</v>
      </c>
      <c r="D514" s="4">
        <v>23880</v>
      </c>
      <c r="E514" s="4" t="s">
        <v>520</v>
      </c>
      <c r="F514" s="4" t="s">
        <v>43</v>
      </c>
      <c r="G514" s="7">
        <v>49109436</v>
      </c>
      <c r="H514" s="23">
        <v>1707223.06</v>
      </c>
      <c r="I514" s="7">
        <v>47402212.939999998</v>
      </c>
      <c r="J514" s="7">
        <v>50528492</v>
      </c>
      <c r="K514" s="25">
        <v>3126279.06</v>
      </c>
      <c r="L514" s="4" t="s">
        <v>44</v>
      </c>
      <c r="M514" s="7" t="s">
        <v>45</v>
      </c>
      <c r="N514" s="23">
        <v>0</v>
      </c>
      <c r="O514" s="7" t="s">
        <v>45</v>
      </c>
      <c r="P514" s="7" t="s">
        <v>45</v>
      </c>
      <c r="Q514" s="25">
        <f t="shared" si="14"/>
        <v>0</v>
      </c>
      <c r="R514" s="39">
        <f>+Section5_Values[[#This Row],[Business Tax Year 2025 Inflation Cap Credit Reduction Amount in Dollars]]+Section5_Values[[#This Row],[Non-Business Tax Year 2025 Inflation Cap Credit Reduction Amount in Dollars]]</f>
        <v>1707223.06</v>
      </c>
      <c r="S514" s="18">
        <f>+Section5_Values[[#This Row],[Business County Portion of Section 5 Payment to School District]]+Section5_Values[[#This Row],[Non-Business County Portion of Section 5 Payment to School District]]</f>
        <v>3126279.06</v>
      </c>
      <c r="T514" s="13">
        <f t="shared" si="15"/>
        <v>1419056</v>
      </c>
      <c r="U514" s="14">
        <f>+Section5_Values[[#This Row],[Difference]]/Section5_Values[[#This Row],[Total District ICC]]</f>
        <v>0.8312071417310869</v>
      </c>
    </row>
    <row r="515" spans="1:21">
      <c r="A515" s="4">
        <v>2024</v>
      </c>
      <c r="B515" s="4">
        <v>47</v>
      </c>
      <c r="C515" s="4" t="s">
        <v>510</v>
      </c>
      <c r="D515" s="4">
        <v>24100</v>
      </c>
      <c r="E515" s="4" t="s">
        <v>521</v>
      </c>
      <c r="F515" s="4" t="s">
        <v>43</v>
      </c>
      <c r="G515" s="7">
        <v>6881570</v>
      </c>
      <c r="H515" s="23">
        <v>429895.39</v>
      </c>
      <c r="I515" s="7">
        <v>6451674.6100000003</v>
      </c>
      <c r="J515" s="7">
        <v>7131060</v>
      </c>
      <c r="K515" s="25">
        <v>679385.39</v>
      </c>
      <c r="L515" s="4" t="s">
        <v>43</v>
      </c>
      <c r="M515" s="7">
        <v>2034631</v>
      </c>
      <c r="N515" s="23">
        <v>18461.91</v>
      </c>
      <c r="O515" s="7">
        <v>2016169.09</v>
      </c>
      <c r="P515" s="7">
        <v>2124122</v>
      </c>
      <c r="Q515" s="25">
        <f t="shared" si="14"/>
        <v>107952.90999999992</v>
      </c>
      <c r="R515" s="39">
        <f>+Section5_Values[[#This Row],[Business Tax Year 2025 Inflation Cap Credit Reduction Amount in Dollars]]+Section5_Values[[#This Row],[Non-Business Tax Year 2025 Inflation Cap Credit Reduction Amount in Dollars]]</f>
        <v>448357.3</v>
      </c>
      <c r="S515" s="18">
        <f>+Section5_Values[[#This Row],[Business County Portion of Section 5 Payment to School District]]+Section5_Values[[#This Row],[Non-Business County Portion of Section 5 Payment to School District]]</f>
        <v>787338.29999999993</v>
      </c>
      <c r="T515" s="13">
        <f t="shared" si="15"/>
        <v>338980.99999999994</v>
      </c>
      <c r="U515" s="14">
        <f>+Section5_Values[[#This Row],[Difference]]/Section5_Values[[#This Row],[Total District ICC]]</f>
        <v>0.75605103340572344</v>
      </c>
    </row>
    <row r="516" spans="1:21">
      <c r="A516" s="4">
        <v>2024</v>
      </c>
      <c r="B516" s="4">
        <v>47</v>
      </c>
      <c r="C516" s="4" t="s">
        <v>510</v>
      </c>
      <c r="D516" s="4">
        <v>24150</v>
      </c>
      <c r="E516" s="4" t="s">
        <v>268</v>
      </c>
      <c r="F516" s="4" t="s">
        <v>44</v>
      </c>
      <c r="G516" s="7" t="s">
        <v>45</v>
      </c>
      <c r="H516" s="23">
        <v>0</v>
      </c>
      <c r="I516" s="7" t="s">
        <v>45</v>
      </c>
      <c r="J516" s="7" t="s">
        <v>45</v>
      </c>
      <c r="K516" s="25">
        <v>0</v>
      </c>
      <c r="L516" s="4" t="s">
        <v>44</v>
      </c>
      <c r="M516" s="7" t="s">
        <v>45</v>
      </c>
      <c r="N516" s="23">
        <v>0</v>
      </c>
      <c r="O516" s="7" t="s">
        <v>45</v>
      </c>
      <c r="P516" s="7" t="s">
        <v>45</v>
      </c>
      <c r="Q516" s="25">
        <f t="shared" si="14"/>
        <v>0</v>
      </c>
      <c r="R516" s="39">
        <f>+Section5_Values[[#This Row],[Business Tax Year 2025 Inflation Cap Credit Reduction Amount in Dollars]]+Section5_Values[[#This Row],[Non-Business Tax Year 2025 Inflation Cap Credit Reduction Amount in Dollars]]</f>
        <v>0</v>
      </c>
      <c r="S516" s="18">
        <f>+Section5_Values[[#This Row],[Business County Portion of Section 5 Payment to School District]]+Section5_Values[[#This Row],[Non-Business County Portion of Section 5 Payment to School District]]</f>
        <v>0</v>
      </c>
      <c r="T516" s="13">
        <f t="shared" si="15"/>
        <v>0</v>
      </c>
      <c r="U516" s="14" t="e">
        <f>+Section5_Values[[#This Row],[Difference]]/Section5_Values[[#This Row],[Total District ICC]]</f>
        <v>#DIV/0!</v>
      </c>
    </row>
    <row r="517" spans="1:21">
      <c r="A517" s="4">
        <v>2024</v>
      </c>
      <c r="B517" s="4">
        <v>47</v>
      </c>
      <c r="C517" s="4" t="s">
        <v>510</v>
      </c>
      <c r="D517" s="4">
        <v>24890</v>
      </c>
      <c r="E517" s="4" t="s">
        <v>522</v>
      </c>
      <c r="F517" s="4" t="s">
        <v>43</v>
      </c>
      <c r="G517" s="7">
        <v>13960240</v>
      </c>
      <c r="H517" s="23">
        <v>748726.6</v>
      </c>
      <c r="I517" s="7">
        <v>13211513.4</v>
      </c>
      <c r="J517" s="7">
        <v>13909356</v>
      </c>
      <c r="K517" s="25">
        <v>697842.6</v>
      </c>
      <c r="L517" s="4" t="s">
        <v>44</v>
      </c>
      <c r="M517" s="7" t="s">
        <v>45</v>
      </c>
      <c r="N517" s="23">
        <v>0</v>
      </c>
      <c r="O517" s="7" t="s">
        <v>45</v>
      </c>
      <c r="P517" s="7" t="s">
        <v>45</v>
      </c>
      <c r="Q517" s="25">
        <f t="shared" si="14"/>
        <v>0</v>
      </c>
      <c r="R517" s="39">
        <f>+Section5_Values[[#This Row],[Business Tax Year 2025 Inflation Cap Credit Reduction Amount in Dollars]]+Section5_Values[[#This Row],[Non-Business Tax Year 2025 Inflation Cap Credit Reduction Amount in Dollars]]</f>
        <v>748726.6</v>
      </c>
      <c r="S517" s="18">
        <f>+Section5_Values[[#This Row],[Business County Portion of Section 5 Payment to School District]]+Section5_Values[[#This Row],[Non-Business County Portion of Section 5 Payment to School District]]</f>
        <v>697842.6</v>
      </c>
      <c r="T517" s="13">
        <f t="shared" si="15"/>
        <v>-50884</v>
      </c>
      <c r="U517" s="15">
        <f>+Section5_Values[[#This Row],[Difference]]/Section5_Values[[#This Row],[Total District ICC]]</f>
        <v>-6.7960721577141781E-2</v>
      </c>
    </row>
    <row r="518" spans="1:21">
      <c r="A518" s="4">
        <v>2024</v>
      </c>
      <c r="B518" s="4">
        <v>47</v>
      </c>
      <c r="C518" s="4" t="s">
        <v>510</v>
      </c>
      <c r="D518" s="4">
        <v>25190</v>
      </c>
      <c r="E518" s="4" t="s">
        <v>276</v>
      </c>
      <c r="F518" s="4" t="s">
        <v>44</v>
      </c>
      <c r="G518" s="7" t="s">
        <v>45</v>
      </c>
      <c r="H518" s="23">
        <v>0</v>
      </c>
      <c r="I518" s="7" t="s">
        <v>45</v>
      </c>
      <c r="J518" s="7" t="s">
        <v>45</v>
      </c>
      <c r="K518" s="25">
        <v>0</v>
      </c>
      <c r="L518" s="4" t="s">
        <v>44</v>
      </c>
      <c r="M518" s="7" t="s">
        <v>45</v>
      </c>
      <c r="N518" s="23">
        <v>0</v>
      </c>
      <c r="O518" s="7" t="s">
        <v>45</v>
      </c>
      <c r="P518" s="7" t="s">
        <v>45</v>
      </c>
      <c r="Q518" s="25">
        <f t="shared" si="14"/>
        <v>0</v>
      </c>
      <c r="R518" s="39">
        <f>+Section5_Values[[#This Row],[Business Tax Year 2025 Inflation Cap Credit Reduction Amount in Dollars]]+Section5_Values[[#This Row],[Non-Business Tax Year 2025 Inflation Cap Credit Reduction Amount in Dollars]]</f>
        <v>0</v>
      </c>
      <c r="S518" s="18">
        <f>+Section5_Values[[#This Row],[Business County Portion of Section 5 Payment to School District]]+Section5_Values[[#This Row],[Non-Business County Portion of Section 5 Payment to School District]]</f>
        <v>0</v>
      </c>
      <c r="T518" s="13">
        <f t="shared" si="15"/>
        <v>0</v>
      </c>
      <c r="U518" s="14" t="e">
        <f>+Section5_Values[[#This Row],[Difference]]/Section5_Values[[#This Row],[Total District ICC]]</f>
        <v>#DIV/0!</v>
      </c>
    </row>
    <row r="519" spans="1:21">
      <c r="A519" s="4">
        <v>2024</v>
      </c>
      <c r="B519" s="4">
        <v>47</v>
      </c>
      <c r="C519" s="4" t="s">
        <v>510</v>
      </c>
      <c r="D519" s="4">
        <v>25600</v>
      </c>
      <c r="E519" s="4" t="s">
        <v>332</v>
      </c>
      <c r="F519" s="4" t="s">
        <v>43</v>
      </c>
      <c r="G519" s="7">
        <v>4484270</v>
      </c>
      <c r="H519" s="23">
        <v>287160.08</v>
      </c>
      <c r="I519" s="7">
        <v>4197109.92</v>
      </c>
      <c r="J519" s="7">
        <v>4501064</v>
      </c>
      <c r="K519" s="25">
        <v>303954.08</v>
      </c>
      <c r="L519" s="4" t="s">
        <v>44</v>
      </c>
      <c r="M519" s="7" t="s">
        <v>45</v>
      </c>
      <c r="N519" s="23">
        <v>0</v>
      </c>
      <c r="O519" s="7" t="s">
        <v>45</v>
      </c>
      <c r="P519" s="7" t="s">
        <v>45</v>
      </c>
      <c r="Q519" s="25">
        <f t="shared" ref="Q519:Q582" si="16">IF(L519="Y",MAX(P519-O519,0),0)</f>
        <v>0</v>
      </c>
      <c r="R519" s="39">
        <f>+Section5_Values[[#This Row],[Business Tax Year 2025 Inflation Cap Credit Reduction Amount in Dollars]]+Section5_Values[[#This Row],[Non-Business Tax Year 2025 Inflation Cap Credit Reduction Amount in Dollars]]</f>
        <v>287160.08</v>
      </c>
      <c r="S519" s="18">
        <f>+Section5_Values[[#This Row],[Business County Portion of Section 5 Payment to School District]]+Section5_Values[[#This Row],[Non-Business County Portion of Section 5 Payment to School District]]</f>
        <v>303954.08</v>
      </c>
      <c r="T519" s="13">
        <f t="shared" ref="T519:T582" si="17">+S519-R519</f>
        <v>16794</v>
      </c>
      <c r="U519" s="14">
        <f>+Section5_Values[[#This Row],[Difference]]/Section5_Values[[#This Row],[Total District ICC]]</f>
        <v>5.8483059344460409E-2</v>
      </c>
    </row>
    <row r="520" spans="1:21">
      <c r="A520" s="4">
        <v>2024</v>
      </c>
      <c r="B520" s="4">
        <v>47</v>
      </c>
      <c r="C520" s="4" t="s">
        <v>510</v>
      </c>
      <c r="D520" s="4">
        <v>25790</v>
      </c>
      <c r="E520" s="4" t="s">
        <v>472</v>
      </c>
      <c r="F520" s="4" t="s">
        <v>43</v>
      </c>
      <c r="G520" s="7">
        <v>6397597</v>
      </c>
      <c r="H520" s="23">
        <v>574985</v>
      </c>
      <c r="I520" s="7">
        <v>5822612</v>
      </c>
      <c r="J520" s="7">
        <v>6405932</v>
      </c>
      <c r="K520" s="25">
        <v>583320</v>
      </c>
      <c r="L520" s="4" t="s">
        <v>43</v>
      </c>
      <c r="M520" s="7">
        <v>1188141</v>
      </c>
      <c r="N520" s="23">
        <v>10116.370000000001</v>
      </c>
      <c r="O520" s="7">
        <v>1178024.6299999999</v>
      </c>
      <c r="P520" s="7">
        <v>1192579</v>
      </c>
      <c r="Q520" s="25">
        <f t="shared" si="16"/>
        <v>14554.370000000112</v>
      </c>
      <c r="R520" s="39">
        <f>+Section5_Values[[#This Row],[Business Tax Year 2025 Inflation Cap Credit Reduction Amount in Dollars]]+Section5_Values[[#This Row],[Non-Business Tax Year 2025 Inflation Cap Credit Reduction Amount in Dollars]]</f>
        <v>585101.37</v>
      </c>
      <c r="S520" s="18">
        <f>+Section5_Values[[#This Row],[Business County Portion of Section 5 Payment to School District]]+Section5_Values[[#This Row],[Non-Business County Portion of Section 5 Payment to School District]]</f>
        <v>597874.37000000011</v>
      </c>
      <c r="T520" s="13">
        <f t="shared" si="17"/>
        <v>12773.000000000116</v>
      </c>
      <c r="U520" s="14">
        <f>+Section5_Values[[#This Row],[Difference]]/Section5_Values[[#This Row],[Total District ICC]]</f>
        <v>2.183040521679195E-2</v>
      </c>
    </row>
    <row r="521" spans="1:21">
      <c r="A521" s="4">
        <v>2024</v>
      </c>
      <c r="B521" s="4">
        <v>47</v>
      </c>
      <c r="C521" s="4" t="s">
        <v>510</v>
      </c>
      <c r="D521" s="4">
        <v>30020</v>
      </c>
      <c r="E521" s="4" t="s">
        <v>77</v>
      </c>
      <c r="F521" s="4" t="s">
        <v>43</v>
      </c>
      <c r="G521" s="7">
        <v>7183</v>
      </c>
      <c r="H521" s="23">
        <v>1459.67</v>
      </c>
      <c r="I521" s="7">
        <v>5723.33</v>
      </c>
      <c r="J521" s="7">
        <v>7364</v>
      </c>
      <c r="K521" s="25">
        <v>1640.67</v>
      </c>
      <c r="L521" s="4" t="s">
        <v>44</v>
      </c>
      <c r="M521" s="7" t="s">
        <v>45</v>
      </c>
      <c r="N521" s="23">
        <v>0</v>
      </c>
      <c r="O521" s="7" t="s">
        <v>45</v>
      </c>
      <c r="P521" s="7" t="s">
        <v>45</v>
      </c>
      <c r="Q521" s="25">
        <f t="shared" si="16"/>
        <v>0</v>
      </c>
      <c r="R521" s="39">
        <f>+Section5_Values[[#This Row],[Business Tax Year 2025 Inflation Cap Credit Reduction Amount in Dollars]]+Section5_Values[[#This Row],[Non-Business Tax Year 2025 Inflation Cap Credit Reduction Amount in Dollars]]</f>
        <v>1459.67</v>
      </c>
      <c r="S521" s="18">
        <f>+Section5_Values[[#This Row],[Business County Portion of Section 5 Payment to School District]]+Section5_Values[[#This Row],[Non-Business County Portion of Section 5 Payment to School District]]</f>
        <v>1640.67</v>
      </c>
      <c r="T521" s="13">
        <f t="shared" si="17"/>
        <v>181</v>
      </c>
      <c r="U521" s="14">
        <f>+Section5_Values[[#This Row],[Difference]]/Section5_Values[[#This Row],[Total District ICC]]</f>
        <v>0.12400063027944672</v>
      </c>
    </row>
    <row r="522" spans="1:21">
      <c r="A522" s="4">
        <v>2024</v>
      </c>
      <c r="B522" s="4">
        <v>47</v>
      </c>
      <c r="C522" s="4" t="s">
        <v>510</v>
      </c>
      <c r="D522" s="4">
        <v>30130</v>
      </c>
      <c r="E522" s="4" t="s">
        <v>78</v>
      </c>
      <c r="F522" s="4" t="s">
        <v>44</v>
      </c>
      <c r="G522" s="7" t="s">
        <v>45</v>
      </c>
      <c r="H522" s="23">
        <v>0</v>
      </c>
      <c r="I522" s="7" t="s">
        <v>45</v>
      </c>
      <c r="J522" s="7" t="s">
        <v>45</v>
      </c>
      <c r="K522" s="25">
        <v>0</v>
      </c>
      <c r="L522" s="4" t="s">
        <v>44</v>
      </c>
      <c r="M522" s="7" t="s">
        <v>45</v>
      </c>
      <c r="N522" s="23">
        <v>0</v>
      </c>
      <c r="O522" s="7" t="s">
        <v>45</v>
      </c>
      <c r="P522" s="7" t="s">
        <v>45</v>
      </c>
      <c r="Q522" s="25">
        <f t="shared" si="16"/>
        <v>0</v>
      </c>
      <c r="R522" s="39">
        <f>+Section5_Values[[#This Row],[Business Tax Year 2025 Inflation Cap Credit Reduction Amount in Dollars]]+Section5_Values[[#This Row],[Non-Business Tax Year 2025 Inflation Cap Credit Reduction Amount in Dollars]]</f>
        <v>0</v>
      </c>
      <c r="S522" s="18">
        <f>+Section5_Values[[#This Row],[Business County Portion of Section 5 Payment to School District]]+Section5_Values[[#This Row],[Non-Business County Portion of Section 5 Payment to School District]]</f>
        <v>0</v>
      </c>
      <c r="T522" s="13">
        <f t="shared" si="17"/>
        <v>0</v>
      </c>
      <c r="U522" s="14" t="e">
        <f>+Section5_Values[[#This Row],[Difference]]/Section5_Values[[#This Row],[Total District ICC]]</f>
        <v>#DIV/0!</v>
      </c>
    </row>
    <row r="523" spans="1:21">
      <c r="A523" s="4">
        <v>2024</v>
      </c>
      <c r="B523" s="4">
        <v>47</v>
      </c>
      <c r="C523" s="4" t="s">
        <v>510</v>
      </c>
      <c r="D523" s="4">
        <v>30230</v>
      </c>
      <c r="E523" s="4" t="s">
        <v>334</v>
      </c>
      <c r="F523" s="4" t="s">
        <v>43</v>
      </c>
      <c r="G523" s="7">
        <v>16891592</v>
      </c>
      <c r="H523" s="23">
        <v>1765496.48</v>
      </c>
      <c r="I523" s="7">
        <v>15126095.52</v>
      </c>
      <c r="J523" s="7">
        <v>16909441</v>
      </c>
      <c r="K523" s="25">
        <v>1783345.48</v>
      </c>
      <c r="L523" s="4" t="s">
        <v>43</v>
      </c>
      <c r="M523" s="7">
        <v>2636121</v>
      </c>
      <c r="N523" s="23">
        <v>41901.629999999997</v>
      </c>
      <c r="O523" s="7">
        <v>2594219.37</v>
      </c>
      <c r="P523" s="7">
        <v>2672171</v>
      </c>
      <c r="Q523" s="25">
        <f t="shared" si="16"/>
        <v>77951.629999999888</v>
      </c>
      <c r="R523" s="39">
        <f>+Section5_Values[[#This Row],[Business Tax Year 2025 Inflation Cap Credit Reduction Amount in Dollars]]+Section5_Values[[#This Row],[Non-Business Tax Year 2025 Inflation Cap Credit Reduction Amount in Dollars]]</f>
        <v>1807398.1099999999</v>
      </c>
      <c r="S523" s="18">
        <f>+Section5_Values[[#This Row],[Business County Portion of Section 5 Payment to School District]]+Section5_Values[[#This Row],[Non-Business County Portion of Section 5 Payment to School District]]</f>
        <v>1861297.1099999999</v>
      </c>
      <c r="T523" s="13">
        <f t="shared" si="17"/>
        <v>53899</v>
      </c>
      <c r="U523" s="14">
        <f>+Section5_Values[[#This Row],[Difference]]/Section5_Values[[#This Row],[Total District ICC]]</f>
        <v>2.9821321435375411E-2</v>
      </c>
    </row>
    <row r="524" spans="1:21">
      <c r="A524" s="4">
        <v>2024</v>
      </c>
      <c r="B524" s="4">
        <v>47</v>
      </c>
      <c r="C524" s="4" t="s">
        <v>510</v>
      </c>
      <c r="D524" s="4">
        <v>30260</v>
      </c>
      <c r="E524" s="4" t="s">
        <v>79</v>
      </c>
      <c r="F524" s="4" t="s">
        <v>43</v>
      </c>
      <c r="G524" s="7">
        <v>119033</v>
      </c>
      <c r="H524" s="23">
        <v>17473.330000000002</v>
      </c>
      <c r="I524" s="7">
        <v>101559.67</v>
      </c>
      <c r="J524" s="7">
        <v>119399</v>
      </c>
      <c r="K524" s="25">
        <v>17839.330000000002</v>
      </c>
      <c r="L524" s="4" t="s">
        <v>44</v>
      </c>
      <c r="M524" s="7" t="s">
        <v>45</v>
      </c>
      <c r="N524" s="23">
        <v>0</v>
      </c>
      <c r="O524" s="7" t="s">
        <v>45</v>
      </c>
      <c r="P524" s="7" t="s">
        <v>45</v>
      </c>
      <c r="Q524" s="25">
        <f t="shared" si="16"/>
        <v>0</v>
      </c>
      <c r="R524" s="39">
        <f>+Section5_Values[[#This Row],[Business Tax Year 2025 Inflation Cap Credit Reduction Amount in Dollars]]+Section5_Values[[#This Row],[Non-Business Tax Year 2025 Inflation Cap Credit Reduction Amount in Dollars]]</f>
        <v>17473.330000000002</v>
      </c>
      <c r="S524" s="18">
        <f>+Section5_Values[[#This Row],[Business County Portion of Section 5 Payment to School District]]+Section5_Values[[#This Row],[Non-Business County Portion of Section 5 Payment to School District]]</f>
        <v>17839.330000000002</v>
      </c>
      <c r="T524" s="13">
        <f t="shared" si="17"/>
        <v>366</v>
      </c>
      <c r="U524" s="14">
        <f>+Section5_Values[[#This Row],[Difference]]/Section5_Values[[#This Row],[Total District ICC]]</f>
        <v>2.094620773487366E-2</v>
      </c>
    </row>
    <row r="525" spans="1:21">
      <c r="A525" s="4">
        <v>2024</v>
      </c>
      <c r="B525" s="4">
        <v>47</v>
      </c>
      <c r="C525" s="4" t="s">
        <v>510</v>
      </c>
      <c r="D525" s="4">
        <v>30340</v>
      </c>
      <c r="E525" s="4" t="s">
        <v>280</v>
      </c>
      <c r="F525" s="4" t="s">
        <v>44</v>
      </c>
      <c r="G525" s="7" t="s">
        <v>45</v>
      </c>
      <c r="H525" s="23">
        <v>0</v>
      </c>
      <c r="I525" s="7" t="s">
        <v>45</v>
      </c>
      <c r="J525" s="7" t="s">
        <v>45</v>
      </c>
      <c r="K525" s="25">
        <v>0</v>
      </c>
      <c r="L525" s="4" t="s">
        <v>44</v>
      </c>
      <c r="M525" s="7" t="s">
        <v>45</v>
      </c>
      <c r="N525" s="23">
        <v>0</v>
      </c>
      <c r="O525" s="7" t="s">
        <v>45</v>
      </c>
      <c r="P525" s="7" t="s">
        <v>45</v>
      </c>
      <c r="Q525" s="25">
        <f t="shared" si="16"/>
        <v>0</v>
      </c>
      <c r="R525" s="39">
        <f>+Section5_Values[[#This Row],[Business Tax Year 2025 Inflation Cap Credit Reduction Amount in Dollars]]+Section5_Values[[#This Row],[Non-Business Tax Year 2025 Inflation Cap Credit Reduction Amount in Dollars]]</f>
        <v>0</v>
      </c>
      <c r="S525" s="18">
        <f>+Section5_Values[[#This Row],[Business County Portion of Section 5 Payment to School District]]+Section5_Values[[#This Row],[Non-Business County Portion of Section 5 Payment to School District]]</f>
        <v>0</v>
      </c>
      <c r="T525" s="13">
        <f t="shared" si="17"/>
        <v>0</v>
      </c>
      <c r="U525" s="14" t="e">
        <f>+Section5_Values[[#This Row],[Difference]]/Section5_Values[[#This Row],[Total District ICC]]</f>
        <v>#DIV/0!</v>
      </c>
    </row>
    <row r="526" spans="1:21">
      <c r="A526" s="4">
        <v>2024</v>
      </c>
      <c r="B526" s="4">
        <v>48</v>
      </c>
      <c r="C526" s="4" t="s">
        <v>523</v>
      </c>
      <c r="D526" s="4">
        <v>20110</v>
      </c>
      <c r="E526" s="4" t="s">
        <v>370</v>
      </c>
      <c r="F526" s="4" t="s">
        <v>43</v>
      </c>
      <c r="G526" s="7">
        <v>36003969</v>
      </c>
      <c r="H526" s="23">
        <v>353491.20000000001</v>
      </c>
      <c r="I526" s="7">
        <v>35650477.799999997</v>
      </c>
      <c r="J526" s="7">
        <v>36284564</v>
      </c>
      <c r="K526" s="25">
        <v>634086.19999999995</v>
      </c>
      <c r="L526" s="4" t="s">
        <v>44</v>
      </c>
      <c r="M526" s="7" t="s">
        <v>45</v>
      </c>
      <c r="N526" s="23">
        <v>0</v>
      </c>
      <c r="O526" s="7" t="s">
        <v>45</v>
      </c>
      <c r="P526" s="7" t="s">
        <v>45</v>
      </c>
      <c r="Q526" s="25">
        <f t="shared" si="16"/>
        <v>0</v>
      </c>
      <c r="R526" s="39">
        <f>+Section5_Values[[#This Row],[Business Tax Year 2025 Inflation Cap Credit Reduction Amount in Dollars]]+Section5_Values[[#This Row],[Non-Business Tax Year 2025 Inflation Cap Credit Reduction Amount in Dollars]]</f>
        <v>353491.20000000001</v>
      </c>
      <c r="S526" s="18">
        <f>+Section5_Values[[#This Row],[Business County Portion of Section 5 Payment to School District]]+Section5_Values[[#This Row],[Non-Business County Portion of Section 5 Payment to School District]]</f>
        <v>634086.19999999995</v>
      </c>
      <c r="T526" s="13">
        <f t="shared" si="17"/>
        <v>280594.99999999994</v>
      </c>
      <c r="U526" s="14">
        <f>+Section5_Values[[#This Row],[Difference]]/Section5_Values[[#This Row],[Total District ICC]]</f>
        <v>0.7937821365850124</v>
      </c>
    </row>
    <row r="527" spans="1:21">
      <c r="A527" s="4">
        <v>2024</v>
      </c>
      <c r="B527" s="4">
        <v>48</v>
      </c>
      <c r="C527" s="4" t="s">
        <v>523</v>
      </c>
      <c r="D527" s="4">
        <v>21690</v>
      </c>
      <c r="E527" s="4" t="s">
        <v>372</v>
      </c>
      <c r="F527" s="4" t="s">
        <v>43</v>
      </c>
      <c r="G527" s="7">
        <v>1884554</v>
      </c>
      <c r="H527" s="23">
        <v>153407.07999999999</v>
      </c>
      <c r="I527" s="7">
        <v>1731146.92</v>
      </c>
      <c r="J527" s="7">
        <v>1920102</v>
      </c>
      <c r="K527" s="25">
        <v>188955.08</v>
      </c>
      <c r="L527" s="4" t="s">
        <v>43</v>
      </c>
      <c r="M527" s="7">
        <v>31353</v>
      </c>
      <c r="N527" s="23">
        <v>1652.53</v>
      </c>
      <c r="O527" s="7">
        <v>29700.47</v>
      </c>
      <c r="P527" s="7">
        <v>33690</v>
      </c>
      <c r="Q527" s="25">
        <f t="shared" si="16"/>
        <v>3989.5299999999988</v>
      </c>
      <c r="R527" s="39">
        <f>+Section5_Values[[#This Row],[Business Tax Year 2025 Inflation Cap Credit Reduction Amount in Dollars]]+Section5_Values[[#This Row],[Non-Business Tax Year 2025 Inflation Cap Credit Reduction Amount in Dollars]]</f>
        <v>155059.60999999999</v>
      </c>
      <c r="S527" s="18">
        <f>+Section5_Values[[#This Row],[Business County Portion of Section 5 Payment to School District]]+Section5_Values[[#This Row],[Non-Business County Portion of Section 5 Payment to School District]]</f>
        <v>192944.61</v>
      </c>
      <c r="T527" s="13">
        <f t="shared" si="17"/>
        <v>37885</v>
      </c>
      <c r="U527" s="14">
        <f>+Section5_Values[[#This Row],[Difference]]/Section5_Values[[#This Row],[Total District ICC]]</f>
        <v>0.24432539202181666</v>
      </c>
    </row>
    <row r="528" spans="1:21">
      <c r="A528" s="4">
        <v>2024</v>
      </c>
      <c r="B528" s="4">
        <v>48</v>
      </c>
      <c r="C528" s="4" t="s">
        <v>523</v>
      </c>
      <c r="D528" s="4">
        <v>23290</v>
      </c>
      <c r="E528" s="4" t="s">
        <v>524</v>
      </c>
      <c r="F528" s="4" t="s">
        <v>44</v>
      </c>
      <c r="G528" s="7" t="s">
        <v>45</v>
      </c>
      <c r="H528" s="23">
        <v>0</v>
      </c>
      <c r="I528" s="7" t="s">
        <v>45</v>
      </c>
      <c r="J528" s="7" t="s">
        <v>45</v>
      </c>
      <c r="K528" s="25">
        <v>0</v>
      </c>
      <c r="L528" s="4" t="s">
        <v>44</v>
      </c>
      <c r="M528" s="7" t="s">
        <v>45</v>
      </c>
      <c r="N528" s="23">
        <v>0</v>
      </c>
      <c r="O528" s="7" t="s">
        <v>45</v>
      </c>
      <c r="P528" s="7" t="s">
        <v>45</v>
      </c>
      <c r="Q528" s="25">
        <f t="shared" si="16"/>
        <v>0</v>
      </c>
      <c r="R528" s="39">
        <f>+Section5_Values[[#This Row],[Business Tax Year 2025 Inflation Cap Credit Reduction Amount in Dollars]]+Section5_Values[[#This Row],[Non-Business Tax Year 2025 Inflation Cap Credit Reduction Amount in Dollars]]</f>
        <v>0</v>
      </c>
      <c r="S528" s="18">
        <f>+Section5_Values[[#This Row],[Business County Portion of Section 5 Payment to School District]]+Section5_Values[[#This Row],[Non-Business County Portion of Section 5 Payment to School District]]</f>
        <v>0</v>
      </c>
      <c r="T528" s="13">
        <f t="shared" si="17"/>
        <v>0</v>
      </c>
      <c r="U528" s="14" t="e">
        <f>+Section5_Values[[#This Row],[Difference]]/Section5_Values[[#This Row],[Total District ICC]]</f>
        <v>#DIV/0!</v>
      </c>
    </row>
    <row r="529" spans="1:21">
      <c r="A529" s="4">
        <v>2024</v>
      </c>
      <c r="B529" s="4">
        <v>48</v>
      </c>
      <c r="C529" s="4" t="s">
        <v>523</v>
      </c>
      <c r="D529" s="4">
        <v>24180</v>
      </c>
      <c r="E529" s="4" t="s">
        <v>525</v>
      </c>
      <c r="F529" s="4" t="s">
        <v>44</v>
      </c>
      <c r="G529" s="7" t="s">
        <v>45</v>
      </c>
      <c r="H529" s="23">
        <v>0</v>
      </c>
      <c r="I529" s="7" t="s">
        <v>45</v>
      </c>
      <c r="J529" s="7" t="s">
        <v>45</v>
      </c>
      <c r="K529" s="25">
        <v>0</v>
      </c>
      <c r="L529" s="4" t="s">
        <v>44</v>
      </c>
      <c r="M529" s="7" t="s">
        <v>45</v>
      </c>
      <c r="N529" s="23">
        <v>0</v>
      </c>
      <c r="O529" s="7" t="s">
        <v>45</v>
      </c>
      <c r="P529" s="7" t="s">
        <v>45</v>
      </c>
      <c r="Q529" s="25">
        <f t="shared" si="16"/>
        <v>0</v>
      </c>
      <c r="R529" s="39">
        <f>+Section5_Values[[#This Row],[Business Tax Year 2025 Inflation Cap Credit Reduction Amount in Dollars]]+Section5_Values[[#This Row],[Non-Business Tax Year 2025 Inflation Cap Credit Reduction Amount in Dollars]]</f>
        <v>0</v>
      </c>
      <c r="S529" s="18">
        <f>+Section5_Values[[#This Row],[Business County Portion of Section 5 Payment to School District]]+Section5_Values[[#This Row],[Non-Business County Portion of Section 5 Payment to School District]]</f>
        <v>0</v>
      </c>
      <c r="T529" s="13">
        <f t="shared" si="17"/>
        <v>0</v>
      </c>
      <c r="U529" s="14" t="e">
        <f>+Section5_Values[[#This Row],[Difference]]/Section5_Values[[#This Row],[Total District ICC]]</f>
        <v>#DIV/0!</v>
      </c>
    </row>
    <row r="530" spans="1:21">
      <c r="A530" s="4">
        <v>2024</v>
      </c>
      <c r="B530" s="4">
        <v>48</v>
      </c>
      <c r="C530" s="4" t="s">
        <v>523</v>
      </c>
      <c r="D530" s="4">
        <v>24210</v>
      </c>
      <c r="E530" s="4" t="s">
        <v>454</v>
      </c>
      <c r="F530" s="4" t="s">
        <v>43</v>
      </c>
      <c r="G530" s="7">
        <v>987794</v>
      </c>
      <c r="H530" s="23">
        <v>127122.13</v>
      </c>
      <c r="I530" s="7">
        <v>860671.87</v>
      </c>
      <c r="J530" s="7">
        <v>1029662</v>
      </c>
      <c r="K530" s="25">
        <v>168990.13</v>
      </c>
      <c r="L530" s="4" t="s">
        <v>43</v>
      </c>
      <c r="M530" s="7">
        <v>62312</v>
      </c>
      <c r="N530" s="23">
        <v>11857.83</v>
      </c>
      <c r="O530" s="7">
        <v>50454.17</v>
      </c>
      <c r="P530" s="7">
        <v>64118</v>
      </c>
      <c r="Q530" s="25">
        <f t="shared" si="16"/>
        <v>13663.830000000002</v>
      </c>
      <c r="R530" s="39">
        <f>+Section5_Values[[#This Row],[Business Tax Year 2025 Inflation Cap Credit Reduction Amount in Dollars]]+Section5_Values[[#This Row],[Non-Business Tax Year 2025 Inflation Cap Credit Reduction Amount in Dollars]]</f>
        <v>138979.96</v>
      </c>
      <c r="S530" s="18">
        <f>+Section5_Values[[#This Row],[Business County Portion of Section 5 Payment to School District]]+Section5_Values[[#This Row],[Non-Business County Portion of Section 5 Payment to School District]]</f>
        <v>182653.96000000002</v>
      </c>
      <c r="T530" s="13">
        <f t="shared" si="17"/>
        <v>43674.000000000029</v>
      </c>
      <c r="U530" s="14">
        <f>+Section5_Values[[#This Row],[Difference]]/Section5_Values[[#This Row],[Total District ICC]]</f>
        <v>0.31424674463857977</v>
      </c>
    </row>
    <row r="531" spans="1:21">
      <c r="A531" s="4">
        <v>2024</v>
      </c>
      <c r="B531" s="4">
        <v>48</v>
      </c>
      <c r="C531" s="4" t="s">
        <v>523</v>
      </c>
      <c r="D531" s="4">
        <v>24230</v>
      </c>
      <c r="E531" s="4" t="s">
        <v>526</v>
      </c>
      <c r="F531" s="4" t="s">
        <v>44</v>
      </c>
      <c r="G531" s="7" t="s">
        <v>45</v>
      </c>
      <c r="H531" s="23">
        <v>0</v>
      </c>
      <c r="I531" s="7" t="s">
        <v>45</v>
      </c>
      <c r="J531" s="7" t="s">
        <v>45</v>
      </c>
      <c r="K531" s="25">
        <v>0</v>
      </c>
      <c r="L531" s="4" t="s">
        <v>44</v>
      </c>
      <c r="M531" s="7" t="s">
        <v>45</v>
      </c>
      <c r="N531" s="23">
        <v>0</v>
      </c>
      <c r="O531" s="7" t="s">
        <v>45</v>
      </c>
      <c r="P531" s="7" t="s">
        <v>45</v>
      </c>
      <c r="Q531" s="25">
        <f t="shared" si="16"/>
        <v>0</v>
      </c>
      <c r="R531" s="39">
        <f>+Section5_Values[[#This Row],[Business Tax Year 2025 Inflation Cap Credit Reduction Amount in Dollars]]+Section5_Values[[#This Row],[Non-Business Tax Year 2025 Inflation Cap Credit Reduction Amount in Dollars]]</f>
        <v>0</v>
      </c>
      <c r="S531" s="18">
        <f>+Section5_Values[[#This Row],[Business County Portion of Section 5 Payment to School District]]+Section5_Values[[#This Row],[Non-Business County Portion of Section 5 Payment to School District]]</f>
        <v>0</v>
      </c>
      <c r="T531" s="13">
        <f t="shared" si="17"/>
        <v>0</v>
      </c>
      <c r="U531" s="14" t="e">
        <f>+Section5_Values[[#This Row],[Difference]]/Section5_Values[[#This Row],[Total District ICC]]</f>
        <v>#DIV/0!</v>
      </c>
    </row>
    <row r="532" spans="1:21">
      <c r="A532" s="4">
        <v>2024</v>
      </c>
      <c r="B532" s="4">
        <v>48</v>
      </c>
      <c r="C532" s="4" t="s">
        <v>523</v>
      </c>
      <c r="D532" s="4">
        <v>25120</v>
      </c>
      <c r="E532" s="4" t="s">
        <v>527</v>
      </c>
      <c r="F532" s="4" t="s">
        <v>44</v>
      </c>
      <c r="G532" s="7" t="s">
        <v>45</v>
      </c>
      <c r="H532" s="23">
        <v>0</v>
      </c>
      <c r="I532" s="7" t="s">
        <v>45</v>
      </c>
      <c r="J532" s="7" t="s">
        <v>45</v>
      </c>
      <c r="K532" s="25">
        <v>0</v>
      </c>
      <c r="L532" s="4" t="s">
        <v>44</v>
      </c>
      <c r="M532" s="7" t="s">
        <v>45</v>
      </c>
      <c r="N532" s="23">
        <v>0</v>
      </c>
      <c r="O532" s="7" t="s">
        <v>45</v>
      </c>
      <c r="P532" s="7" t="s">
        <v>45</v>
      </c>
      <c r="Q532" s="25">
        <f t="shared" si="16"/>
        <v>0</v>
      </c>
      <c r="R532" s="39">
        <f>+Section5_Values[[#This Row],[Business Tax Year 2025 Inflation Cap Credit Reduction Amount in Dollars]]+Section5_Values[[#This Row],[Non-Business Tax Year 2025 Inflation Cap Credit Reduction Amount in Dollars]]</f>
        <v>0</v>
      </c>
      <c r="S532" s="18">
        <f>+Section5_Values[[#This Row],[Business County Portion of Section 5 Payment to School District]]+Section5_Values[[#This Row],[Non-Business County Portion of Section 5 Payment to School District]]</f>
        <v>0</v>
      </c>
      <c r="T532" s="13">
        <f t="shared" si="17"/>
        <v>0</v>
      </c>
      <c r="U532" s="14" t="e">
        <f>+Section5_Values[[#This Row],[Difference]]/Section5_Values[[#This Row],[Total District ICC]]</f>
        <v>#DIV/0!</v>
      </c>
    </row>
    <row r="533" spans="1:21">
      <c r="A533" s="4">
        <v>2024</v>
      </c>
      <c r="B533" s="4">
        <v>48</v>
      </c>
      <c r="C533" s="4" t="s">
        <v>523</v>
      </c>
      <c r="D533" s="4">
        <v>25230</v>
      </c>
      <c r="E533" s="4" t="s">
        <v>377</v>
      </c>
      <c r="F533" s="4" t="s">
        <v>43</v>
      </c>
      <c r="G533" s="7">
        <v>1871868</v>
      </c>
      <c r="H533" s="23">
        <v>134597.85</v>
      </c>
      <c r="I533" s="7">
        <v>1737270.15</v>
      </c>
      <c r="J533" s="7">
        <v>1890682</v>
      </c>
      <c r="K533" s="25">
        <v>153411.85</v>
      </c>
      <c r="L533" s="4" t="s">
        <v>44</v>
      </c>
      <c r="M533" s="7" t="s">
        <v>45</v>
      </c>
      <c r="N533" s="23">
        <v>0</v>
      </c>
      <c r="O533" s="7" t="s">
        <v>45</v>
      </c>
      <c r="P533" s="7" t="s">
        <v>45</v>
      </c>
      <c r="Q533" s="25">
        <f t="shared" si="16"/>
        <v>0</v>
      </c>
      <c r="R533" s="39">
        <f>+Section5_Values[[#This Row],[Business Tax Year 2025 Inflation Cap Credit Reduction Amount in Dollars]]+Section5_Values[[#This Row],[Non-Business Tax Year 2025 Inflation Cap Credit Reduction Amount in Dollars]]</f>
        <v>134597.85</v>
      </c>
      <c r="S533" s="18">
        <f>+Section5_Values[[#This Row],[Business County Portion of Section 5 Payment to School District]]+Section5_Values[[#This Row],[Non-Business County Portion of Section 5 Payment to School District]]</f>
        <v>153411.85</v>
      </c>
      <c r="T533" s="13">
        <f t="shared" si="17"/>
        <v>18814</v>
      </c>
      <c r="U533" s="14">
        <f>+Section5_Values[[#This Row],[Difference]]/Section5_Values[[#This Row],[Total District ICC]]</f>
        <v>0.13977935011591938</v>
      </c>
    </row>
    <row r="534" spans="1:21">
      <c r="A534" s="4">
        <v>2024</v>
      </c>
      <c r="B534" s="4">
        <v>48</v>
      </c>
      <c r="C534" s="4" t="s">
        <v>523</v>
      </c>
      <c r="D534" s="4">
        <v>25260</v>
      </c>
      <c r="E534" s="4" t="s">
        <v>528</v>
      </c>
      <c r="F534" s="4" t="s">
        <v>44</v>
      </c>
      <c r="G534" s="7" t="s">
        <v>45</v>
      </c>
      <c r="H534" s="23">
        <v>0</v>
      </c>
      <c r="I534" s="7" t="s">
        <v>45</v>
      </c>
      <c r="J534" s="7" t="s">
        <v>45</v>
      </c>
      <c r="K534" s="25">
        <v>0</v>
      </c>
      <c r="L534" s="4" t="s">
        <v>44</v>
      </c>
      <c r="M534" s="7" t="s">
        <v>45</v>
      </c>
      <c r="N534" s="23">
        <v>0</v>
      </c>
      <c r="O534" s="7" t="s">
        <v>45</v>
      </c>
      <c r="P534" s="7" t="s">
        <v>45</v>
      </c>
      <c r="Q534" s="25">
        <f t="shared" si="16"/>
        <v>0</v>
      </c>
      <c r="R534" s="39">
        <f>+Section5_Values[[#This Row],[Business Tax Year 2025 Inflation Cap Credit Reduction Amount in Dollars]]+Section5_Values[[#This Row],[Non-Business Tax Year 2025 Inflation Cap Credit Reduction Amount in Dollars]]</f>
        <v>0</v>
      </c>
      <c r="S534" s="18">
        <f>+Section5_Values[[#This Row],[Business County Portion of Section 5 Payment to School District]]+Section5_Values[[#This Row],[Non-Business County Portion of Section 5 Payment to School District]]</f>
        <v>0</v>
      </c>
      <c r="T534" s="13">
        <f t="shared" si="17"/>
        <v>0</v>
      </c>
      <c r="U534" s="14" t="e">
        <f>+Section5_Values[[#This Row],[Difference]]/Section5_Values[[#This Row],[Total District ICC]]</f>
        <v>#DIV/0!</v>
      </c>
    </row>
    <row r="535" spans="1:21">
      <c r="A535" s="4">
        <v>2024</v>
      </c>
      <c r="B535" s="4">
        <v>48</v>
      </c>
      <c r="C535" s="4" t="s">
        <v>523</v>
      </c>
      <c r="D535" s="4">
        <v>25340</v>
      </c>
      <c r="E535" s="4" t="s">
        <v>529</v>
      </c>
      <c r="F535" s="4" t="s">
        <v>44</v>
      </c>
      <c r="G535" s="7" t="s">
        <v>45</v>
      </c>
      <c r="H535" s="23">
        <v>0</v>
      </c>
      <c r="I535" s="7" t="s">
        <v>45</v>
      </c>
      <c r="J535" s="7" t="s">
        <v>45</v>
      </c>
      <c r="K535" s="25">
        <v>0</v>
      </c>
      <c r="L535" s="4" t="s">
        <v>44</v>
      </c>
      <c r="M535" s="7" t="s">
        <v>45</v>
      </c>
      <c r="N535" s="23">
        <v>0</v>
      </c>
      <c r="O535" s="7" t="s">
        <v>45</v>
      </c>
      <c r="P535" s="7" t="s">
        <v>45</v>
      </c>
      <c r="Q535" s="25">
        <f t="shared" si="16"/>
        <v>0</v>
      </c>
      <c r="R535" s="39">
        <f>+Section5_Values[[#This Row],[Business Tax Year 2025 Inflation Cap Credit Reduction Amount in Dollars]]+Section5_Values[[#This Row],[Non-Business Tax Year 2025 Inflation Cap Credit Reduction Amount in Dollars]]</f>
        <v>0</v>
      </c>
      <c r="S535" s="18">
        <f>+Section5_Values[[#This Row],[Business County Portion of Section 5 Payment to School District]]+Section5_Values[[#This Row],[Non-Business County Portion of Section 5 Payment to School District]]</f>
        <v>0</v>
      </c>
      <c r="T535" s="13">
        <f t="shared" si="17"/>
        <v>0</v>
      </c>
      <c r="U535" s="14" t="e">
        <f>+Section5_Values[[#This Row],[Difference]]/Section5_Values[[#This Row],[Total District ICC]]</f>
        <v>#DIV/0!</v>
      </c>
    </row>
    <row r="536" spans="1:21">
      <c r="A536" s="4">
        <v>2024</v>
      </c>
      <c r="B536" s="4">
        <v>48</v>
      </c>
      <c r="C536" s="4" t="s">
        <v>523</v>
      </c>
      <c r="D536" s="4">
        <v>25690</v>
      </c>
      <c r="E536" s="4" t="s">
        <v>530</v>
      </c>
      <c r="F536" s="4" t="s">
        <v>44</v>
      </c>
      <c r="G536" s="7" t="s">
        <v>45</v>
      </c>
      <c r="H536" s="23">
        <v>0</v>
      </c>
      <c r="I536" s="7" t="s">
        <v>45</v>
      </c>
      <c r="J536" s="7" t="s">
        <v>45</v>
      </c>
      <c r="K536" s="25">
        <v>0</v>
      </c>
      <c r="L536" s="4" t="s">
        <v>44</v>
      </c>
      <c r="M536" s="7" t="s">
        <v>45</v>
      </c>
      <c r="N536" s="23">
        <v>0</v>
      </c>
      <c r="O536" s="7" t="s">
        <v>45</v>
      </c>
      <c r="P536" s="7" t="s">
        <v>45</v>
      </c>
      <c r="Q536" s="25">
        <f t="shared" si="16"/>
        <v>0</v>
      </c>
      <c r="R536" s="39">
        <f>+Section5_Values[[#This Row],[Business Tax Year 2025 Inflation Cap Credit Reduction Amount in Dollars]]+Section5_Values[[#This Row],[Non-Business Tax Year 2025 Inflation Cap Credit Reduction Amount in Dollars]]</f>
        <v>0</v>
      </c>
      <c r="S536" s="18">
        <f>+Section5_Values[[#This Row],[Business County Portion of Section 5 Payment to School District]]+Section5_Values[[#This Row],[Non-Business County Portion of Section 5 Payment to School District]]</f>
        <v>0</v>
      </c>
      <c r="T536" s="13">
        <f t="shared" si="17"/>
        <v>0</v>
      </c>
      <c r="U536" s="14" t="e">
        <f>+Section5_Values[[#This Row],[Difference]]/Section5_Values[[#This Row],[Total District ICC]]</f>
        <v>#DIV/0!</v>
      </c>
    </row>
    <row r="537" spans="1:21">
      <c r="A537" s="4">
        <v>2024</v>
      </c>
      <c r="B537" s="4">
        <v>48</v>
      </c>
      <c r="C537" s="4" t="s">
        <v>523</v>
      </c>
      <c r="D537" s="4">
        <v>30140</v>
      </c>
      <c r="E537" s="4" t="s">
        <v>305</v>
      </c>
      <c r="F537" s="4" t="s">
        <v>44</v>
      </c>
      <c r="G537" s="7" t="s">
        <v>45</v>
      </c>
      <c r="H537" s="23">
        <v>0</v>
      </c>
      <c r="I537" s="7" t="s">
        <v>45</v>
      </c>
      <c r="J537" s="7" t="s">
        <v>45</v>
      </c>
      <c r="K537" s="25">
        <v>0</v>
      </c>
      <c r="L537" s="4" t="s">
        <v>44</v>
      </c>
      <c r="M537" s="7" t="s">
        <v>45</v>
      </c>
      <c r="N537" s="23">
        <v>0</v>
      </c>
      <c r="O537" s="7" t="s">
        <v>45</v>
      </c>
      <c r="P537" s="7" t="s">
        <v>45</v>
      </c>
      <c r="Q537" s="25">
        <f t="shared" si="16"/>
        <v>0</v>
      </c>
      <c r="R537" s="39">
        <f>+Section5_Values[[#This Row],[Business Tax Year 2025 Inflation Cap Credit Reduction Amount in Dollars]]+Section5_Values[[#This Row],[Non-Business Tax Year 2025 Inflation Cap Credit Reduction Amount in Dollars]]</f>
        <v>0</v>
      </c>
      <c r="S537" s="18">
        <f>+Section5_Values[[#This Row],[Business County Portion of Section 5 Payment to School District]]+Section5_Values[[#This Row],[Non-Business County Portion of Section 5 Payment to School District]]</f>
        <v>0</v>
      </c>
      <c r="T537" s="13">
        <f t="shared" si="17"/>
        <v>0</v>
      </c>
      <c r="U537" s="14" t="e">
        <f>+Section5_Values[[#This Row],[Difference]]/Section5_Values[[#This Row],[Total District ICC]]</f>
        <v>#DIV/0!</v>
      </c>
    </row>
    <row r="538" spans="1:21">
      <c r="A538" s="4">
        <v>2024</v>
      </c>
      <c r="B538" s="4">
        <v>48</v>
      </c>
      <c r="C538" s="4" t="s">
        <v>523</v>
      </c>
      <c r="D538" s="4">
        <v>30300</v>
      </c>
      <c r="E538" s="4" t="s">
        <v>379</v>
      </c>
      <c r="F538" s="4" t="s">
        <v>43</v>
      </c>
      <c r="G538" s="7">
        <v>7023749</v>
      </c>
      <c r="H538" s="23">
        <v>609782.89</v>
      </c>
      <c r="I538" s="7">
        <v>6413966.1100000003</v>
      </c>
      <c r="J538" s="7">
        <v>7117368</v>
      </c>
      <c r="K538" s="25">
        <v>703401.89</v>
      </c>
      <c r="L538" s="4" t="s">
        <v>43</v>
      </c>
      <c r="M538" s="7">
        <v>1738072</v>
      </c>
      <c r="N538" s="23">
        <v>7956.45</v>
      </c>
      <c r="O538" s="7">
        <v>1730115.55</v>
      </c>
      <c r="P538" s="7">
        <v>1793798</v>
      </c>
      <c r="Q538" s="25">
        <f t="shared" si="16"/>
        <v>63682.449999999953</v>
      </c>
      <c r="R538" s="39">
        <f>+Section5_Values[[#This Row],[Business Tax Year 2025 Inflation Cap Credit Reduction Amount in Dollars]]+Section5_Values[[#This Row],[Non-Business Tax Year 2025 Inflation Cap Credit Reduction Amount in Dollars]]</f>
        <v>617739.34</v>
      </c>
      <c r="S538" s="18">
        <f>+Section5_Values[[#This Row],[Business County Portion of Section 5 Payment to School District]]+Section5_Values[[#This Row],[Non-Business County Portion of Section 5 Payment to School District]]</f>
        <v>767084.34</v>
      </c>
      <c r="T538" s="13">
        <f t="shared" si="17"/>
        <v>149345</v>
      </c>
      <c r="U538" s="14">
        <f>+Section5_Values[[#This Row],[Difference]]/Section5_Values[[#This Row],[Total District ICC]]</f>
        <v>0.24176054579913916</v>
      </c>
    </row>
    <row r="539" spans="1:21">
      <c r="A539" s="4">
        <v>2023</v>
      </c>
      <c r="B539" s="4">
        <v>49</v>
      </c>
      <c r="C539" s="4" t="s">
        <v>531</v>
      </c>
      <c r="D539" s="4">
        <v>21700</v>
      </c>
      <c r="E539" s="4" t="s">
        <v>532</v>
      </c>
      <c r="F539" s="4" t="s">
        <v>43</v>
      </c>
      <c r="G539" s="7">
        <v>846415</v>
      </c>
      <c r="H539" s="23">
        <v>116554.34</v>
      </c>
      <c r="I539" s="7">
        <v>729860.66</v>
      </c>
      <c r="J539" s="7">
        <v>875666</v>
      </c>
      <c r="K539" s="25">
        <v>145805.34</v>
      </c>
      <c r="L539" s="4" t="s">
        <v>44</v>
      </c>
      <c r="M539" s="7" t="s">
        <v>45</v>
      </c>
      <c r="N539" s="23">
        <v>0</v>
      </c>
      <c r="O539" s="7" t="s">
        <v>45</v>
      </c>
      <c r="P539" s="7" t="s">
        <v>45</v>
      </c>
      <c r="Q539" s="25">
        <f t="shared" si="16"/>
        <v>0</v>
      </c>
      <c r="R539" s="39">
        <f>+Section5_Values[[#This Row],[Business Tax Year 2025 Inflation Cap Credit Reduction Amount in Dollars]]+Section5_Values[[#This Row],[Non-Business Tax Year 2025 Inflation Cap Credit Reduction Amount in Dollars]]</f>
        <v>116554.34</v>
      </c>
      <c r="S539" s="18">
        <f>+Section5_Values[[#This Row],[Business County Portion of Section 5 Payment to School District]]+Section5_Values[[#This Row],[Non-Business County Portion of Section 5 Payment to School District]]</f>
        <v>145805.34</v>
      </c>
      <c r="T539" s="13">
        <f t="shared" si="17"/>
        <v>29251</v>
      </c>
      <c r="U539" s="14">
        <f>+Section5_Values[[#This Row],[Difference]]/Section5_Values[[#This Row],[Total District ICC]]</f>
        <v>0.25096448574973701</v>
      </c>
    </row>
    <row r="540" spans="1:21">
      <c r="A540" s="4">
        <v>2023</v>
      </c>
      <c r="B540" s="4">
        <v>49</v>
      </c>
      <c r="C540" s="4" t="s">
        <v>531</v>
      </c>
      <c r="D540" s="4">
        <v>22540</v>
      </c>
      <c r="E540" s="4" t="s">
        <v>533</v>
      </c>
      <c r="F540" s="4" t="s">
        <v>43</v>
      </c>
      <c r="G540" s="7">
        <v>6597134</v>
      </c>
      <c r="H540" s="23">
        <v>495727.63</v>
      </c>
      <c r="I540" s="7">
        <v>6101406.3700000001</v>
      </c>
      <c r="J540" s="7">
        <v>6999286</v>
      </c>
      <c r="K540" s="25">
        <v>897879.63</v>
      </c>
      <c r="L540" s="4" t="s">
        <v>44</v>
      </c>
      <c r="M540" s="7" t="s">
        <v>45</v>
      </c>
      <c r="N540" s="23">
        <v>0</v>
      </c>
      <c r="O540" s="7" t="s">
        <v>45</v>
      </c>
      <c r="P540" s="7" t="s">
        <v>45</v>
      </c>
      <c r="Q540" s="25">
        <f t="shared" si="16"/>
        <v>0</v>
      </c>
      <c r="R540" s="39">
        <f>+Section5_Values[[#This Row],[Business Tax Year 2025 Inflation Cap Credit Reduction Amount in Dollars]]+Section5_Values[[#This Row],[Non-Business Tax Year 2025 Inflation Cap Credit Reduction Amount in Dollars]]</f>
        <v>495727.63</v>
      </c>
      <c r="S540" s="18">
        <f>+Section5_Values[[#This Row],[Business County Portion of Section 5 Payment to School District]]+Section5_Values[[#This Row],[Non-Business County Portion of Section 5 Payment to School District]]</f>
        <v>897879.63</v>
      </c>
      <c r="T540" s="13">
        <f t="shared" si="17"/>
        <v>402152</v>
      </c>
      <c r="U540" s="14">
        <f>+Section5_Values[[#This Row],[Difference]]/Section5_Values[[#This Row],[Total District ICC]]</f>
        <v>0.81123579898098475</v>
      </c>
    </row>
    <row r="541" spans="1:21">
      <c r="A541" s="4">
        <v>2023</v>
      </c>
      <c r="B541" s="4">
        <v>49</v>
      </c>
      <c r="C541" s="4" t="s">
        <v>531</v>
      </c>
      <c r="D541" s="4">
        <v>22590</v>
      </c>
      <c r="E541" s="4" t="s">
        <v>361</v>
      </c>
      <c r="F541" s="4" t="s">
        <v>43</v>
      </c>
      <c r="G541" s="7">
        <v>9989449</v>
      </c>
      <c r="H541" s="23">
        <v>881558.9</v>
      </c>
      <c r="I541" s="7">
        <v>9107890.0999999996</v>
      </c>
      <c r="J541" s="7">
        <v>8274667</v>
      </c>
      <c r="K541" s="25">
        <v>0</v>
      </c>
      <c r="L541" s="4" t="s">
        <v>44</v>
      </c>
      <c r="M541" s="7" t="s">
        <v>45</v>
      </c>
      <c r="N541" s="23">
        <v>0</v>
      </c>
      <c r="O541" s="7" t="s">
        <v>45</v>
      </c>
      <c r="P541" s="7" t="s">
        <v>45</v>
      </c>
      <c r="Q541" s="25">
        <f t="shared" si="16"/>
        <v>0</v>
      </c>
      <c r="R541" s="39">
        <f>+Section5_Values[[#This Row],[Business Tax Year 2025 Inflation Cap Credit Reduction Amount in Dollars]]+Section5_Values[[#This Row],[Non-Business Tax Year 2025 Inflation Cap Credit Reduction Amount in Dollars]]</f>
        <v>881558.9</v>
      </c>
      <c r="S541" s="18">
        <f>+Section5_Values[[#This Row],[Business County Portion of Section 5 Payment to School District]]+Section5_Values[[#This Row],[Non-Business County Portion of Section 5 Payment to School District]]</f>
        <v>0</v>
      </c>
      <c r="T541" s="13">
        <f t="shared" si="17"/>
        <v>-881558.9</v>
      </c>
      <c r="U541" s="15">
        <f>+Section5_Values[[#This Row],[Difference]]/Section5_Values[[#This Row],[Total District ICC]]</f>
        <v>-1</v>
      </c>
    </row>
    <row r="542" spans="1:21">
      <c r="A542" s="4">
        <v>2023</v>
      </c>
      <c r="B542" s="4">
        <v>49</v>
      </c>
      <c r="C542" s="4" t="s">
        <v>531</v>
      </c>
      <c r="D542" s="4">
        <v>22960</v>
      </c>
      <c r="E542" s="4" t="s">
        <v>534</v>
      </c>
      <c r="F542" s="4" t="s">
        <v>43</v>
      </c>
      <c r="G542" s="7">
        <v>8915050</v>
      </c>
      <c r="H542" s="23">
        <v>930981.95</v>
      </c>
      <c r="I542" s="7">
        <v>7984068.0499999998</v>
      </c>
      <c r="J542" s="7">
        <v>9437552</v>
      </c>
      <c r="K542" s="25">
        <v>1453483.95</v>
      </c>
      <c r="L542" s="4" t="s">
        <v>44</v>
      </c>
      <c r="M542" s="7" t="s">
        <v>45</v>
      </c>
      <c r="N542" s="23">
        <v>0</v>
      </c>
      <c r="O542" s="7" t="s">
        <v>45</v>
      </c>
      <c r="P542" s="7" t="s">
        <v>45</v>
      </c>
      <c r="Q542" s="25">
        <f t="shared" si="16"/>
        <v>0</v>
      </c>
      <c r="R542" s="39">
        <f>+Section5_Values[[#This Row],[Business Tax Year 2025 Inflation Cap Credit Reduction Amount in Dollars]]+Section5_Values[[#This Row],[Non-Business Tax Year 2025 Inflation Cap Credit Reduction Amount in Dollars]]</f>
        <v>930981.95</v>
      </c>
      <c r="S542" s="18">
        <f>+Section5_Values[[#This Row],[Business County Portion of Section 5 Payment to School District]]+Section5_Values[[#This Row],[Non-Business County Portion of Section 5 Payment to School District]]</f>
        <v>1453483.95</v>
      </c>
      <c r="T542" s="13">
        <f t="shared" si="17"/>
        <v>522502</v>
      </c>
      <c r="U542" s="14">
        <f>+Section5_Values[[#This Row],[Difference]]/Section5_Values[[#This Row],[Total District ICC]]</f>
        <v>0.56123751915920606</v>
      </c>
    </row>
    <row r="543" spans="1:21">
      <c r="A543" s="4">
        <v>2023</v>
      </c>
      <c r="B543" s="4">
        <v>49</v>
      </c>
      <c r="C543" s="4" t="s">
        <v>531</v>
      </c>
      <c r="D543" s="4">
        <v>23130</v>
      </c>
      <c r="E543" s="4" t="s">
        <v>352</v>
      </c>
      <c r="F543" s="4" t="s">
        <v>43</v>
      </c>
      <c r="G543" s="7">
        <v>8127492</v>
      </c>
      <c r="H543" s="23">
        <v>471712.45</v>
      </c>
      <c r="I543" s="7">
        <v>7655779.5499999998</v>
      </c>
      <c r="J543" s="7">
        <v>8194158</v>
      </c>
      <c r="K543" s="25">
        <v>538378.44999999995</v>
      </c>
      <c r="L543" s="4" t="s">
        <v>44</v>
      </c>
      <c r="M543" s="7" t="s">
        <v>45</v>
      </c>
      <c r="N543" s="23">
        <v>0</v>
      </c>
      <c r="O543" s="7" t="s">
        <v>45</v>
      </c>
      <c r="P543" s="7" t="s">
        <v>45</v>
      </c>
      <c r="Q543" s="25">
        <f t="shared" si="16"/>
        <v>0</v>
      </c>
      <c r="R543" s="39">
        <f>+Section5_Values[[#This Row],[Business Tax Year 2025 Inflation Cap Credit Reduction Amount in Dollars]]+Section5_Values[[#This Row],[Non-Business Tax Year 2025 Inflation Cap Credit Reduction Amount in Dollars]]</f>
        <v>471712.45</v>
      </c>
      <c r="S543" s="18">
        <f>+Section5_Values[[#This Row],[Business County Portion of Section 5 Payment to School District]]+Section5_Values[[#This Row],[Non-Business County Portion of Section 5 Payment to School District]]</f>
        <v>538378.44999999995</v>
      </c>
      <c r="T543" s="13">
        <f t="shared" si="17"/>
        <v>66665.999999999942</v>
      </c>
      <c r="U543" s="14">
        <f>+Section5_Values[[#This Row],[Difference]]/Section5_Values[[#This Row],[Total District ICC]]</f>
        <v>0.14132762448818117</v>
      </c>
    </row>
    <row r="544" spans="1:21">
      <c r="A544" s="4">
        <v>2023</v>
      </c>
      <c r="B544" s="4">
        <v>49</v>
      </c>
      <c r="C544" s="4" t="s">
        <v>531</v>
      </c>
      <c r="D544" s="4">
        <v>23320</v>
      </c>
      <c r="E544" s="4" t="s">
        <v>172</v>
      </c>
      <c r="F544" s="4" t="s">
        <v>43</v>
      </c>
      <c r="G544" s="7">
        <v>165997</v>
      </c>
      <c r="H544" s="23">
        <v>21422.61</v>
      </c>
      <c r="I544" s="7">
        <v>144574.39000000001</v>
      </c>
      <c r="J544" s="7">
        <v>169987</v>
      </c>
      <c r="K544" s="25">
        <v>25412.61</v>
      </c>
      <c r="L544" s="4" t="s">
        <v>44</v>
      </c>
      <c r="M544" s="7" t="s">
        <v>45</v>
      </c>
      <c r="N544" s="23">
        <v>0</v>
      </c>
      <c r="O544" s="7" t="s">
        <v>45</v>
      </c>
      <c r="P544" s="7" t="s">
        <v>45</v>
      </c>
      <c r="Q544" s="25">
        <f t="shared" si="16"/>
        <v>0</v>
      </c>
      <c r="R544" s="39">
        <f>+Section5_Values[[#This Row],[Business Tax Year 2025 Inflation Cap Credit Reduction Amount in Dollars]]+Section5_Values[[#This Row],[Non-Business Tax Year 2025 Inflation Cap Credit Reduction Amount in Dollars]]</f>
        <v>21422.61</v>
      </c>
      <c r="S544" s="18">
        <f>+Section5_Values[[#This Row],[Business County Portion of Section 5 Payment to School District]]+Section5_Values[[#This Row],[Non-Business County Portion of Section 5 Payment to School District]]</f>
        <v>25412.61</v>
      </c>
      <c r="T544" s="13">
        <f t="shared" si="17"/>
        <v>3990</v>
      </c>
      <c r="U544" s="14">
        <f>+Section5_Values[[#This Row],[Difference]]/Section5_Values[[#This Row],[Total District ICC]]</f>
        <v>0.18625181525500395</v>
      </c>
    </row>
    <row r="545" spans="1:21">
      <c r="A545" s="4">
        <v>2023</v>
      </c>
      <c r="B545" s="4">
        <v>49</v>
      </c>
      <c r="C545" s="4" t="s">
        <v>531</v>
      </c>
      <c r="D545" s="4">
        <v>23380</v>
      </c>
      <c r="E545" s="4" t="s">
        <v>206</v>
      </c>
      <c r="F545" s="4" t="s">
        <v>44</v>
      </c>
      <c r="G545" s="7" t="s">
        <v>45</v>
      </c>
      <c r="H545" s="23">
        <v>0</v>
      </c>
      <c r="I545" s="7" t="s">
        <v>45</v>
      </c>
      <c r="J545" s="7" t="s">
        <v>45</v>
      </c>
      <c r="K545" s="25">
        <v>0</v>
      </c>
      <c r="L545" s="4" t="s">
        <v>44</v>
      </c>
      <c r="M545" s="7" t="s">
        <v>45</v>
      </c>
      <c r="N545" s="23">
        <v>0</v>
      </c>
      <c r="O545" s="7" t="s">
        <v>45</v>
      </c>
      <c r="P545" s="7" t="s">
        <v>45</v>
      </c>
      <c r="Q545" s="25">
        <f t="shared" si="16"/>
        <v>0</v>
      </c>
      <c r="R545" s="39">
        <f>+Section5_Values[[#This Row],[Business Tax Year 2025 Inflation Cap Credit Reduction Amount in Dollars]]+Section5_Values[[#This Row],[Non-Business Tax Year 2025 Inflation Cap Credit Reduction Amount in Dollars]]</f>
        <v>0</v>
      </c>
      <c r="S545" s="18">
        <f>+Section5_Values[[#This Row],[Business County Portion of Section 5 Payment to School District]]+Section5_Values[[#This Row],[Non-Business County Portion of Section 5 Payment to School District]]</f>
        <v>0</v>
      </c>
      <c r="T545" s="13">
        <f t="shared" si="17"/>
        <v>0</v>
      </c>
      <c r="U545" s="14" t="e">
        <f>+Section5_Values[[#This Row],[Difference]]/Section5_Values[[#This Row],[Total District ICC]]</f>
        <v>#DIV/0!</v>
      </c>
    </row>
    <row r="546" spans="1:21">
      <c r="A546" s="4">
        <v>2023</v>
      </c>
      <c r="B546" s="4">
        <v>49</v>
      </c>
      <c r="C546" s="4" t="s">
        <v>531</v>
      </c>
      <c r="D546" s="4">
        <v>25940</v>
      </c>
      <c r="E546" s="4" t="s">
        <v>535</v>
      </c>
      <c r="F546" s="4" t="s">
        <v>43</v>
      </c>
      <c r="G546" s="7">
        <v>9923</v>
      </c>
      <c r="H546" s="23">
        <v>489.56</v>
      </c>
      <c r="I546" s="7">
        <v>9433.44</v>
      </c>
      <c r="J546" s="7">
        <v>9998</v>
      </c>
      <c r="K546" s="25">
        <v>564.55999999999995</v>
      </c>
      <c r="L546" s="4" t="s">
        <v>44</v>
      </c>
      <c r="M546" s="7" t="s">
        <v>45</v>
      </c>
      <c r="N546" s="23">
        <v>0</v>
      </c>
      <c r="O546" s="7" t="s">
        <v>45</v>
      </c>
      <c r="P546" s="7" t="s">
        <v>45</v>
      </c>
      <c r="Q546" s="25">
        <f t="shared" si="16"/>
        <v>0</v>
      </c>
      <c r="R546" s="39">
        <f>+Section5_Values[[#This Row],[Business Tax Year 2025 Inflation Cap Credit Reduction Amount in Dollars]]+Section5_Values[[#This Row],[Non-Business Tax Year 2025 Inflation Cap Credit Reduction Amount in Dollars]]</f>
        <v>489.56</v>
      </c>
      <c r="S546" s="18">
        <f>+Section5_Values[[#This Row],[Business County Portion of Section 5 Payment to School District]]+Section5_Values[[#This Row],[Non-Business County Portion of Section 5 Payment to School District]]</f>
        <v>564.55999999999995</v>
      </c>
      <c r="T546" s="13">
        <f t="shared" si="17"/>
        <v>74.999999999999943</v>
      </c>
      <c r="U546" s="14">
        <f>+Section5_Values[[#This Row],[Difference]]/Section5_Values[[#This Row],[Total District ICC]]</f>
        <v>0.15319879075087822</v>
      </c>
    </row>
    <row r="547" spans="1:21">
      <c r="A547" s="4">
        <v>2023</v>
      </c>
      <c r="B547" s="4">
        <v>49</v>
      </c>
      <c r="C547" s="4" t="s">
        <v>531</v>
      </c>
      <c r="D547" s="4">
        <v>30070</v>
      </c>
      <c r="E547" s="4" t="s">
        <v>319</v>
      </c>
      <c r="F547" s="4" t="s">
        <v>43</v>
      </c>
      <c r="G547" s="7">
        <v>2642790</v>
      </c>
      <c r="H547" s="23">
        <v>434695.49</v>
      </c>
      <c r="I547" s="7">
        <v>2208094.5099999998</v>
      </c>
      <c r="J547" s="7">
        <v>2646838</v>
      </c>
      <c r="K547" s="25">
        <v>438743.49</v>
      </c>
      <c r="L547" s="4" t="s">
        <v>44</v>
      </c>
      <c r="M547" s="7" t="s">
        <v>45</v>
      </c>
      <c r="N547" s="23">
        <v>0</v>
      </c>
      <c r="O547" s="7" t="s">
        <v>45</v>
      </c>
      <c r="P547" s="7" t="s">
        <v>45</v>
      </c>
      <c r="Q547" s="25">
        <f t="shared" si="16"/>
        <v>0</v>
      </c>
      <c r="R547" s="39">
        <f>+Section5_Values[[#This Row],[Business Tax Year 2025 Inflation Cap Credit Reduction Amount in Dollars]]+Section5_Values[[#This Row],[Non-Business Tax Year 2025 Inflation Cap Credit Reduction Amount in Dollars]]</f>
        <v>434695.49</v>
      </c>
      <c r="S547" s="18">
        <f>+Section5_Values[[#This Row],[Business County Portion of Section 5 Payment to School District]]+Section5_Values[[#This Row],[Non-Business County Portion of Section 5 Payment to School District]]</f>
        <v>438743.49</v>
      </c>
      <c r="T547" s="13">
        <f t="shared" si="17"/>
        <v>4048</v>
      </c>
      <c r="U547" s="14">
        <f>+Section5_Values[[#This Row],[Difference]]/Section5_Values[[#This Row],[Total District ICC]]</f>
        <v>9.3122659266605227E-3</v>
      </c>
    </row>
    <row r="548" spans="1:21">
      <c r="A548" s="4">
        <v>2023</v>
      </c>
      <c r="B548" s="4">
        <v>49</v>
      </c>
      <c r="C548" s="4" t="s">
        <v>531</v>
      </c>
      <c r="D548" s="4">
        <v>30160</v>
      </c>
      <c r="E548" s="4" t="s">
        <v>137</v>
      </c>
      <c r="F548" s="4" t="s">
        <v>43</v>
      </c>
      <c r="G548" s="7">
        <v>4135</v>
      </c>
      <c r="H548" s="23">
        <v>729.76</v>
      </c>
      <c r="I548" s="7">
        <v>3405.24</v>
      </c>
      <c r="J548" s="7">
        <v>4205</v>
      </c>
      <c r="K548" s="25">
        <v>799.76</v>
      </c>
      <c r="L548" s="4" t="s">
        <v>44</v>
      </c>
      <c r="M548" s="7" t="s">
        <v>45</v>
      </c>
      <c r="N548" s="23">
        <v>0</v>
      </c>
      <c r="O548" s="7" t="s">
        <v>45</v>
      </c>
      <c r="P548" s="7" t="s">
        <v>45</v>
      </c>
      <c r="Q548" s="25">
        <f t="shared" si="16"/>
        <v>0</v>
      </c>
      <c r="R548" s="39">
        <f>+Section5_Values[[#This Row],[Business Tax Year 2025 Inflation Cap Credit Reduction Amount in Dollars]]+Section5_Values[[#This Row],[Non-Business Tax Year 2025 Inflation Cap Credit Reduction Amount in Dollars]]</f>
        <v>729.76</v>
      </c>
      <c r="S548" s="18">
        <f>+Section5_Values[[#This Row],[Business County Portion of Section 5 Payment to School District]]+Section5_Values[[#This Row],[Non-Business County Portion of Section 5 Payment to School District]]</f>
        <v>799.76</v>
      </c>
      <c r="T548" s="13">
        <f t="shared" si="17"/>
        <v>70</v>
      </c>
      <c r="U548" s="14">
        <f>+Section5_Values[[#This Row],[Difference]]/Section5_Values[[#This Row],[Total District ICC]]</f>
        <v>9.5921946941460209E-2</v>
      </c>
    </row>
    <row r="549" spans="1:21">
      <c r="A549" s="4">
        <v>2023</v>
      </c>
      <c r="B549" s="4">
        <v>49</v>
      </c>
      <c r="C549" s="4" t="s">
        <v>531</v>
      </c>
      <c r="D549" s="4">
        <v>30290</v>
      </c>
      <c r="E549" s="4" t="s">
        <v>64</v>
      </c>
      <c r="F549" s="4" t="s">
        <v>43</v>
      </c>
      <c r="G549" s="7">
        <v>14924</v>
      </c>
      <c r="H549" s="23">
        <v>2763.31</v>
      </c>
      <c r="I549" s="7">
        <v>12160.69</v>
      </c>
      <c r="J549" s="7">
        <v>15602</v>
      </c>
      <c r="K549" s="25">
        <v>3441.31</v>
      </c>
      <c r="L549" s="4" t="s">
        <v>44</v>
      </c>
      <c r="M549" s="7" t="s">
        <v>45</v>
      </c>
      <c r="N549" s="23">
        <v>0</v>
      </c>
      <c r="O549" s="7" t="s">
        <v>45</v>
      </c>
      <c r="P549" s="7" t="s">
        <v>45</v>
      </c>
      <c r="Q549" s="25">
        <f t="shared" si="16"/>
        <v>0</v>
      </c>
      <c r="R549" s="39">
        <f>+Section5_Values[[#This Row],[Business Tax Year 2025 Inflation Cap Credit Reduction Amount in Dollars]]+Section5_Values[[#This Row],[Non-Business Tax Year 2025 Inflation Cap Credit Reduction Amount in Dollars]]</f>
        <v>2763.31</v>
      </c>
      <c r="S549" s="18">
        <f>+Section5_Values[[#This Row],[Business County Portion of Section 5 Payment to School District]]+Section5_Values[[#This Row],[Non-Business County Portion of Section 5 Payment to School District]]</f>
        <v>3441.31</v>
      </c>
      <c r="T549" s="13">
        <f t="shared" si="17"/>
        <v>678</v>
      </c>
      <c r="U549" s="14">
        <f>+Section5_Values[[#This Row],[Difference]]/Section5_Values[[#This Row],[Total District ICC]]</f>
        <v>0.2453579222019969</v>
      </c>
    </row>
    <row r="550" spans="1:21">
      <c r="A550" s="4">
        <v>2023</v>
      </c>
      <c r="B550" s="4">
        <v>49</v>
      </c>
      <c r="C550" s="4" t="s">
        <v>531</v>
      </c>
      <c r="D550" s="4">
        <v>30310</v>
      </c>
      <c r="E550" s="4" t="s">
        <v>462</v>
      </c>
      <c r="F550" s="4" t="s">
        <v>43</v>
      </c>
      <c r="G550" s="7">
        <v>863</v>
      </c>
      <c r="H550" s="23">
        <v>128.09</v>
      </c>
      <c r="I550" s="7">
        <v>734.91</v>
      </c>
      <c r="J550" s="7">
        <v>869</v>
      </c>
      <c r="K550" s="25">
        <v>134.09</v>
      </c>
      <c r="L550" s="4" t="s">
        <v>44</v>
      </c>
      <c r="M550" s="7" t="s">
        <v>45</v>
      </c>
      <c r="N550" s="23">
        <v>0</v>
      </c>
      <c r="O550" s="7" t="s">
        <v>45</v>
      </c>
      <c r="P550" s="7" t="s">
        <v>45</v>
      </c>
      <c r="Q550" s="25">
        <f t="shared" si="16"/>
        <v>0</v>
      </c>
      <c r="R550" s="39">
        <f>+Section5_Values[[#This Row],[Business Tax Year 2025 Inflation Cap Credit Reduction Amount in Dollars]]+Section5_Values[[#This Row],[Non-Business Tax Year 2025 Inflation Cap Credit Reduction Amount in Dollars]]</f>
        <v>128.09</v>
      </c>
      <c r="S550" s="18">
        <f>+Section5_Values[[#This Row],[Business County Portion of Section 5 Payment to School District]]+Section5_Values[[#This Row],[Non-Business County Portion of Section 5 Payment to School District]]</f>
        <v>134.09</v>
      </c>
      <c r="T550" s="13">
        <f t="shared" si="17"/>
        <v>6</v>
      </c>
      <c r="U550" s="14">
        <f>+Section5_Values[[#This Row],[Difference]]/Section5_Values[[#This Row],[Total District ICC]]</f>
        <v>4.6842064173627913E-2</v>
      </c>
    </row>
    <row r="551" spans="1:21">
      <c r="A551" s="4">
        <v>2023</v>
      </c>
      <c r="B551" s="4">
        <v>50</v>
      </c>
      <c r="C551" s="4" t="s">
        <v>536</v>
      </c>
      <c r="D551" s="4">
        <v>20060</v>
      </c>
      <c r="E551" s="4" t="s">
        <v>209</v>
      </c>
      <c r="F551" s="4" t="s">
        <v>43</v>
      </c>
      <c r="G551" s="7">
        <v>94961</v>
      </c>
      <c r="H551" s="23">
        <v>7223.83</v>
      </c>
      <c r="I551" s="7">
        <v>87737.17</v>
      </c>
      <c r="J551" s="7">
        <v>95500</v>
      </c>
      <c r="K551" s="25">
        <v>7762.83</v>
      </c>
      <c r="L551" s="4" t="s">
        <v>44</v>
      </c>
      <c r="M551" s="7" t="s">
        <v>45</v>
      </c>
      <c r="N551" s="23">
        <v>0</v>
      </c>
      <c r="O551" s="7" t="s">
        <v>45</v>
      </c>
      <c r="P551" s="7" t="s">
        <v>45</v>
      </c>
      <c r="Q551" s="25">
        <f t="shared" si="16"/>
        <v>0</v>
      </c>
      <c r="R551" s="39">
        <f>+Section5_Values[[#This Row],[Business Tax Year 2025 Inflation Cap Credit Reduction Amount in Dollars]]+Section5_Values[[#This Row],[Non-Business Tax Year 2025 Inflation Cap Credit Reduction Amount in Dollars]]</f>
        <v>7223.83</v>
      </c>
      <c r="S551" s="18">
        <f>+Section5_Values[[#This Row],[Business County Portion of Section 5 Payment to School District]]+Section5_Values[[#This Row],[Non-Business County Portion of Section 5 Payment to School District]]</f>
        <v>7762.83</v>
      </c>
      <c r="T551" s="13">
        <f t="shared" si="17"/>
        <v>539</v>
      </c>
      <c r="U551" s="14">
        <f>+Section5_Values[[#This Row],[Difference]]/Section5_Values[[#This Row],[Total District ICC]]</f>
        <v>7.4614158971072139E-2</v>
      </c>
    </row>
    <row r="552" spans="1:21">
      <c r="A552" s="4">
        <v>2023</v>
      </c>
      <c r="B552" s="4">
        <v>50</v>
      </c>
      <c r="C552" s="4" t="s">
        <v>536</v>
      </c>
      <c r="D552" s="4">
        <v>20210</v>
      </c>
      <c r="E552" s="4" t="s">
        <v>537</v>
      </c>
      <c r="F552" s="4" t="s">
        <v>44</v>
      </c>
      <c r="G552" s="7" t="s">
        <v>45</v>
      </c>
      <c r="H552" s="23">
        <v>0</v>
      </c>
      <c r="I552" s="7" t="s">
        <v>45</v>
      </c>
      <c r="J552" s="7" t="s">
        <v>45</v>
      </c>
      <c r="K552" s="25">
        <v>0</v>
      </c>
      <c r="L552" s="4" t="s">
        <v>44</v>
      </c>
      <c r="M552" s="7" t="s">
        <v>45</v>
      </c>
      <c r="N552" s="23">
        <v>0</v>
      </c>
      <c r="O552" s="7" t="s">
        <v>45</v>
      </c>
      <c r="P552" s="7" t="s">
        <v>45</v>
      </c>
      <c r="Q552" s="25">
        <f t="shared" si="16"/>
        <v>0</v>
      </c>
      <c r="R552" s="39">
        <f>+Section5_Values[[#This Row],[Business Tax Year 2025 Inflation Cap Credit Reduction Amount in Dollars]]+Section5_Values[[#This Row],[Non-Business Tax Year 2025 Inflation Cap Credit Reduction Amount in Dollars]]</f>
        <v>0</v>
      </c>
      <c r="S552" s="18">
        <f>+Section5_Values[[#This Row],[Business County Portion of Section 5 Payment to School District]]+Section5_Values[[#This Row],[Non-Business County Portion of Section 5 Payment to School District]]</f>
        <v>0</v>
      </c>
      <c r="T552" s="13">
        <f t="shared" si="17"/>
        <v>0</v>
      </c>
      <c r="U552" s="14" t="e">
        <f>+Section5_Values[[#This Row],[Difference]]/Section5_Values[[#This Row],[Total District ICC]]</f>
        <v>#DIV/0!</v>
      </c>
    </row>
    <row r="553" spans="1:21">
      <c r="A553" s="4">
        <v>2023</v>
      </c>
      <c r="B553" s="4">
        <v>50</v>
      </c>
      <c r="C553" s="4" t="s">
        <v>536</v>
      </c>
      <c r="D553" s="4">
        <v>20550</v>
      </c>
      <c r="E553" s="4" t="s">
        <v>538</v>
      </c>
      <c r="F553" s="4" t="s">
        <v>44</v>
      </c>
      <c r="G553" s="7" t="s">
        <v>45</v>
      </c>
      <c r="H553" s="23">
        <v>0</v>
      </c>
      <c r="I553" s="7" t="s">
        <v>45</v>
      </c>
      <c r="J553" s="7" t="s">
        <v>45</v>
      </c>
      <c r="K553" s="25">
        <v>0</v>
      </c>
      <c r="L553" s="4" t="s">
        <v>44</v>
      </c>
      <c r="M553" s="7" t="s">
        <v>45</v>
      </c>
      <c r="N553" s="23">
        <v>0</v>
      </c>
      <c r="O553" s="7" t="s">
        <v>45</v>
      </c>
      <c r="P553" s="7" t="s">
        <v>45</v>
      </c>
      <c r="Q553" s="25">
        <f t="shared" si="16"/>
        <v>0</v>
      </c>
      <c r="R553" s="39">
        <f>+Section5_Values[[#This Row],[Business Tax Year 2025 Inflation Cap Credit Reduction Amount in Dollars]]+Section5_Values[[#This Row],[Non-Business Tax Year 2025 Inflation Cap Credit Reduction Amount in Dollars]]</f>
        <v>0</v>
      </c>
      <c r="S553" s="18">
        <f>+Section5_Values[[#This Row],[Business County Portion of Section 5 Payment to School District]]+Section5_Values[[#This Row],[Non-Business County Portion of Section 5 Payment to School District]]</f>
        <v>0</v>
      </c>
      <c r="T553" s="13">
        <f t="shared" si="17"/>
        <v>0</v>
      </c>
      <c r="U553" s="14" t="e">
        <f>+Section5_Values[[#This Row],[Difference]]/Section5_Values[[#This Row],[Total District ICC]]</f>
        <v>#DIV/0!</v>
      </c>
    </row>
    <row r="554" spans="1:21">
      <c r="A554" s="4">
        <v>2023</v>
      </c>
      <c r="B554" s="4">
        <v>50</v>
      </c>
      <c r="C554" s="4" t="s">
        <v>536</v>
      </c>
      <c r="D554" s="4">
        <v>20780</v>
      </c>
      <c r="E554" s="4" t="s">
        <v>539</v>
      </c>
      <c r="F554" s="4" t="s">
        <v>43</v>
      </c>
      <c r="G554" s="7">
        <v>2481249</v>
      </c>
      <c r="H554" s="23">
        <v>227259.05</v>
      </c>
      <c r="I554" s="7">
        <v>2253989.9500000002</v>
      </c>
      <c r="J554" s="7">
        <v>2483938</v>
      </c>
      <c r="K554" s="25">
        <v>229948.05</v>
      </c>
      <c r="L554" s="4" t="s">
        <v>44</v>
      </c>
      <c r="M554" s="7" t="s">
        <v>45</v>
      </c>
      <c r="N554" s="23">
        <v>0</v>
      </c>
      <c r="O554" s="7" t="s">
        <v>45</v>
      </c>
      <c r="P554" s="7" t="s">
        <v>45</v>
      </c>
      <c r="Q554" s="25">
        <f t="shared" si="16"/>
        <v>0</v>
      </c>
      <c r="R554" s="39">
        <f>+Section5_Values[[#This Row],[Business Tax Year 2025 Inflation Cap Credit Reduction Amount in Dollars]]+Section5_Values[[#This Row],[Non-Business Tax Year 2025 Inflation Cap Credit Reduction Amount in Dollars]]</f>
        <v>227259.05</v>
      </c>
      <c r="S554" s="18">
        <f>+Section5_Values[[#This Row],[Business County Portion of Section 5 Payment to School District]]+Section5_Values[[#This Row],[Non-Business County Portion of Section 5 Payment to School District]]</f>
        <v>229948.05</v>
      </c>
      <c r="T554" s="13">
        <f t="shared" si="17"/>
        <v>2689</v>
      </c>
      <c r="U554" s="14">
        <f>+Section5_Values[[#This Row],[Difference]]/Section5_Values[[#This Row],[Total District ICC]]</f>
        <v>1.1832312068540286E-2</v>
      </c>
    </row>
    <row r="555" spans="1:21">
      <c r="A555" s="4">
        <v>2023</v>
      </c>
      <c r="B555" s="4">
        <v>50</v>
      </c>
      <c r="C555" s="4" t="s">
        <v>536</v>
      </c>
      <c r="D555" s="4">
        <v>20800</v>
      </c>
      <c r="E555" s="4" t="s">
        <v>540</v>
      </c>
      <c r="F555" s="4" t="s">
        <v>44</v>
      </c>
      <c r="G555" s="7" t="s">
        <v>45</v>
      </c>
      <c r="H555" s="23">
        <v>0</v>
      </c>
      <c r="I555" s="7" t="s">
        <v>45</v>
      </c>
      <c r="J555" s="7" t="s">
        <v>45</v>
      </c>
      <c r="K555" s="25">
        <v>0</v>
      </c>
      <c r="L555" s="4" t="s">
        <v>44</v>
      </c>
      <c r="M555" s="7" t="s">
        <v>45</v>
      </c>
      <c r="N555" s="23">
        <v>0</v>
      </c>
      <c r="O555" s="7" t="s">
        <v>45</v>
      </c>
      <c r="P555" s="7" t="s">
        <v>45</v>
      </c>
      <c r="Q555" s="25">
        <f t="shared" si="16"/>
        <v>0</v>
      </c>
      <c r="R555" s="39">
        <f>+Section5_Values[[#This Row],[Business Tax Year 2025 Inflation Cap Credit Reduction Amount in Dollars]]+Section5_Values[[#This Row],[Non-Business Tax Year 2025 Inflation Cap Credit Reduction Amount in Dollars]]</f>
        <v>0</v>
      </c>
      <c r="S555" s="18">
        <f>+Section5_Values[[#This Row],[Business County Portion of Section 5 Payment to School District]]+Section5_Values[[#This Row],[Non-Business County Portion of Section 5 Payment to School District]]</f>
        <v>0</v>
      </c>
      <c r="T555" s="13">
        <f t="shared" si="17"/>
        <v>0</v>
      </c>
      <c r="U555" s="14" t="e">
        <f>+Section5_Values[[#This Row],[Difference]]/Section5_Values[[#This Row],[Total District ICC]]</f>
        <v>#DIV/0!</v>
      </c>
    </row>
    <row r="556" spans="1:21">
      <c r="A556" s="4">
        <v>2023</v>
      </c>
      <c r="B556" s="4">
        <v>50</v>
      </c>
      <c r="C556" s="4" t="s">
        <v>536</v>
      </c>
      <c r="D556" s="4">
        <v>21160</v>
      </c>
      <c r="E556" s="4" t="s">
        <v>211</v>
      </c>
      <c r="F556" s="4" t="s">
        <v>43</v>
      </c>
      <c r="G556" s="7">
        <v>1636791</v>
      </c>
      <c r="H556" s="23">
        <v>162359.44</v>
      </c>
      <c r="I556" s="7">
        <v>1474431.56</v>
      </c>
      <c r="J556" s="7">
        <v>1657850</v>
      </c>
      <c r="K556" s="25">
        <v>183418.44</v>
      </c>
      <c r="L556" s="4" t="s">
        <v>43</v>
      </c>
      <c r="M556" s="7">
        <v>304023</v>
      </c>
      <c r="N556" s="23">
        <v>3288.43</v>
      </c>
      <c r="O556" s="7">
        <v>300734.57</v>
      </c>
      <c r="P556" s="7">
        <v>314622</v>
      </c>
      <c r="Q556" s="25">
        <f t="shared" si="16"/>
        <v>13887.429999999993</v>
      </c>
      <c r="R556" s="39">
        <f>+Section5_Values[[#This Row],[Business Tax Year 2025 Inflation Cap Credit Reduction Amount in Dollars]]+Section5_Values[[#This Row],[Non-Business Tax Year 2025 Inflation Cap Credit Reduction Amount in Dollars]]</f>
        <v>165647.87</v>
      </c>
      <c r="S556" s="18">
        <f>+Section5_Values[[#This Row],[Business County Portion of Section 5 Payment to School District]]+Section5_Values[[#This Row],[Non-Business County Portion of Section 5 Payment to School District]]</f>
        <v>197305.87</v>
      </c>
      <c r="T556" s="13">
        <f t="shared" si="17"/>
        <v>31658</v>
      </c>
      <c r="U556" s="14">
        <f>+Section5_Values[[#This Row],[Difference]]/Section5_Values[[#This Row],[Total District ICC]]</f>
        <v>0.19111625160045825</v>
      </c>
    </row>
    <row r="557" spans="1:21">
      <c r="A557" s="4">
        <v>2023</v>
      </c>
      <c r="B557" s="4">
        <v>50</v>
      </c>
      <c r="C557" s="4" t="s">
        <v>536</v>
      </c>
      <c r="D557" s="4">
        <v>22370</v>
      </c>
      <c r="E557" s="4" t="s">
        <v>541</v>
      </c>
      <c r="F557" s="4" t="s">
        <v>43</v>
      </c>
      <c r="G557" s="7">
        <v>41728</v>
      </c>
      <c r="H557" s="23">
        <v>3222.41</v>
      </c>
      <c r="I557" s="7">
        <v>38505.589999999997</v>
      </c>
      <c r="J557" s="7">
        <v>40944</v>
      </c>
      <c r="K557" s="25">
        <v>2438.41</v>
      </c>
      <c r="L557" s="4" t="s">
        <v>44</v>
      </c>
      <c r="M557" s="7" t="s">
        <v>45</v>
      </c>
      <c r="N557" s="23">
        <v>0</v>
      </c>
      <c r="O557" s="7" t="s">
        <v>45</v>
      </c>
      <c r="P557" s="7" t="s">
        <v>45</v>
      </c>
      <c r="Q557" s="25">
        <f t="shared" si="16"/>
        <v>0</v>
      </c>
      <c r="R557" s="39">
        <f>+Section5_Values[[#This Row],[Business Tax Year 2025 Inflation Cap Credit Reduction Amount in Dollars]]+Section5_Values[[#This Row],[Non-Business Tax Year 2025 Inflation Cap Credit Reduction Amount in Dollars]]</f>
        <v>3222.41</v>
      </c>
      <c r="S557" s="18">
        <f>+Section5_Values[[#This Row],[Business County Portion of Section 5 Payment to School District]]+Section5_Values[[#This Row],[Non-Business County Portion of Section 5 Payment to School District]]</f>
        <v>2438.41</v>
      </c>
      <c r="T557" s="13">
        <f t="shared" si="17"/>
        <v>-784</v>
      </c>
      <c r="U557" s="15">
        <f>+Section5_Values[[#This Row],[Difference]]/Section5_Values[[#This Row],[Total District ICC]]</f>
        <v>-0.24329616653374339</v>
      </c>
    </row>
    <row r="558" spans="1:21">
      <c r="A558" s="4">
        <v>2023</v>
      </c>
      <c r="B558" s="4">
        <v>50</v>
      </c>
      <c r="C558" s="4" t="s">
        <v>536</v>
      </c>
      <c r="D558" s="4">
        <v>22510</v>
      </c>
      <c r="E558" s="4" t="s">
        <v>542</v>
      </c>
      <c r="F558" s="4" t="s">
        <v>43</v>
      </c>
      <c r="G558" s="7">
        <v>6904532</v>
      </c>
      <c r="H558" s="23">
        <v>821860.9</v>
      </c>
      <c r="I558" s="7">
        <v>6082671.0999999996</v>
      </c>
      <c r="J558" s="7">
        <v>7153924</v>
      </c>
      <c r="K558" s="25">
        <v>1071252.8999999999</v>
      </c>
      <c r="L558" s="4" t="s">
        <v>43</v>
      </c>
      <c r="M558" s="7">
        <v>1728640</v>
      </c>
      <c r="N558" s="23">
        <v>28838.32</v>
      </c>
      <c r="O558" s="7">
        <v>1699801.68</v>
      </c>
      <c r="P558" s="7">
        <v>1701110</v>
      </c>
      <c r="Q558" s="25">
        <f t="shared" si="16"/>
        <v>1308.3200000000652</v>
      </c>
      <c r="R558" s="39">
        <f>+Section5_Values[[#This Row],[Business Tax Year 2025 Inflation Cap Credit Reduction Amount in Dollars]]+Section5_Values[[#This Row],[Non-Business Tax Year 2025 Inflation Cap Credit Reduction Amount in Dollars]]</f>
        <v>850699.22</v>
      </c>
      <c r="S558" s="18">
        <f>+Section5_Values[[#This Row],[Business County Portion of Section 5 Payment to School District]]+Section5_Values[[#This Row],[Non-Business County Portion of Section 5 Payment to School District]]</f>
        <v>1072561.22</v>
      </c>
      <c r="T558" s="13">
        <f t="shared" si="17"/>
        <v>221862</v>
      </c>
      <c r="U558" s="14">
        <f>+Section5_Values[[#This Row],[Difference]]/Section5_Values[[#This Row],[Total District ICC]]</f>
        <v>0.26079958084362648</v>
      </c>
    </row>
    <row r="559" spans="1:21">
      <c r="A559" s="4">
        <v>2023</v>
      </c>
      <c r="B559" s="4">
        <v>50</v>
      </c>
      <c r="C559" s="4" t="s">
        <v>536</v>
      </c>
      <c r="D559" s="4">
        <v>22800</v>
      </c>
      <c r="E559" s="4" t="s">
        <v>215</v>
      </c>
      <c r="F559" s="4" t="s">
        <v>43</v>
      </c>
      <c r="G559" s="7">
        <v>149608</v>
      </c>
      <c r="H559" s="23">
        <v>18715.830000000002</v>
      </c>
      <c r="I559" s="7">
        <v>130892.17</v>
      </c>
      <c r="J559" s="7">
        <v>152452</v>
      </c>
      <c r="K559" s="25">
        <v>21559.83</v>
      </c>
      <c r="L559" s="4" t="s">
        <v>43</v>
      </c>
      <c r="M559" s="7">
        <v>28343</v>
      </c>
      <c r="N559" s="23">
        <v>2182.16</v>
      </c>
      <c r="O559" s="7">
        <v>26160.84</v>
      </c>
      <c r="P559" s="7">
        <v>28777</v>
      </c>
      <c r="Q559" s="25">
        <f t="shared" si="16"/>
        <v>2616.16</v>
      </c>
      <c r="R559" s="39">
        <f>+Section5_Values[[#This Row],[Business Tax Year 2025 Inflation Cap Credit Reduction Amount in Dollars]]+Section5_Values[[#This Row],[Non-Business Tax Year 2025 Inflation Cap Credit Reduction Amount in Dollars]]</f>
        <v>20897.990000000002</v>
      </c>
      <c r="S559" s="18">
        <f>+Section5_Values[[#This Row],[Business County Portion of Section 5 Payment to School District]]+Section5_Values[[#This Row],[Non-Business County Portion of Section 5 Payment to School District]]</f>
        <v>24175.99</v>
      </c>
      <c r="T559" s="13">
        <f t="shared" si="17"/>
        <v>3278</v>
      </c>
      <c r="U559" s="14">
        <f>+Section5_Values[[#This Row],[Difference]]/Section5_Values[[#This Row],[Total District ICC]]</f>
        <v>0.15685719057191624</v>
      </c>
    </row>
    <row r="560" spans="1:21">
      <c r="A560" s="4">
        <v>2023</v>
      </c>
      <c r="B560" s="4">
        <v>50</v>
      </c>
      <c r="C560" s="4" t="s">
        <v>536</v>
      </c>
      <c r="D560" s="4">
        <v>23020</v>
      </c>
      <c r="E560" s="4" t="s">
        <v>543</v>
      </c>
      <c r="F560" s="4" t="s">
        <v>43</v>
      </c>
      <c r="G560" s="7">
        <v>975602</v>
      </c>
      <c r="H560" s="23">
        <v>85795.37</v>
      </c>
      <c r="I560" s="7">
        <v>889806.63</v>
      </c>
      <c r="J560" s="7">
        <v>975810</v>
      </c>
      <c r="K560" s="25">
        <v>86003.37</v>
      </c>
      <c r="L560" s="4" t="s">
        <v>44</v>
      </c>
      <c r="M560" s="7" t="s">
        <v>45</v>
      </c>
      <c r="N560" s="23">
        <v>0</v>
      </c>
      <c r="O560" s="7" t="s">
        <v>45</v>
      </c>
      <c r="P560" s="7" t="s">
        <v>45</v>
      </c>
      <c r="Q560" s="25">
        <f t="shared" si="16"/>
        <v>0</v>
      </c>
      <c r="R560" s="39">
        <f>+Section5_Values[[#This Row],[Business Tax Year 2025 Inflation Cap Credit Reduction Amount in Dollars]]+Section5_Values[[#This Row],[Non-Business Tax Year 2025 Inflation Cap Credit Reduction Amount in Dollars]]</f>
        <v>85795.37</v>
      </c>
      <c r="S560" s="18">
        <f>+Section5_Values[[#This Row],[Business County Portion of Section 5 Payment to School District]]+Section5_Values[[#This Row],[Non-Business County Portion of Section 5 Payment to School District]]</f>
        <v>86003.37</v>
      </c>
      <c r="T560" s="13">
        <f t="shared" si="17"/>
        <v>208</v>
      </c>
      <c r="U560" s="14">
        <f>+Section5_Values[[#This Row],[Difference]]/Section5_Values[[#This Row],[Total District ICC]]</f>
        <v>2.4243732499784083E-3</v>
      </c>
    </row>
    <row r="561" spans="1:21">
      <c r="A561" s="4">
        <v>2023</v>
      </c>
      <c r="B561" s="4">
        <v>50</v>
      </c>
      <c r="C561" s="4" t="s">
        <v>536</v>
      </c>
      <c r="D561" s="4">
        <v>24460</v>
      </c>
      <c r="E561" s="4" t="s">
        <v>544</v>
      </c>
      <c r="F561" s="4" t="s">
        <v>43</v>
      </c>
      <c r="G561" s="7">
        <v>16236908</v>
      </c>
      <c r="H561" s="23">
        <v>1231098.27</v>
      </c>
      <c r="I561" s="7">
        <v>15005809.73</v>
      </c>
      <c r="J561" s="7">
        <v>16221808</v>
      </c>
      <c r="K561" s="25">
        <v>1215998.27</v>
      </c>
      <c r="L561" s="4" t="s">
        <v>44</v>
      </c>
      <c r="M561" s="7" t="s">
        <v>45</v>
      </c>
      <c r="N561" s="23">
        <v>0</v>
      </c>
      <c r="O561" s="7" t="s">
        <v>45</v>
      </c>
      <c r="P561" s="7" t="s">
        <v>45</v>
      </c>
      <c r="Q561" s="25">
        <f t="shared" si="16"/>
        <v>0</v>
      </c>
      <c r="R561" s="39">
        <f>+Section5_Values[[#This Row],[Business Tax Year 2025 Inflation Cap Credit Reduction Amount in Dollars]]+Section5_Values[[#This Row],[Non-Business Tax Year 2025 Inflation Cap Credit Reduction Amount in Dollars]]</f>
        <v>1231098.27</v>
      </c>
      <c r="S561" s="18">
        <f>+Section5_Values[[#This Row],[Business County Portion of Section 5 Payment to School District]]+Section5_Values[[#This Row],[Non-Business County Portion of Section 5 Payment to School District]]</f>
        <v>1215998.27</v>
      </c>
      <c r="T561" s="13">
        <f t="shared" si="17"/>
        <v>-15100</v>
      </c>
      <c r="U561" s="15">
        <f>+Section5_Values[[#This Row],[Difference]]/Section5_Values[[#This Row],[Total District ICC]]</f>
        <v>-1.2265470895349403E-2</v>
      </c>
    </row>
    <row r="562" spans="1:21">
      <c r="A562" s="4">
        <v>2023</v>
      </c>
      <c r="B562" s="4">
        <v>50</v>
      </c>
      <c r="C562" s="4" t="s">
        <v>536</v>
      </c>
      <c r="D562" s="4">
        <v>24840</v>
      </c>
      <c r="E562" s="4" t="s">
        <v>545</v>
      </c>
      <c r="F562" s="4" t="s">
        <v>43</v>
      </c>
      <c r="G562" s="7">
        <v>1067374</v>
      </c>
      <c r="H562" s="23">
        <v>159698.75</v>
      </c>
      <c r="I562" s="7">
        <v>907675.25</v>
      </c>
      <c r="J562" s="7">
        <v>1069245</v>
      </c>
      <c r="K562" s="25">
        <v>161569.75</v>
      </c>
      <c r="L562" s="4" t="s">
        <v>44</v>
      </c>
      <c r="M562" s="7" t="s">
        <v>45</v>
      </c>
      <c r="N562" s="23">
        <v>0</v>
      </c>
      <c r="O562" s="7" t="s">
        <v>45</v>
      </c>
      <c r="P562" s="7" t="s">
        <v>45</v>
      </c>
      <c r="Q562" s="25">
        <f t="shared" si="16"/>
        <v>0</v>
      </c>
      <c r="R562" s="39">
        <f>+Section5_Values[[#This Row],[Business Tax Year 2025 Inflation Cap Credit Reduction Amount in Dollars]]+Section5_Values[[#This Row],[Non-Business Tax Year 2025 Inflation Cap Credit Reduction Amount in Dollars]]</f>
        <v>159698.75</v>
      </c>
      <c r="S562" s="18">
        <f>+Section5_Values[[#This Row],[Business County Portion of Section 5 Payment to School District]]+Section5_Values[[#This Row],[Non-Business County Portion of Section 5 Payment to School District]]</f>
        <v>161569.75</v>
      </c>
      <c r="T562" s="13">
        <f t="shared" si="17"/>
        <v>1871</v>
      </c>
      <c r="U562" s="14">
        <f>+Section5_Values[[#This Row],[Difference]]/Section5_Values[[#This Row],[Total District ICC]]</f>
        <v>1.1715808671013392E-2</v>
      </c>
    </row>
    <row r="563" spans="1:21">
      <c r="A563" s="4">
        <v>2023</v>
      </c>
      <c r="B563" s="4">
        <v>50</v>
      </c>
      <c r="C563" s="4" t="s">
        <v>536</v>
      </c>
      <c r="D563" s="4">
        <v>24970</v>
      </c>
      <c r="E563" s="4" t="s">
        <v>546</v>
      </c>
      <c r="F563" s="4" t="s">
        <v>43</v>
      </c>
      <c r="G563" s="7">
        <v>7312150</v>
      </c>
      <c r="H563" s="23">
        <v>357730.5</v>
      </c>
      <c r="I563" s="7">
        <v>6954419.5</v>
      </c>
      <c r="J563" s="7">
        <v>7073976</v>
      </c>
      <c r="K563" s="25">
        <v>119556.5</v>
      </c>
      <c r="L563" s="4" t="s">
        <v>43</v>
      </c>
      <c r="M563" s="7">
        <v>1325515</v>
      </c>
      <c r="N563" s="23">
        <v>15695.68</v>
      </c>
      <c r="O563" s="7">
        <v>1309819.32</v>
      </c>
      <c r="P563" s="7">
        <v>1255575</v>
      </c>
      <c r="Q563" s="25">
        <f t="shared" si="16"/>
        <v>0</v>
      </c>
      <c r="R563" s="39">
        <f>+Section5_Values[[#This Row],[Business Tax Year 2025 Inflation Cap Credit Reduction Amount in Dollars]]+Section5_Values[[#This Row],[Non-Business Tax Year 2025 Inflation Cap Credit Reduction Amount in Dollars]]</f>
        <v>373426.18</v>
      </c>
      <c r="S563" s="18">
        <f>+Section5_Values[[#This Row],[Business County Portion of Section 5 Payment to School District]]+Section5_Values[[#This Row],[Non-Business County Portion of Section 5 Payment to School District]]</f>
        <v>119556.5</v>
      </c>
      <c r="T563" s="13">
        <f t="shared" si="17"/>
        <v>-253869.68</v>
      </c>
      <c r="U563" s="15">
        <f>+Section5_Values[[#This Row],[Difference]]/Section5_Values[[#This Row],[Total District ICC]]</f>
        <v>-0.67983899789779068</v>
      </c>
    </row>
    <row r="564" spans="1:21">
      <c r="A564" s="4">
        <v>2023</v>
      </c>
      <c r="B564" s="4">
        <v>50</v>
      </c>
      <c r="C564" s="4" t="s">
        <v>536</v>
      </c>
      <c r="D564" s="4">
        <v>25130</v>
      </c>
      <c r="E564" s="4" t="s">
        <v>547</v>
      </c>
      <c r="F564" s="4" t="s">
        <v>43</v>
      </c>
      <c r="G564" s="7">
        <v>5519576</v>
      </c>
      <c r="H564" s="23">
        <v>477285.23</v>
      </c>
      <c r="I564" s="7">
        <v>5042290.7699999996</v>
      </c>
      <c r="J564" s="7">
        <v>5508155</v>
      </c>
      <c r="K564" s="25">
        <v>465864.23</v>
      </c>
      <c r="L564" s="4" t="s">
        <v>43</v>
      </c>
      <c r="M564" s="7">
        <v>753457</v>
      </c>
      <c r="N564" s="23">
        <v>13358.21</v>
      </c>
      <c r="O564" s="7">
        <v>740098.79</v>
      </c>
      <c r="P564" s="7">
        <v>752592</v>
      </c>
      <c r="Q564" s="25">
        <f t="shared" si="16"/>
        <v>12493.209999999963</v>
      </c>
      <c r="R564" s="39">
        <f>+Section5_Values[[#This Row],[Business Tax Year 2025 Inflation Cap Credit Reduction Amount in Dollars]]+Section5_Values[[#This Row],[Non-Business Tax Year 2025 Inflation Cap Credit Reduction Amount in Dollars]]</f>
        <v>490643.44</v>
      </c>
      <c r="S564" s="18">
        <f>+Section5_Values[[#This Row],[Business County Portion of Section 5 Payment to School District]]+Section5_Values[[#This Row],[Non-Business County Portion of Section 5 Payment to School District]]</f>
        <v>478357.43999999994</v>
      </c>
      <c r="T564" s="13">
        <f t="shared" si="17"/>
        <v>-12286.000000000058</v>
      </c>
      <c r="U564" s="15">
        <f>+Section5_Values[[#This Row],[Difference]]/Section5_Values[[#This Row],[Total District ICC]]</f>
        <v>-2.5040587519115833E-2</v>
      </c>
    </row>
    <row r="565" spans="1:21">
      <c r="A565" s="4">
        <v>2023</v>
      </c>
      <c r="B565" s="4">
        <v>50</v>
      </c>
      <c r="C565" s="4" t="s">
        <v>536</v>
      </c>
      <c r="D565" s="4">
        <v>25200</v>
      </c>
      <c r="E565" s="4" t="s">
        <v>548</v>
      </c>
      <c r="F565" s="4" t="s">
        <v>44</v>
      </c>
      <c r="G565" s="7" t="s">
        <v>45</v>
      </c>
      <c r="H565" s="23">
        <v>0</v>
      </c>
      <c r="I565" s="7" t="s">
        <v>45</v>
      </c>
      <c r="J565" s="7" t="s">
        <v>45</v>
      </c>
      <c r="K565" s="25">
        <v>0</v>
      </c>
      <c r="L565" s="4" t="s">
        <v>44</v>
      </c>
      <c r="M565" s="7" t="s">
        <v>45</v>
      </c>
      <c r="N565" s="23">
        <v>0</v>
      </c>
      <c r="O565" s="7" t="s">
        <v>45</v>
      </c>
      <c r="P565" s="7" t="s">
        <v>45</v>
      </c>
      <c r="Q565" s="25">
        <f t="shared" si="16"/>
        <v>0</v>
      </c>
      <c r="R565" s="39">
        <f>+Section5_Values[[#This Row],[Business Tax Year 2025 Inflation Cap Credit Reduction Amount in Dollars]]+Section5_Values[[#This Row],[Non-Business Tax Year 2025 Inflation Cap Credit Reduction Amount in Dollars]]</f>
        <v>0</v>
      </c>
      <c r="S565" s="18">
        <f>+Section5_Values[[#This Row],[Business County Portion of Section 5 Payment to School District]]+Section5_Values[[#This Row],[Non-Business County Portion of Section 5 Payment to School District]]</f>
        <v>0</v>
      </c>
      <c r="T565" s="13">
        <f t="shared" si="17"/>
        <v>0</v>
      </c>
      <c r="U565" s="14" t="e">
        <f>+Section5_Values[[#This Row],[Difference]]/Section5_Values[[#This Row],[Total District ICC]]</f>
        <v>#DIV/0!</v>
      </c>
    </row>
    <row r="566" spans="1:21">
      <c r="A566" s="4">
        <v>2023</v>
      </c>
      <c r="B566" s="4">
        <v>50</v>
      </c>
      <c r="C566" s="4" t="s">
        <v>536</v>
      </c>
      <c r="D566" s="4">
        <v>25780</v>
      </c>
      <c r="E566" s="4" t="s">
        <v>549</v>
      </c>
      <c r="F566" s="4" t="s">
        <v>43</v>
      </c>
      <c r="G566" s="7">
        <v>294331</v>
      </c>
      <c r="H566" s="23">
        <v>24176.92</v>
      </c>
      <c r="I566" s="7">
        <v>270154.08</v>
      </c>
      <c r="J566" s="7">
        <v>291110</v>
      </c>
      <c r="K566" s="25">
        <v>20955.919999999998</v>
      </c>
      <c r="L566" s="4" t="s">
        <v>44</v>
      </c>
      <c r="M566" s="7" t="s">
        <v>45</v>
      </c>
      <c r="N566" s="23">
        <v>0</v>
      </c>
      <c r="O566" s="7" t="s">
        <v>45</v>
      </c>
      <c r="P566" s="7" t="s">
        <v>45</v>
      </c>
      <c r="Q566" s="25">
        <f t="shared" si="16"/>
        <v>0</v>
      </c>
      <c r="R566" s="39">
        <f>+Section5_Values[[#This Row],[Business Tax Year 2025 Inflation Cap Credit Reduction Amount in Dollars]]+Section5_Values[[#This Row],[Non-Business Tax Year 2025 Inflation Cap Credit Reduction Amount in Dollars]]</f>
        <v>24176.92</v>
      </c>
      <c r="S566" s="18">
        <f>+Section5_Values[[#This Row],[Business County Portion of Section 5 Payment to School District]]+Section5_Values[[#This Row],[Non-Business County Portion of Section 5 Payment to School District]]</f>
        <v>20955.919999999998</v>
      </c>
      <c r="T566" s="13">
        <f t="shared" si="17"/>
        <v>-3221</v>
      </c>
      <c r="U566" s="15">
        <f>+Section5_Values[[#This Row],[Difference]]/Section5_Values[[#This Row],[Total District ICC]]</f>
        <v>-0.13322623394543226</v>
      </c>
    </row>
    <row r="567" spans="1:21">
      <c r="A567" s="4">
        <v>2023</v>
      </c>
      <c r="B567" s="4">
        <v>50</v>
      </c>
      <c r="C567" s="4" t="s">
        <v>536</v>
      </c>
      <c r="D567" s="4">
        <v>25820</v>
      </c>
      <c r="E567" s="4" t="s">
        <v>220</v>
      </c>
      <c r="F567" s="4" t="s">
        <v>43</v>
      </c>
      <c r="G567" s="7">
        <v>3414979</v>
      </c>
      <c r="H567" s="23">
        <v>443759.68</v>
      </c>
      <c r="I567" s="7">
        <v>2971219.32</v>
      </c>
      <c r="J567" s="7">
        <v>3420222</v>
      </c>
      <c r="K567" s="25">
        <v>449002.68</v>
      </c>
      <c r="L567" s="4" t="s">
        <v>44</v>
      </c>
      <c r="M567" s="7" t="s">
        <v>45</v>
      </c>
      <c r="N567" s="23">
        <v>0</v>
      </c>
      <c r="O567" s="7" t="s">
        <v>45</v>
      </c>
      <c r="P567" s="7" t="s">
        <v>45</v>
      </c>
      <c r="Q567" s="25">
        <f t="shared" si="16"/>
        <v>0</v>
      </c>
      <c r="R567" s="39">
        <f>+Section5_Values[[#This Row],[Business Tax Year 2025 Inflation Cap Credit Reduction Amount in Dollars]]+Section5_Values[[#This Row],[Non-Business Tax Year 2025 Inflation Cap Credit Reduction Amount in Dollars]]</f>
        <v>443759.68</v>
      </c>
      <c r="S567" s="18">
        <f>+Section5_Values[[#This Row],[Business County Portion of Section 5 Payment to School District]]+Section5_Values[[#This Row],[Non-Business County Portion of Section 5 Payment to School District]]</f>
        <v>449002.68</v>
      </c>
      <c r="T567" s="13">
        <f t="shared" si="17"/>
        <v>5243</v>
      </c>
      <c r="U567" s="14">
        <f>+Section5_Values[[#This Row],[Difference]]/Section5_Values[[#This Row],[Total District ICC]]</f>
        <v>1.1814953535210769E-2</v>
      </c>
    </row>
    <row r="568" spans="1:21">
      <c r="A568" s="4">
        <v>2023</v>
      </c>
      <c r="B568" s="4">
        <v>50</v>
      </c>
      <c r="C568" s="4" t="s">
        <v>536</v>
      </c>
      <c r="D568" s="4">
        <v>25910</v>
      </c>
      <c r="E568" s="4" t="s">
        <v>550</v>
      </c>
      <c r="F568" s="4" t="s">
        <v>43</v>
      </c>
      <c r="G568" s="7">
        <v>4581298</v>
      </c>
      <c r="H568" s="23">
        <v>288644.78999999998</v>
      </c>
      <c r="I568" s="7">
        <v>4292653.21</v>
      </c>
      <c r="J568" s="7">
        <v>4540663</v>
      </c>
      <c r="K568" s="25">
        <v>248009.79</v>
      </c>
      <c r="L568" s="4" t="s">
        <v>43</v>
      </c>
      <c r="M568" s="7">
        <v>259224</v>
      </c>
      <c r="N568" s="23">
        <v>15347.4</v>
      </c>
      <c r="O568" s="7">
        <v>243876.6</v>
      </c>
      <c r="P568" s="7">
        <v>255763</v>
      </c>
      <c r="Q568" s="25">
        <f t="shared" si="16"/>
        <v>11886.399999999994</v>
      </c>
      <c r="R568" s="39">
        <f>+Section5_Values[[#This Row],[Business Tax Year 2025 Inflation Cap Credit Reduction Amount in Dollars]]+Section5_Values[[#This Row],[Non-Business Tax Year 2025 Inflation Cap Credit Reduction Amount in Dollars]]</f>
        <v>303992.19</v>
      </c>
      <c r="S568" s="18">
        <f>+Section5_Values[[#This Row],[Business County Portion of Section 5 Payment to School District]]+Section5_Values[[#This Row],[Non-Business County Portion of Section 5 Payment to School District]]</f>
        <v>259896.19</v>
      </c>
      <c r="T568" s="13">
        <f t="shared" si="17"/>
        <v>-44096</v>
      </c>
      <c r="U568" s="15">
        <f>+Section5_Values[[#This Row],[Difference]]/Section5_Values[[#This Row],[Total District ICC]]</f>
        <v>-0.14505635819130747</v>
      </c>
    </row>
    <row r="569" spans="1:21">
      <c r="A569" s="4">
        <v>2023</v>
      </c>
      <c r="B569" s="4">
        <v>50</v>
      </c>
      <c r="C569" s="4" t="s">
        <v>536</v>
      </c>
      <c r="D569" s="4">
        <v>26130</v>
      </c>
      <c r="E569" s="4" t="s">
        <v>551</v>
      </c>
      <c r="F569" s="4" t="s">
        <v>44</v>
      </c>
      <c r="G569" s="7" t="s">
        <v>45</v>
      </c>
      <c r="H569" s="23">
        <v>0</v>
      </c>
      <c r="I569" s="7" t="s">
        <v>45</v>
      </c>
      <c r="J569" s="7" t="s">
        <v>45</v>
      </c>
      <c r="K569" s="25">
        <v>0</v>
      </c>
      <c r="L569" s="4" t="s">
        <v>44</v>
      </c>
      <c r="M569" s="7" t="s">
        <v>45</v>
      </c>
      <c r="N569" s="23">
        <v>0</v>
      </c>
      <c r="O569" s="7" t="s">
        <v>45</v>
      </c>
      <c r="P569" s="7" t="s">
        <v>45</v>
      </c>
      <c r="Q569" s="25">
        <f t="shared" si="16"/>
        <v>0</v>
      </c>
      <c r="R569" s="39">
        <f>+Section5_Values[[#This Row],[Business Tax Year 2025 Inflation Cap Credit Reduction Amount in Dollars]]+Section5_Values[[#This Row],[Non-Business Tax Year 2025 Inflation Cap Credit Reduction Amount in Dollars]]</f>
        <v>0</v>
      </c>
      <c r="S569" s="18">
        <f>+Section5_Values[[#This Row],[Business County Portion of Section 5 Payment to School District]]+Section5_Values[[#This Row],[Non-Business County Portion of Section 5 Payment to School District]]</f>
        <v>0</v>
      </c>
      <c r="T569" s="13">
        <f t="shared" si="17"/>
        <v>0</v>
      </c>
      <c r="U569" s="14" t="e">
        <f>+Section5_Values[[#This Row],[Difference]]/Section5_Values[[#This Row],[Total District ICC]]</f>
        <v>#DIV/0!</v>
      </c>
    </row>
    <row r="570" spans="1:21">
      <c r="A570" s="4">
        <v>2023</v>
      </c>
      <c r="B570" s="4">
        <v>50</v>
      </c>
      <c r="C570" s="4" t="s">
        <v>536</v>
      </c>
      <c r="D570" s="4">
        <v>30080</v>
      </c>
      <c r="E570" s="4" t="s">
        <v>168</v>
      </c>
      <c r="F570" s="4" t="s">
        <v>43</v>
      </c>
      <c r="G570" s="7">
        <v>143977</v>
      </c>
      <c r="H570" s="23">
        <v>18174.27</v>
      </c>
      <c r="I570" s="7">
        <v>125802.73</v>
      </c>
      <c r="J570" s="7">
        <v>145729</v>
      </c>
      <c r="K570" s="25">
        <v>19926.27</v>
      </c>
      <c r="L570" s="4" t="s">
        <v>43</v>
      </c>
      <c r="M570" s="7">
        <v>26781</v>
      </c>
      <c r="N570" s="23">
        <v>549.44000000000005</v>
      </c>
      <c r="O570" s="7">
        <v>26231.56</v>
      </c>
      <c r="P570" s="7">
        <v>28013</v>
      </c>
      <c r="Q570" s="25">
        <f t="shared" si="16"/>
        <v>1781.4399999999987</v>
      </c>
      <c r="R570" s="39">
        <f>+Section5_Values[[#This Row],[Business Tax Year 2025 Inflation Cap Credit Reduction Amount in Dollars]]+Section5_Values[[#This Row],[Non-Business Tax Year 2025 Inflation Cap Credit Reduction Amount in Dollars]]</f>
        <v>18723.71</v>
      </c>
      <c r="S570" s="18">
        <f>+Section5_Values[[#This Row],[Business County Portion of Section 5 Payment to School District]]+Section5_Values[[#This Row],[Non-Business County Portion of Section 5 Payment to School District]]</f>
        <v>21707.71</v>
      </c>
      <c r="T570" s="13">
        <f t="shared" si="17"/>
        <v>2984</v>
      </c>
      <c r="U570" s="14">
        <f>+Section5_Values[[#This Row],[Difference]]/Section5_Values[[#This Row],[Total District ICC]]</f>
        <v>0.15937012483102975</v>
      </c>
    </row>
    <row r="571" spans="1:21">
      <c r="A571" s="4">
        <v>2023</v>
      </c>
      <c r="B571" s="4">
        <v>50</v>
      </c>
      <c r="C571" s="4" t="s">
        <v>536</v>
      </c>
      <c r="D571" s="4">
        <v>30240</v>
      </c>
      <c r="E571" s="4" t="s">
        <v>221</v>
      </c>
      <c r="F571" s="4" t="s">
        <v>43</v>
      </c>
      <c r="G571" s="7">
        <v>8447051</v>
      </c>
      <c r="H571" s="23">
        <v>1436329.43</v>
      </c>
      <c r="I571" s="7">
        <v>7010721.5700000003</v>
      </c>
      <c r="J571" s="7">
        <v>8447910</v>
      </c>
      <c r="K571" s="25">
        <v>1437188.43</v>
      </c>
      <c r="L571" s="4" t="s">
        <v>43</v>
      </c>
      <c r="M571" s="7">
        <v>1827482</v>
      </c>
      <c r="N571" s="23">
        <v>30964.2</v>
      </c>
      <c r="O571" s="7">
        <v>1796517.8</v>
      </c>
      <c r="P571" s="7">
        <v>1805838</v>
      </c>
      <c r="Q571" s="25">
        <f t="shared" si="16"/>
        <v>9320.1999999999534</v>
      </c>
      <c r="R571" s="39">
        <f>+Section5_Values[[#This Row],[Business Tax Year 2025 Inflation Cap Credit Reduction Amount in Dollars]]+Section5_Values[[#This Row],[Non-Business Tax Year 2025 Inflation Cap Credit Reduction Amount in Dollars]]</f>
        <v>1467293.63</v>
      </c>
      <c r="S571" s="18">
        <f>+Section5_Values[[#This Row],[Business County Portion of Section 5 Payment to School District]]+Section5_Values[[#This Row],[Non-Business County Portion of Section 5 Payment to School District]]</f>
        <v>1446508.63</v>
      </c>
      <c r="T571" s="13">
        <f t="shared" si="17"/>
        <v>-20785</v>
      </c>
      <c r="U571" s="14">
        <f>+Section5_Values[[#This Row],[Difference]]/Section5_Values[[#This Row],[Total District ICC]]</f>
        <v>-1.4165535496804414E-2</v>
      </c>
    </row>
    <row r="572" spans="1:21">
      <c r="A572" s="4">
        <v>2023</v>
      </c>
      <c r="B572" s="4">
        <v>50</v>
      </c>
      <c r="C572" s="4" t="s">
        <v>536</v>
      </c>
      <c r="D572" s="4">
        <v>30420</v>
      </c>
      <c r="E572" s="4" t="s">
        <v>552</v>
      </c>
      <c r="F572" s="4" t="s">
        <v>43</v>
      </c>
      <c r="G572" s="7">
        <v>21432</v>
      </c>
      <c r="H572" s="23">
        <v>3822.45</v>
      </c>
      <c r="I572" s="7">
        <v>17609.55</v>
      </c>
      <c r="J572" s="7">
        <v>21440</v>
      </c>
      <c r="K572" s="25">
        <v>3830.45</v>
      </c>
      <c r="L572" s="4" t="s">
        <v>44</v>
      </c>
      <c r="M572" s="7" t="s">
        <v>45</v>
      </c>
      <c r="N572" s="23">
        <v>0</v>
      </c>
      <c r="O572" s="7" t="s">
        <v>45</v>
      </c>
      <c r="P572" s="7" t="s">
        <v>45</v>
      </c>
      <c r="Q572" s="25">
        <f t="shared" si="16"/>
        <v>0</v>
      </c>
      <c r="R572" s="39">
        <f>+Section5_Values[[#This Row],[Business Tax Year 2025 Inflation Cap Credit Reduction Amount in Dollars]]+Section5_Values[[#This Row],[Non-Business Tax Year 2025 Inflation Cap Credit Reduction Amount in Dollars]]</f>
        <v>3822.45</v>
      </c>
      <c r="S572" s="18">
        <f>+Section5_Values[[#This Row],[Business County Portion of Section 5 Payment to School District]]+Section5_Values[[#This Row],[Non-Business County Portion of Section 5 Payment to School District]]</f>
        <v>3830.45</v>
      </c>
      <c r="T572" s="13">
        <f t="shared" si="17"/>
        <v>8</v>
      </c>
      <c r="U572" s="14">
        <f>+Section5_Values[[#This Row],[Difference]]/Section5_Values[[#This Row],[Total District ICC]]</f>
        <v>2.0928985336629651E-3</v>
      </c>
    </row>
    <row r="573" spans="1:21">
      <c r="A573" s="4">
        <v>2023</v>
      </c>
      <c r="B573" s="4">
        <v>54</v>
      </c>
      <c r="C573" s="4" t="s">
        <v>572</v>
      </c>
      <c r="D573" s="4">
        <v>20890</v>
      </c>
      <c r="E573" s="4" t="s">
        <v>573</v>
      </c>
      <c r="F573" s="4" t="s">
        <v>43</v>
      </c>
      <c r="G573" s="7">
        <v>19023534.640000001</v>
      </c>
      <c r="H573" s="23">
        <v>1629299.9</v>
      </c>
      <c r="I573" s="7">
        <v>17394234.739999998</v>
      </c>
      <c r="J573" s="7">
        <v>19275891.43</v>
      </c>
      <c r="K573" s="25">
        <v>1881656.69</v>
      </c>
      <c r="L573" s="4" t="s">
        <v>44</v>
      </c>
      <c r="M573" s="7" t="s">
        <v>45</v>
      </c>
      <c r="N573" s="23">
        <v>0</v>
      </c>
      <c r="O573" s="7" t="s">
        <v>45</v>
      </c>
      <c r="P573" s="7" t="s">
        <v>45</v>
      </c>
      <c r="Q573" s="25">
        <f t="shared" si="16"/>
        <v>0</v>
      </c>
      <c r="R573" s="39">
        <f>+Section5_Values[[#This Row],[Business Tax Year 2025 Inflation Cap Credit Reduction Amount in Dollars]]+Section5_Values[[#This Row],[Non-Business Tax Year 2025 Inflation Cap Credit Reduction Amount in Dollars]]</f>
        <v>1629299.9</v>
      </c>
      <c r="S573" s="18">
        <f>+Section5_Values[[#This Row],[Business County Portion of Section 5 Payment to School District]]+Section5_Values[[#This Row],[Non-Business County Portion of Section 5 Payment to School District]]</f>
        <v>1881656.69</v>
      </c>
      <c r="T573" s="13">
        <f t="shared" si="17"/>
        <v>252356.79000000004</v>
      </c>
      <c r="U573" s="14">
        <f>+Section5_Values[[#This Row],[Difference]]/Section5_Values[[#This Row],[Total District ICC]]</f>
        <v>0.15488664180240855</v>
      </c>
    </row>
    <row r="574" spans="1:21">
      <c r="A574" s="4">
        <v>2023</v>
      </c>
      <c r="B574" s="4">
        <v>54</v>
      </c>
      <c r="C574" s="4" t="s">
        <v>572</v>
      </c>
      <c r="D574" s="4">
        <v>21120</v>
      </c>
      <c r="E574" s="4" t="s">
        <v>574</v>
      </c>
      <c r="F574" s="4" t="s">
        <v>43</v>
      </c>
      <c r="G574" s="7">
        <v>5970634.8700000001</v>
      </c>
      <c r="H574" s="23">
        <v>597813.30000000005</v>
      </c>
      <c r="I574" s="7">
        <v>5372821.5700000003</v>
      </c>
      <c r="J574" s="7">
        <v>6124433.2800000003</v>
      </c>
      <c r="K574" s="25">
        <v>751611.71</v>
      </c>
      <c r="L574" s="4" t="s">
        <v>44</v>
      </c>
      <c r="M574" s="7" t="s">
        <v>45</v>
      </c>
      <c r="N574" s="23">
        <v>0</v>
      </c>
      <c r="O574" s="7" t="s">
        <v>45</v>
      </c>
      <c r="P574" s="7" t="s">
        <v>45</v>
      </c>
      <c r="Q574" s="25">
        <f t="shared" si="16"/>
        <v>0</v>
      </c>
      <c r="R574" s="39">
        <f>+Section5_Values[[#This Row],[Business Tax Year 2025 Inflation Cap Credit Reduction Amount in Dollars]]+Section5_Values[[#This Row],[Non-Business Tax Year 2025 Inflation Cap Credit Reduction Amount in Dollars]]</f>
        <v>597813.30000000005</v>
      </c>
      <c r="S574" s="18">
        <f>+Section5_Values[[#This Row],[Business County Portion of Section 5 Payment to School District]]+Section5_Values[[#This Row],[Non-Business County Portion of Section 5 Payment to School District]]</f>
        <v>751611.71</v>
      </c>
      <c r="T574" s="13">
        <f t="shared" si="17"/>
        <v>153798.40999999992</v>
      </c>
      <c r="U574" s="14">
        <f>+Section5_Values[[#This Row],[Difference]]/Section5_Values[[#This Row],[Total District ICC]]</f>
        <v>0.25726829764409709</v>
      </c>
    </row>
    <row r="575" spans="1:21">
      <c r="A575" s="4">
        <v>2023</v>
      </c>
      <c r="B575" s="4">
        <v>54</v>
      </c>
      <c r="C575" s="4" t="s">
        <v>572</v>
      </c>
      <c r="D575" s="4">
        <v>23230</v>
      </c>
      <c r="E575" s="4" t="s">
        <v>104</v>
      </c>
      <c r="F575" s="4" t="s">
        <v>43</v>
      </c>
      <c r="G575" s="7">
        <v>4723769.71</v>
      </c>
      <c r="H575" s="23">
        <v>603254.96</v>
      </c>
      <c r="I575" s="7">
        <v>4120514.75</v>
      </c>
      <c r="J575" s="7">
        <v>4957684.17</v>
      </c>
      <c r="K575" s="25">
        <v>837169.42</v>
      </c>
      <c r="L575" s="4" t="s">
        <v>43</v>
      </c>
      <c r="M575" s="7">
        <v>139895.43</v>
      </c>
      <c r="N575" s="23">
        <v>3169.11</v>
      </c>
      <c r="O575" s="7">
        <v>136726.32</v>
      </c>
      <c r="P575" s="7">
        <v>144461.63</v>
      </c>
      <c r="Q575" s="25">
        <f t="shared" si="16"/>
        <v>7735.3099999999977</v>
      </c>
      <c r="R575" s="39">
        <f>+Section5_Values[[#This Row],[Business Tax Year 2025 Inflation Cap Credit Reduction Amount in Dollars]]+Section5_Values[[#This Row],[Non-Business Tax Year 2025 Inflation Cap Credit Reduction Amount in Dollars]]</f>
        <v>606424.06999999995</v>
      </c>
      <c r="S575" s="18">
        <f>+Section5_Values[[#This Row],[Business County Portion of Section 5 Payment to School District]]+Section5_Values[[#This Row],[Non-Business County Portion of Section 5 Payment to School District]]</f>
        <v>844904.73</v>
      </c>
      <c r="T575" s="13">
        <f t="shared" si="17"/>
        <v>238480.66000000003</v>
      </c>
      <c r="U575" s="14">
        <f>+Section5_Values[[#This Row],[Difference]]/Section5_Values[[#This Row],[Total District ICC]]</f>
        <v>0.39325724653376648</v>
      </c>
    </row>
    <row r="576" spans="1:21">
      <c r="A576" s="4">
        <v>2023</v>
      </c>
      <c r="B576" s="4">
        <v>54</v>
      </c>
      <c r="C576" s="4" t="s">
        <v>572</v>
      </c>
      <c r="D576" s="4">
        <v>23490</v>
      </c>
      <c r="E576" s="4" t="s">
        <v>105</v>
      </c>
      <c r="F576" s="4" t="s">
        <v>43</v>
      </c>
      <c r="G576" s="7">
        <v>21267.200000000001</v>
      </c>
      <c r="H576" s="23">
        <v>4642.9799999999996</v>
      </c>
      <c r="I576" s="7">
        <v>16624.22</v>
      </c>
      <c r="J576" s="7">
        <v>21495.33</v>
      </c>
      <c r="K576" s="25">
        <v>4871.1099999999997</v>
      </c>
      <c r="L576" s="4" t="s">
        <v>44</v>
      </c>
      <c r="M576" s="7" t="s">
        <v>45</v>
      </c>
      <c r="N576" s="23">
        <v>0</v>
      </c>
      <c r="O576" s="7" t="s">
        <v>45</v>
      </c>
      <c r="P576" s="7" t="s">
        <v>45</v>
      </c>
      <c r="Q576" s="25">
        <f t="shared" si="16"/>
        <v>0</v>
      </c>
      <c r="R576" s="39">
        <f>+Section5_Values[[#This Row],[Business Tax Year 2025 Inflation Cap Credit Reduction Amount in Dollars]]+Section5_Values[[#This Row],[Non-Business Tax Year 2025 Inflation Cap Credit Reduction Amount in Dollars]]</f>
        <v>4642.9799999999996</v>
      </c>
      <c r="S576" s="18">
        <f>+Section5_Values[[#This Row],[Business County Portion of Section 5 Payment to School District]]+Section5_Values[[#This Row],[Non-Business County Portion of Section 5 Payment to School District]]</f>
        <v>4871.1099999999997</v>
      </c>
      <c r="T576" s="13">
        <f t="shared" si="17"/>
        <v>228.13000000000011</v>
      </c>
      <c r="U576" s="14">
        <f>+Section5_Values[[#This Row],[Difference]]/Section5_Values[[#This Row],[Total District ICC]]</f>
        <v>4.9134392136085045E-2</v>
      </c>
    </row>
    <row r="577" spans="1:21">
      <c r="A577" s="4">
        <v>2023</v>
      </c>
      <c r="B577" s="4">
        <v>54</v>
      </c>
      <c r="C577" s="4" t="s">
        <v>572</v>
      </c>
      <c r="D577" s="4">
        <v>23620</v>
      </c>
      <c r="E577" s="4" t="s">
        <v>106</v>
      </c>
      <c r="F577" s="4" t="s">
        <v>43</v>
      </c>
      <c r="G577" s="7">
        <v>114121.97</v>
      </c>
      <c r="H577" s="23">
        <v>19692.57</v>
      </c>
      <c r="I577" s="7">
        <v>94429.4</v>
      </c>
      <c r="J577" s="7">
        <v>114239.52</v>
      </c>
      <c r="K577" s="25">
        <v>19810.12</v>
      </c>
      <c r="L577" s="4" t="s">
        <v>44</v>
      </c>
      <c r="M577" s="7" t="s">
        <v>45</v>
      </c>
      <c r="N577" s="23">
        <v>0</v>
      </c>
      <c r="O577" s="7" t="s">
        <v>45</v>
      </c>
      <c r="P577" s="7" t="s">
        <v>45</v>
      </c>
      <c r="Q577" s="25">
        <f t="shared" si="16"/>
        <v>0</v>
      </c>
      <c r="R577" s="39">
        <f>+Section5_Values[[#This Row],[Business Tax Year 2025 Inflation Cap Credit Reduction Amount in Dollars]]+Section5_Values[[#This Row],[Non-Business Tax Year 2025 Inflation Cap Credit Reduction Amount in Dollars]]</f>
        <v>19692.57</v>
      </c>
      <c r="S577" s="18">
        <f>+Section5_Values[[#This Row],[Business County Portion of Section 5 Payment to School District]]+Section5_Values[[#This Row],[Non-Business County Portion of Section 5 Payment to School District]]</f>
        <v>19810.12</v>
      </c>
      <c r="T577" s="13">
        <f t="shared" si="17"/>
        <v>117.54999999999927</v>
      </c>
      <c r="U577" s="14">
        <f>+Section5_Values[[#This Row],[Difference]]/Section5_Values[[#This Row],[Total District ICC]]</f>
        <v>5.9692564251389874E-3</v>
      </c>
    </row>
    <row r="578" spans="1:21">
      <c r="A578" s="4">
        <v>2023</v>
      </c>
      <c r="B578" s="4">
        <v>54</v>
      </c>
      <c r="C578" s="4" t="s">
        <v>572</v>
      </c>
      <c r="D578" s="4">
        <v>24290</v>
      </c>
      <c r="E578" s="4" t="s">
        <v>108</v>
      </c>
      <c r="F578" s="4" t="s">
        <v>43</v>
      </c>
      <c r="G578" s="7">
        <v>4846806.6500000004</v>
      </c>
      <c r="H578" s="23">
        <v>275129.38</v>
      </c>
      <c r="I578" s="7">
        <v>4571677.2699999996</v>
      </c>
      <c r="J578" s="7">
        <v>4936513.76</v>
      </c>
      <c r="K578" s="25">
        <v>364836.49</v>
      </c>
      <c r="L578" s="4" t="s">
        <v>44</v>
      </c>
      <c r="M578" s="7" t="s">
        <v>45</v>
      </c>
      <c r="N578" s="23">
        <v>0</v>
      </c>
      <c r="O578" s="7" t="s">
        <v>45</v>
      </c>
      <c r="P578" s="7" t="s">
        <v>45</v>
      </c>
      <c r="Q578" s="25">
        <f t="shared" si="16"/>
        <v>0</v>
      </c>
      <c r="R578" s="39">
        <f>+Section5_Values[[#This Row],[Business Tax Year 2025 Inflation Cap Credit Reduction Amount in Dollars]]+Section5_Values[[#This Row],[Non-Business Tax Year 2025 Inflation Cap Credit Reduction Amount in Dollars]]</f>
        <v>275129.38</v>
      </c>
      <c r="S578" s="18">
        <f>+Section5_Values[[#This Row],[Business County Portion of Section 5 Payment to School District]]+Section5_Values[[#This Row],[Non-Business County Portion of Section 5 Payment to School District]]</f>
        <v>364836.49</v>
      </c>
      <c r="T578" s="13">
        <f t="shared" si="17"/>
        <v>89707.109999999986</v>
      </c>
      <c r="U578" s="14">
        <f>+Section5_Values[[#This Row],[Difference]]/Section5_Values[[#This Row],[Total District ICC]]</f>
        <v>0.32605427308417584</v>
      </c>
    </row>
    <row r="579" spans="1:21">
      <c r="A579" s="4">
        <v>2023</v>
      </c>
      <c r="B579" s="4">
        <v>54</v>
      </c>
      <c r="C579" s="4" t="s">
        <v>572</v>
      </c>
      <c r="D579" s="4">
        <v>24760</v>
      </c>
      <c r="E579" s="4" t="s">
        <v>293</v>
      </c>
      <c r="F579" s="4" t="s">
        <v>43</v>
      </c>
      <c r="G579" s="7">
        <v>4757465.9800000004</v>
      </c>
      <c r="H579" s="23">
        <v>454427.52</v>
      </c>
      <c r="I579" s="7">
        <v>4303038.4600000009</v>
      </c>
      <c r="J579" s="7">
        <v>4816983.95</v>
      </c>
      <c r="K579" s="25">
        <v>513945.49</v>
      </c>
      <c r="L579" s="4" t="s">
        <v>44</v>
      </c>
      <c r="M579" s="7" t="s">
        <v>45</v>
      </c>
      <c r="N579" s="23">
        <v>0</v>
      </c>
      <c r="O579" s="7" t="s">
        <v>45</v>
      </c>
      <c r="P579" s="7" t="s">
        <v>45</v>
      </c>
      <c r="Q579" s="25">
        <f t="shared" si="16"/>
        <v>0</v>
      </c>
      <c r="R579" s="39">
        <f>+Section5_Values[[#This Row],[Business Tax Year 2025 Inflation Cap Credit Reduction Amount in Dollars]]+Section5_Values[[#This Row],[Non-Business Tax Year 2025 Inflation Cap Credit Reduction Amount in Dollars]]</f>
        <v>454427.52</v>
      </c>
      <c r="S579" s="18">
        <f>+Section5_Values[[#This Row],[Business County Portion of Section 5 Payment to School District]]+Section5_Values[[#This Row],[Non-Business County Portion of Section 5 Payment to School District]]</f>
        <v>513945.49</v>
      </c>
      <c r="T579" s="13">
        <f t="shared" si="17"/>
        <v>59517.969999999972</v>
      </c>
      <c r="U579" s="14">
        <f>+Section5_Values[[#This Row],[Difference]]/Section5_Values[[#This Row],[Total District ICC]]</f>
        <v>0.13097351586453207</v>
      </c>
    </row>
    <row r="580" spans="1:21">
      <c r="A580" s="4">
        <v>2023</v>
      </c>
      <c r="B580" s="4">
        <v>54</v>
      </c>
      <c r="C580" s="4" t="s">
        <v>572</v>
      </c>
      <c r="D580" s="4">
        <v>25070</v>
      </c>
      <c r="E580" s="4" t="s">
        <v>294</v>
      </c>
      <c r="F580" s="4" t="s">
        <v>43</v>
      </c>
      <c r="G580" s="7">
        <v>3304332.56</v>
      </c>
      <c r="H580" s="23">
        <v>438016.3</v>
      </c>
      <c r="I580" s="7">
        <v>2866316.26</v>
      </c>
      <c r="J580" s="7">
        <v>3378640</v>
      </c>
      <c r="K580" s="25">
        <v>512323.74</v>
      </c>
      <c r="L580" s="4" t="s">
        <v>44</v>
      </c>
      <c r="M580" s="7" t="s">
        <v>45</v>
      </c>
      <c r="N580" s="23">
        <v>0</v>
      </c>
      <c r="O580" s="7" t="s">
        <v>45</v>
      </c>
      <c r="P580" s="7" t="s">
        <v>45</v>
      </c>
      <c r="Q580" s="25">
        <f t="shared" si="16"/>
        <v>0</v>
      </c>
      <c r="R580" s="39">
        <f>+Section5_Values[[#This Row],[Business Tax Year 2025 Inflation Cap Credit Reduction Amount in Dollars]]+Section5_Values[[#This Row],[Non-Business Tax Year 2025 Inflation Cap Credit Reduction Amount in Dollars]]</f>
        <v>438016.3</v>
      </c>
      <c r="S580" s="18">
        <f>+Section5_Values[[#This Row],[Business County Portion of Section 5 Payment to School District]]+Section5_Values[[#This Row],[Non-Business County Portion of Section 5 Payment to School District]]</f>
        <v>512323.74</v>
      </c>
      <c r="T580" s="13">
        <f t="shared" si="17"/>
        <v>74307.44</v>
      </c>
      <c r="U580" s="14">
        <f>+Section5_Values[[#This Row],[Difference]]/Section5_Values[[#This Row],[Total District ICC]]</f>
        <v>0.16964537621088532</v>
      </c>
    </row>
    <row r="581" spans="1:21">
      <c r="A581" s="4">
        <v>2023</v>
      </c>
      <c r="B581" s="4">
        <v>54</v>
      </c>
      <c r="C581" s="4" t="s">
        <v>572</v>
      </c>
      <c r="D581" s="4">
        <v>30460</v>
      </c>
      <c r="E581" s="4" t="s">
        <v>65</v>
      </c>
      <c r="F581" s="4" t="s">
        <v>43</v>
      </c>
      <c r="G581" s="7">
        <v>559134.88</v>
      </c>
      <c r="H581" s="23">
        <v>98912.47</v>
      </c>
      <c r="I581" s="7">
        <v>460222.41</v>
      </c>
      <c r="J581" s="7">
        <v>568618.78</v>
      </c>
      <c r="K581" s="25">
        <v>108396.37</v>
      </c>
      <c r="L581" s="4" t="s">
        <v>44</v>
      </c>
      <c r="M581" s="7" t="s">
        <v>45</v>
      </c>
      <c r="N581" s="23">
        <v>0</v>
      </c>
      <c r="O581" s="7" t="s">
        <v>45</v>
      </c>
      <c r="P581" s="7" t="s">
        <v>45</v>
      </c>
      <c r="Q581" s="25">
        <f t="shared" si="16"/>
        <v>0</v>
      </c>
      <c r="R581" s="39">
        <f>+Section5_Values[[#This Row],[Business Tax Year 2025 Inflation Cap Credit Reduction Amount in Dollars]]+Section5_Values[[#This Row],[Non-Business Tax Year 2025 Inflation Cap Credit Reduction Amount in Dollars]]</f>
        <v>98912.47</v>
      </c>
      <c r="S581" s="18">
        <f>+Section5_Values[[#This Row],[Business County Portion of Section 5 Payment to School District]]+Section5_Values[[#This Row],[Non-Business County Portion of Section 5 Payment to School District]]</f>
        <v>108396.37</v>
      </c>
      <c r="T581" s="13">
        <f t="shared" si="17"/>
        <v>9483.8999999999942</v>
      </c>
      <c r="U581" s="14">
        <f>+Section5_Values[[#This Row],[Difference]]/Section5_Values[[#This Row],[Total District ICC]]</f>
        <v>9.588174271656541E-2</v>
      </c>
    </row>
    <row r="582" spans="1:21">
      <c r="A582" s="4">
        <v>2023</v>
      </c>
      <c r="B582" s="4">
        <v>54</v>
      </c>
      <c r="C582" s="4" t="s">
        <v>572</v>
      </c>
      <c r="D582" s="4">
        <v>30500</v>
      </c>
      <c r="E582" s="4" t="s">
        <v>113</v>
      </c>
      <c r="F582" s="4" t="s">
        <v>44</v>
      </c>
      <c r="G582" s="7" t="s">
        <v>45</v>
      </c>
      <c r="H582" s="23">
        <v>0</v>
      </c>
      <c r="I582" s="7" t="s">
        <v>45</v>
      </c>
      <c r="J582" s="7" t="s">
        <v>45</v>
      </c>
      <c r="K582" s="25">
        <v>0</v>
      </c>
      <c r="L582" s="4" t="s">
        <v>44</v>
      </c>
      <c r="M582" s="7" t="s">
        <v>45</v>
      </c>
      <c r="N582" s="23">
        <v>0</v>
      </c>
      <c r="O582" s="7" t="s">
        <v>45</v>
      </c>
      <c r="P582" s="7" t="s">
        <v>45</v>
      </c>
      <c r="Q582" s="25">
        <f t="shared" si="16"/>
        <v>0</v>
      </c>
      <c r="R582" s="39">
        <f>+Section5_Values[[#This Row],[Business Tax Year 2025 Inflation Cap Credit Reduction Amount in Dollars]]+Section5_Values[[#This Row],[Non-Business Tax Year 2025 Inflation Cap Credit Reduction Amount in Dollars]]</f>
        <v>0</v>
      </c>
      <c r="S582" s="18">
        <f>+Section5_Values[[#This Row],[Business County Portion of Section 5 Payment to School District]]+Section5_Values[[#This Row],[Non-Business County Portion of Section 5 Payment to School District]]</f>
        <v>0</v>
      </c>
      <c r="T582" s="13">
        <f t="shared" si="17"/>
        <v>0</v>
      </c>
      <c r="U582" s="14" t="e">
        <f>+Section5_Values[[#This Row],[Difference]]/Section5_Values[[#This Row],[Total District ICC]]</f>
        <v>#DIV/0!</v>
      </c>
    </row>
    <row r="583" spans="1:21">
      <c r="A583" s="4">
        <v>2023</v>
      </c>
      <c r="B583" s="4">
        <v>57</v>
      </c>
      <c r="C583" s="4" t="s">
        <v>583</v>
      </c>
      <c r="D583" s="4">
        <v>20320</v>
      </c>
      <c r="E583" s="4" t="s">
        <v>400</v>
      </c>
      <c r="F583" s="4" t="s">
        <v>43</v>
      </c>
      <c r="G583" s="7">
        <v>1403231</v>
      </c>
      <c r="H583" s="23">
        <v>109252.74</v>
      </c>
      <c r="I583" s="7">
        <v>1293978.26</v>
      </c>
      <c r="J583" s="7">
        <v>1394061</v>
      </c>
      <c r="K583" s="25">
        <v>100082.74</v>
      </c>
      <c r="L583" s="4" t="s">
        <v>44</v>
      </c>
      <c r="M583" s="7" t="s">
        <v>45</v>
      </c>
      <c r="N583" s="23">
        <v>0</v>
      </c>
      <c r="O583" s="7" t="s">
        <v>45</v>
      </c>
      <c r="P583" s="7" t="s">
        <v>45</v>
      </c>
      <c r="Q583" s="25">
        <f t="shared" ref="Q583:Q646" si="18">IF(L583="Y",MAX(P583-O583,0),0)</f>
        <v>0</v>
      </c>
      <c r="R583" s="39">
        <f>+Section5_Values[[#This Row],[Business Tax Year 2025 Inflation Cap Credit Reduction Amount in Dollars]]+Section5_Values[[#This Row],[Non-Business Tax Year 2025 Inflation Cap Credit Reduction Amount in Dollars]]</f>
        <v>109252.74</v>
      </c>
      <c r="S583" s="18">
        <f>+Section5_Values[[#This Row],[Business County Portion of Section 5 Payment to School District]]+Section5_Values[[#This Row],[Non-Business County Portion of Section 5 Payment to School District]]</f>
        <v>100082.74</v>
      </c>
      <c r="T583" s="13">
        <f t="shared" ref="T583:T646" si="19">+S583-R583</f>
        <v>-9170</v>
      </c>
      <c r="U583" s="15">
        <f>+Section5_Values[[#This Row],[Difference]]/Section5_Values[[#This Row],[Total District ICC]]</f>
        <v>-8.393382170552427E-2</v>
      </c>
    </row>
    <row r="584" spans="1:21">
      <c r="A584" s="4">
        <v>2023</v>
      </c>
      <c r="B584" s="4">
        <v>57</v>
      </c>
      <c r="C584" s="4" t="s">
        <v>583</v>
      </c>
      <c r="D584" s="4">
        <v>20650</v>
      </c>
      <c r="E584" s="4" t="s">
        <v>584</v>
      </c>
      <c r="F584" s="4" t="s">
        <v>44</v>
      </c>
      <c r="G584" s="7" t="s">
        <v>45</v>
      </c>
      <c r="H584" s="23">
        <v>0</v>
      </c>
      <c r="I584" s="7" t="s">
        <v>45</v>
      </c>
      <c r="J584" s="7" t="s">
        <v>45</v>
      </c>
      <c r="K584" s="25">
        <v>0</v>
      </c>
      <c r="L584" s="4" t="s">
        <v>44</v>
      </c>
      <c r="M584" s="7" t="s">
        <v>45</v>
      </c>
      <c r="N584" s="23">
        <v>0</v>
      </c>
      <c r="O584" s="7" t="s">
        <v>45</v>
      </c>
      <c r="P584" s="7" t="s">
        <v>45</v>
      </c>
      <c r="Q584" s="25">
        <f t="shared" si="18"/>
        <v>0</v>
      </c>
      <c r="R584" s="39">
        <f>+Section5_Values[[#This Row],[Business Tax Year 2025 Inflation Cap Credit Reduction Amount in Dollars]]+Section5_Values[[#This Row],[Non-Business Tax Year 2025 Inflation Cap Credit Reduction Amount in Dollars]]</f>
        <v>0</v>
      </c>
      <c r="S584" s="18">
        <f>+Section5_Values[[#This Row],[Business County Portion of Section 5 Payment to School District]]+Section5_Values[[#This Row],[Non-Business County Portion of Section 5 Payment to School District]]</f>
        <v>0</v>
      </c>
      <c r="T584" s="13">
        <f t="shared" si="19"/>
        <v>0</v>
      </c>
      <c r="U584" s="14" t="e">
        <f>+Section5_Values[[#This Row],[Difference]]/Section5_Values[[#This Row],[Total District ICC]]</f>
        <v>#DIV/0!</v>
      </c>
    </row>
    <row r="585" spans="1:21">
      <c r="A585" s="4">
        <v>2023</v>
      </c>
      <c r="B585" s="4">
        <v>57</v>
      </c>
      <c r="C585" s="4" t="s">
        <v>583</v>
      </c>
      <c r="D585" s="4">
        <v>20860</v>
      </c>
      <c r="E585" s="4" t="s">
        <v>585</v>
      </c>
      <c r="F585" s="4" t="s">
        <v>43</v>
      </c>
      <c r="G585" s="7">
        <v>1015593</v>
      </c>
      <c r="H585" s="23">
        <v>120832.39</v>
      </c>
      <c r="I585" s="7">
        <v>894760.61</v>
      </c>
      <c r="J585" s="7">
        <v>1010489</v>
      </c>
      <c r="K585" s="25">
        <v>115728.39</v>
      </c>
      <c r="L585" s="4" t="s">
        <v>44</v>
      </c>
      <c r="M585" s="7" t="s">
        <v>45</v>
      </c>
      <c r="N585" s="23">
        <v>0</v>
      </c>
      <c r="O585" s="7" t="s">
        <v>45</v>
      </c>
      <c r="P585" s="7" t="s">
        <v>45</v>
      </c>
      <c r="Q585" s="25">
        <f t="shared" si="18"/>
        <v>0</v>
      </c>
      <c r="R585" s="39">
        <f>+Section5_Values[[#This Row],[Business Tax Year 2025 Inflation Cap Credit Reduction Amount in Dollars]]+Section5_Values[[#This Row],[Non-Business Tax Year 2025 Inflation Cap Credit Reduction Amount in Dollars]]</f>
        <v>120832.39</v>
      </c>
      <c r="S585" s="18">
        <f>+Section5_Values[[#This Row],[Business County Portion of Section 5 Payment to School District]]+Section5_Values[[#This Row],[Non-Business County Portion of Section 5 Payment to School District]]</f>
        <v>115728.39</v>
      </c>
      <c r="T585" s="13">
        <f t="shared" si="19"/>
        <v>-5104</v>
      </c>
      <c r="U585" s="15">
        <f>+Section5_Values[[#This Row],[Difference]]/Section5_Values[[#This Row],[Total District ICC]]</f>
        <v>-4.2240329765884793E-2</v>
      </c>
    </row>
    <row r="586" spans="1:21">
      <c r="A586" s="4">
        <v>2023</v>
      </c>
      <c r="B586" s="4">
        <v>57</v>
      </c>
      <c r="C586" s="4" t="s">
        <v>583</v>
      </c>
      <c r="D586" s="4">
        <v>20910</v>
      </c>
      <c r="E586" s="4" t="s">
        <v>586</v>
      </c>
      <c r="F586" s="4" t="s">
        <v>44</v>
      </c>
      <c r="G586" s="7" t="s">
        <v>45</v>
      </c>
      <c r="H586" s="23">
        <v>0</v>
      </c>
      <c r="I586" s="7" t="s">
        <v>45</v>
      </c>
      <c r="J586" s="7" t="s">
        <v>45</v>
      </c>
      <c r="K586" s="25">
        <v>0</v>
      </c>
      <c r="L586" s="4" t="s">
        <v>44</v>
      </c>
      <c r="M586" s="7" t="s">
        <v>45</v>
      </c>
      <c r="N586" s="23">
        <v>0</v>
      </c>
      <c r="O586" s="7" t="s">
        <v>45</v>
      </c>
      <c r="P586" s="7" t="s">
        <v>45</v>
      </c>
      <c r="Q586" s="25">
        <f t="shared" si="18"/>
        <v>0</v>
      </c>
      <c r="R586" s="39">
        <f>+Section5_Values[[#This Row],[Business Tax Year 2025 Inflation Cap Credit Reduction Amount in Dollars]]+Section5_Values[[#This Row],[Non-Business Tax Year 2025 Inflation Cap Credit Reduction Amount in Dollars]]</f>
        <v>0</v>
      </c>
      <c r="S586" s="18">
        <f>+Section5_Values[[#This Row],[Business County Portion of Section 5 Payment to School District]]+Section5_Values[[#This Row],[Non-Business County Portion of Section 5 Payment to School District]]</f>
        <v>0</v>
      </c>
      <c r="T586" s="13">
        <f t="shared" si="19"/>
        <v>0</v>
      </c>
      <c r="U586" s="14" t="e">
        <f>+Section5_Values[[#This Row],[Difference]]/Section5_Values[[#This Row],[Total District ICC]]</f>
        <v>#DIV/0!</v>
      </c>
    </row>
    <row r="587" spans="1:21">
      <c r="A587" s="4">
        <v>2023</v>
      </c>
      <c r="B587" s="4">
        <v>57</v>
      </c>
      <c r="C587" s="4" t="s">
        <v>583</v>
      </c>
      <c r="D587" s="4">
        <v>21040</v>
      </c>
      <c r="E587" s="4" t="s">
        <v>587</v>
      </c>
      <c r="F587" s="4" t="s">
        <v>43</v>
      </c>
      <c r="G587" s="7">
        <v>1176264</v>
      </c>
      <c r="H587" s="23">
        <v>113806.38</v>
      </c>
      <c r="I587" s="7">
        <v>1062457.6200000001</v>
      </c>
      <c r="J587" s="7">
        <v>1179869</v>
      </c>
      <c r="K587" s="25">
        <v>117411.38</v>
      </c>
      <c r="L587" s="4" t="s">
        <v>44</v>
      </c>
      <c r="M587" s="7" t="s">
        <v>45</v>
      </c>
      <c r="N587" s="23">
        <v>0</v>
      </c>
      <c r="O587" s="7" t="s">
        <v>45</v>
      </c>
      <c r="P587" s="7" t="s">
        <v>45</v>
      </c>
      <c r="Q587" s="25">
        <f t="shared" si="18"/>
        <v>0</v>
      </c>
      <c r="R587" s="39">
        <f>+Section5_Values[[#This Row],[Business Tax Year 2025 Inflation Cap Credit Reduction Amount in Dollars]]+Section5_Values[[#This Row],[Non-Business Tax Year 2025 Inflation Cap Credit Reduction Amount in Dollars]]</f>
        <v>113806.38</v>
      </c>
      <c r="S587" s="18">
        <f>+Section5_Values[[#This Row],[Business County Portion of Section 5 Payment to School District]]+Section5_Values[[#This Row],[Non-Business County Portion of Section 5 Payment to School District]]</f>
        <v>117411.38</v>
      </c>
      <c r="T587" s="13">
        <f t="shared" si="19"/>
        <v>3605</v>
      </c>
      <c r="U587" s="14">
        <f>+Section5_Values[[#This Row],[Difference]]/Section5_Values[[#This Row],[Total District ICC]]</f>
        <v>3.1676607234146274E-2</v>
      </c>
    </row>
    <row r="588" spans="1:21">
      <c r="A588" s="4">
        <v>2023</v>
      </c>
      <c r="B588" s="4">
        <v>57</v>
      </c>
      <c r="C588" s="4" t="s">
        <v>583</v>
      </c>
      <c r="D588" s="4">
        <v>21390</v>
      </c>
      <c r="E588" s="4" t="s">
        <v>588</v>
      </c>
      <c r="F588" s="4" t="s">
        <v>44</v>
      </c>
      <c r="G588" s="7" t="s">
        <v>45</v>
      </c>
      <c r="H588" s="23">
        <v>0</v>
      </c>
      <c r="I588" s="7" t="s">
        <v>45</v>
      </c>
      <c r="J588" s="7" t="s">
        <v>45</v>
      </c>
      <c r="K588" s="25">
        <v>0</v>
      </c>
      <c r="L588" s="4" t="s">
        <v>44</v>
      </c>
      <c r="M588" s="7" t="s">
        <v>45</v>
      </c>
      <c r="N588" s="23">
        <v>0</v>
      </c>
      <c r="O588" s="7" t="s">
        <v>45</v>
      </c>
      <c r="P588" s="7" t="s">
        <v>45</v>
      </c>
      <c r="Q588" s="25">
        <f t="shared" si="18"/>
        <v>0</v>
      </c>
      <c r="R588" s="39">
        <f>+Section5_Values[[#This Row],[Business Tax Year 2025 Inflation Cap Credit Reduction Amount in Dollars]]+Section5_Values[[#This Row],[Non-Business Tax Year 2025 Inflation Cap Credit Reduction Amount in Dollars]]</f>
        <v>0</v>
      </c>
      <c r="S588" s="18">
        <f>+Section5_Values[[#This Row],[Business County Portion of Section 5 Payment to School District]]+Section5_Values[[#This Row],[Non-Business County Portion of Section 5 Payment to School District]]</f>
        <v>0</v>
      </c>
      <c r="T588" s="13">
        <f t="shared" si="19"/>
        <v>0</v>
      </c>
      <c r="U588" s="14" t="e">
        <f>+Section5_Values[[#This Row],[Difference]]/Section5_Values[[#This Row],[Total District ICC]]</f>
        <v>#DIV/0!</v>
      </c>
    </row>
    <row r="589" spans="1:21">
      <c r="A589" s="4">
        <v>2023</v>
      </c>
      <c r="B589" s="4">
        <v>57</v>
      </c>
      <c r="C589" s="4" t="s">
        <v>583</v>
      </c>
      <c r="D589" s="4">
        <v>21710</v>
      </c>
      <c r="E589" s="4" t="s">
        <v>182</v>
      </c>
      <c r="F589" s="4" t="s">
        <v>43</v>
      </c>
      <c r="G589" s="7">
        <v>2091533</v>
      </c>
      <c r="H589" s="23">
        <v>178005.64</v>
      </c>
      <c r="I589" s="7">
        <v>1913527.36</v>
      </c>
      <c r="J589" s="7">
        <v>2103140</v>
      </c>
      <c r="K589" s="25">
        <v>189612.64</v>
      </c>
      <c r="L589" s="4" t="s">
        <v>44</v>
      </c>
      <c r="M589" s="7" t="s">
        <v>45</v>
      </c>
      <c r="N589" s="23">
        <v>0</v>
      </c>
      <c r="O589" s="7" t="s">
        <v>45</v>
      </c>
      <c r="P589" s="7" t="s">
        <v>45</v>
      </c>
      <c r="Q589" s="25">
        <f t="shared" si="18"/>
        <v>0</v>
      </c>
      <c r="R589" s="39">
        <f>+Section5_Values[[#This Row],[Business Tax Year 2025 Inflation Cap Credit Reduction Amount in Dollars]]+Section5_Values[[#This Row],[Non-Business Tax Year 2025 Inflation Cap Credit Reduction Amount in Dollars]]</f>
        <v>178005.64</v>
      </c>
      <c r="S589" s="18">
        <f>+Section5_Values[[#This Row],[Business County Portion of Section 5 Payment to School District]]+Section5_Values[[#This Row],[Non-Business County Portion of Section 5 Payment to School District]]</f>
        <v>189612.64</v>
      </c>
      <c r="T589" s="13">
        <f t="shared" si="19"/>
        <v>11607</v>
      </c>
      <c r="U589" s="14">
        <f>+Section5_Values[[#This Row],[Difference]]/Section5_Values[[#This Row],[Total District ICC]]</f>
        <v>6.5205799097152198E-2</v>
      </c>
    </row>
    <row r="590" spans="1:21">
      <c r="A590" s="4">
        <v>2023</v>
      </c>
      <c r="B590" s="4">
        <v>57</v>
      </c>
      <c r="C590" s="4" t="s">
        <v>583</v>
      </c>
      <c r="D590" s="4">
        <v>22380</v>
      </c>
      <c r="E590" s="4" t="s">
        <v>401</v>
      </c>
      <c r="F590" s="4" t="s">
        <v>44</v>
      </c>
      <c r="G590" s="7" t="s">
        <v>45</v>
      </c>
      <c r="H590" s="23">
        <v>0</v>
      </c>
      <c r="I590" s="7" t="s">
        <v>45</v>
      </c>
      <c r="J590" s="7" t="s">
        <v>45</v>
      </c>
      <c r="K590" s="25">
        <v>0</v>
      </c>
      <c r="L590" s="4" t="s">
        <v>44</v>
      </c>
      <c r="M590" s="7" t="s">
        <v>45</v>
      </c>
      <c r="N590" s="23">
        <v>0</v>
      </c>
      <c r="O590" s="7" t="s">
        <v>45</v>
      </c>
      <c r="P590" s="7" t="s">
        <v>45</v>
      </c>
      <c r="Q590" s="25">
        <f t="shared" si="18"/>
        <v>0</v>
      </c>
      <c r="R590" s="39">
        <f>+Section5_Values[[#This Row],[Business Tax Year 2025 Inflation Cap Credit Reduction Amount in Dollars]]+Section5_Values[[#This Row],[Non-Business Tax Year 2025 Inflation Cap Credit Reduction Amount in Dollars]]</f>
        <v>0</v>
      </c>
      <c r="S590" s="18">
        <f>+Section5_Values[[#This Row],[Business County Portion of Section 5 Payment to School District]]+Section5_Values[[#This Row],[Non-Business County Portion of Section 5 Payment to School District]]</f>
        <v>0</v>
      </c>
      <c r="T590" s="13">
        <f t="shared" si="19"/>
        <v>0</v>
      </c>
      <c r="U590" s="14" t="e">
        <f>+Section5_Values[[#This Row],[Difference]]/Section5_Values[[#This Row],[Total District ICC]]</f>
        <v>#DIV/0!</v>
      </c>
    </row>
    <row r="591" spans="1:21">
      <c r="A591" s="4">
        <v>2023</v>
      </c>
      <c r="B591" s="4">
        <v>57</v>
      </c>
      <c r="C591" s="4" t="s">
        <v>583</v>
      </c>
      <c r="D591" s="4">
        <v>22550</v>
      </c>
      <c r="E591" s="4" t="s">
        <v>589</v>
      </c>
      <c r="F591" s="4" t="s">
        <v>44</v>
      </c>
      <c r="G591" s="7" t="s">
        <v>45</v>
      </c>
      <c r="H591" s="23">
        <v>0</v>
      </c>
      <c r="I591" s="7" t="s">
        <v>45</v>
      </c>
      <c r="J591" s="7" t="s">
        <v>45</v>
      </c>
      <c r="K591" s="25">
        <v>0</v>
      </c>
      <c r="L591" s="4" t="s">
        <v>44</v>
      </c>
      <c r="M591" s="7" t="s">
        <v>45</v>
      </c>
      <c r="N591" s="23">
        <v>0</v>
      </c>
      <c r="O591" s="7" t="s">
        <v>45</v>
      </c>
      <c r="P591" s="7" t="s">
        <v>45</v>
      </c>
      <c r="Q591" s="25">
        <f t="shared" si="18"/>
        <v>0</v>
      </c>
      <c r="R591" s="39">
        <f>+Section5_Values[[#This Row],[Business Tax Year 2025 Inflation Cap Credit Reduction Amount in Dollars]]+Section5_Values[[#This Row],[Non-Business Tax Year 2025 Inflation Cap Credit Reduction Amount in Dollars]]</f>
        <v>0</v>
      </c>
      <c r="S591" s="18">
        <f>+Section5_Values[[#This Row],[Business County Portion of Section 5 Payment to School District]]+Section5_Values[[#This Row],[Non-Business County Portion of Section 5 Payment to School District]]</f>
        <v>0</v>
      </c>
      <c r="T591" s="13">
        <f t="shared" si="19"/>
        <v>0</v>
      </c>
      <c r="U591" s="14" t="e">
        <f>+Section5_Values[[#This Row],[Difference]]/Section5_Values[[#This Row],[Total District ICC]]</f>
        <v>#DIV/0!</v>
      </c>
    </row>
    <row r="592" spans="1:21">
      <c r="A592" s="4">
        <v>2023</v>
      </c>
      <c r="B592" s="4">
        <v>57</v>
      </c>
      <c r="C592" s="4" t="s">
        <v>583</v>
      </c>
      <c r="D592" s="4">
        <v>22660</v>
      </c>
      <c r="E592" s="4" t="s">
        <v>402</v>
      </c>
      <c r="F592" s="4" t="s">
        <v>44</v>
      </c>
      <c r="G592" s="7" t="s">
        <v>45</v>
      </c>
      <c r="H592" s="23">
        <v>0</v>
      </c>
      <c r="I592" s="7" t="s">
        <v>45</v>
      </c>
      <c r="J592" s="7" t="s">
        <v>45</v>
      </c>
      <c r="K592" s="25">
        <v>0</v>
      </c>
      <c r="L592" s="4" t="s">
        <v>44</v>
      </c>
      <c r="M592" s="7" t="s">
        <v>45</v>
      </c>
      <c r="N592" s="23">
        <v>0</v>
      </c>
      <c r="O592" s="7" t="s">
        <v>45</v>
      </c>
      <c r="P592" s="7" t="s">
        <v>45</v>
      </c>
      <c r="Q592" s="25">
        <f t="shared" si="18"/>
        <v>0</v>
      </c>
      <c r="R592" s="39">
        <f>+Section5_Values[[#This Row],[Business Tax Year 2025 Inflation Cap Credit Reduction Amount in Dollars]]+Section5_Values[[#This Row],[Non-Business Tax Year 2025 Inflation Cap Credit Reduction Amount in Dollars]]</f>
        <v>0</v>
      </c>
      <c r="S592" s="18">
        <f>+Section5_Values[[#This Row],[Business County Portion of Section 5 Payment to School District]]+Section5_Values[[#This Row],[Non-Business County Portion of Section 5 Payment to School District]]</f>
        <v>0</v>
      </c>
      <c r="T592" s="13">
        <f t="shared" si="19"/>
        <v>0</v>
      </c>
      <c r="U592" s="14" t="e">
        <f>+Section5_Values[[#This Row],[Difference]]/Section5_Values[[#This Row],[Total District ICC]]</f>
        <v>#DIV/0!</v>
      </c>
    </row>
    <row r="593" spans="1:21">
      <c r="A593" s="4">
        <v>2023</v>
      </c>
      <c r="B593" s="4">
        <v>57</v>
      </c>
      <c r="C593" s="4" t="s">
        <v>583</v>
      </c>
      <c r="D593" s="4">
        <v>23070</v>
      </c>
      <c r="E593" s="4" t="s">
        <v>590</v>
      </c>
      <c r="F593" s="4" t="s">
        <v>44</v>
      </c>
      <c r="G593" s="7" t="s">
        <v>45</v>
      </c>
      <c r="H593" s="23">
        <v>0</v>
      </c>
      <c r="I593" s="7" t="s">
        <v>45</v>
      </c>
      <c r="J593" s="7" t="s">
        <v>45</v>
      </c>
      <c r="K593" s="25">
        <v>0</v>
      </c>
      <c r="L593" s="4" t="s">
        <v>44</v>
      </c>
      <c r="M593" s="7" t="s">
        <v>45</v>
      </c>
      <c r="N593" s="23">
        <v>0</v>
      </c>
      <c r="O593" s="7" t="s">
        <v>45</v>
      </c>
      <c r="P593" s="7" t="s">
        <v>45</v>
      </c>
      <c r="Q593" s="25">
        <f t="shared" si="18"/>
        <v>0</v>
      </c>
      <c r="R593" s="39">
        <f>+Section5_Values[[#This Row],[Business Tax Year 2025 Inflation Cap Credit Reduction Amount in Dollars]]+Section5_Values[[#This Row],[Non-Business Tax Year 2025 Inflation Cap Credit Reduction Amount in Dollars]]</f>
        <v>0</v>
      </c>
      <c r="S593" s="18">
        <f>+Section5_Values[[#This Row],[Business County Portion of Section 5 Payment to School District]]+Section5_Values[[#This Row],[Non-Business County Portion of Section 5 Payment to School District]]</f>
        <v>0</v>
      </c>
      <c r="T593" s="13">
        <f t="shared" si="19"/>
        <v>0</v>
      </c>
      <c r="U593" s="14" t="e">
        <f>+Section5_Values[[#This Row],[Difference]]/Section5_Values[[#This Row],[Total District ICC]]</f>
        <v>#DIV/0!</v>
      </c>
    </row>
    <row r="594" spans="1:21">
      <c r="A594" s="4">
        <v>2023</v>
      </c>
      <c r="B594" s="4">
        <v>57</v>
      </c>
      <c r="C594" s="4" t="s">
        <v>583</v>
      </c>
      <c r="D594" s="4">
        <v>23390</v>
      </c>
      <c r="E594" s="4" t="s">
        <v>591</v>
      </c>
      <c r="F594" s="4" t="s">
        <v>43</v>
      </c>
      <c r="G594" s="7">
        <v>34562868</v>
      </c>
      <c r="H594" s="23">
        <v>2040839.96</v>
      </c>
      <c r="I594" s="7">
        <v>32522028.039999999</v>
      </c>
      <c r="J594" s="7">
        <v>34519956</v>
      </c>
      <c r="K594" s="25">
        <v>1997927.96</v>
      </c>
      <c r="L594" s="4" t="s">
        <v>44</v>
      </c>
      <c r="M594" s="7" t="s">
        <v>45</v>
      </c>
      <c r="N594" s="23">
        <v>0</v>
      </c>
      <c r="O594" s="7" t="s">
        <v>45</v>
      </c>
      <c r="P594" s="7" t="s">
        <v>45</v>
      </c>
      <c r="Q594" s="25">
        <f t="shared" si="18"/>
        <v>0</v>
      </c>
      <c r="R594" s="39">
        <f>+Section5_Values[[#This Row],[Business Tax Year 2025 Inflation Cap Credit Reduction Amount in Dollars]]+Section5_Values[[#This Row],[Non-Business Tax Year 2025 Inflation Cap Credit Reduction Amount in Dollars]]</f>
        <v>2040839.96</v>
      </c>
      <c r="S594" s="18">
        <f>+Section5_Values[[#This Row],[Business County Portion of Section 5 Payment to School District]]+Section5_Values[[#This Row],[Non-Business County Portion of Section 5 Payment to School District]]</f>
        <v>1997927.96</v>
      </c>
      <c r="T594" s="13">
        <f t="shared" si="19"/>
        <v>-42912</v>
      </c>
      <c r="U594" s="15">
        <f>+Section5_Values[[#This Row],[Difference]]/Section5_Values[[#This Row],[Total District ICC]]</f>
        <v>-2.102663650313864E-2</v>
      </c>
    </row>
    <row r="595" spans="1:21">
      <c r="A595" s="4">
        <v>2023</v>
      </c>
      <c r="B595" s="4">
        <v>57</v>
      </c>
      <c r="C595" s="4" t="s">
        <v>583</v>
      </c>
      <c r="D595" s="4">
        <v>23660</v>
      </c>
      <c r="E595" s="4" t="s">
        <v>592</v>
      </c>
      <c r="F595" s="4" t="s">
        <v>43</v>
      </c>
      <c r="G595" s="7">
        <v>3156782</v>
      </c>
      <c r="H595" s="23">
        <v>173788.65</v>
      </c>
      <c r="I595" s="7">
        <v>2982993.35</v>
      </c>
      <c r="J595" s="7">
        <v>3160190</v>
      </c>
      <c r="K595" s="25">
        <v>177196.65</v>
      </c>
      <c r="L595" s="4" t="s">
        <v>44</v>
      </c>
      <c r="M595" s="7" t="s">
        <v>45</v>
      </c>
      <c r="N595" s="23">
        <v>0</v>
      </c>
      <c r="O595" s="7" t="s">
        <v>45</v>
      </c>
      <c r="P595" s="7" t="s">
        <v>45</v>
      </c>
      <c r="Q595" s="25">
        <f t="shared" si="18"/>
        <v>0</v>
      </c>
      <c r="R595" s="39">
        <f>+Section5_Values[[#This Row],[Business Tax Year 2025 Inflation Cap Credit Reduction Amount in Dollars]]+Section5_Values[[#This Row],[Non-Business Tax Year 2025 Inflation Cap Credit Reduction Amount in Dollars]]</f>
        <v>173788.65</v>
      </c>
      <c r="S595" s="18">
        <f>+Section5_Values[[#This Row],[Business County Portion of Section 5 Payment to School District]]+Section5_Values[[#This Row],[Non-Business County Portion of Section 5 Payment to School District]]</f>
        <v>177196.65</v>
      </c>
      <c r="T595" s="13">
        <f t="shared" si="19"/>
        <v>3408</v>
      </c>
      <c r="U595" s="14">
        <f>+Section5_Values[[#This Row],[Difference]]/Section5_Values[[#This Row],[Total District ICC]]</f>
        <v>1.9610026316448169E-2</v>
      </c>
    </row>
    <row r="596" spans="1:21">
      <c r="A596" s="4">
        <v>2023</v>
      </c>
      <c r="B596" s="4">
        <v>57</v>
      </c>
      <c r="C596" s="4" t="s">
        <v>583</v>
      </c>
      <c r="D596" s="4">
        <v>23940</v>
      </c>
      <c r="E596" s="4" t="s">
        <v>291</v>
      </c>
      <c r="F596" s="4" t="s">
        <v>44</v>
      </c>
      <c r="G596" s="7" t="s">
        <v>45</v>
      </c>
      <c r="H596" s="23">
        <v>0</v>
      </c>
      <c r="I596" s="7" t="s">
        <v>45</v>
      </c>
      <c r="J596" s="7" t="s">
        <v>45</v>
      </c>
      <c r="K596" s="25">
        <v>0</v>
      </c>
      <c r="L596" s="4" t="s">
        <v>44</v>
      </c>
      <c r="M596" s="7" t="s">
        <v>45</v>
      </c>
      <c r="N596" s="23">
        <v>0</v>
      </c>
      <c r="O596" s="7" t="s">
        <v>45</v>
      </c>
      <c r="P596" s="7" t="s">
        <v>45</v>
      </c>
      <c r="Q596" s="25">
        <f t="shared" si="18"/>
        <v>0</v>
      </c>
      <c r="R596" s="39">
        <f>+Section5_Values[[#This Row],[Business Tax Year 2025 Inflation Cap Credit Reduction Amount in Dollars]]+Section5_Values[[#This Row],[Non-Business Tax Year 2025 Inflation Cap Credit Reduction Amount in Dollars]]</f>
        <v>0</v>
      </c>
      <c r="S596" s="18">
        <f>+Section5_Values[[#This Row],[Business County Portion of Section 5 Payment to School District]]+Section5_Values[[#This Row],[Non-Business County Portion of Section 5 Payment to School District]]</f>
        <v>0</v>
      </c>
      <c r="T596" s="13">
        <f t="shared" si="19"/>
        <v>0</v>
      </c>
      <c r="U596" s="14" t="e">
        <f>+Section5_Values[[#This Row],[Difference]]/Section5_Values[[#This Row],[Total District ICC]]</f>
        <v>#DIV/0!</v>
      </c>
    </row>
    <row r="597" spans="1:21">
      <c r="A597" s="4">
        <v>2023</v>
      </c>
      <c r="B597" s="4">
        <v>57</v>
      </c>
      <c r="C597" s="4" t="s">
        <v>583</v>
      </c>
      <c r="D597" s="4">
        <v>23970</v>
      </c>
      <c r="E597" s="4" t="s">
        <v>593</v>
      </c>
      <c r="F597" s="4" t="s">
        <v>44</v>
      </c>
      <c r="G597" s="7" t="s">
        <v>45</v>
      </c>
      <c r="H597" s="23">
        <v>0</v>
      </c>
      <c r="I597" s="7" t="s">
        <v>45</v>
      </c>
      <c r="J597" s="7" t="s">
        <v>45</v>
      </c>
      <c r="K597" s="25">
        <v>0</v>
      </c>
      <c r="L597" s="4" t="s">
        <v>44</v>
      </c>
      <c r="M597" s="7" t="s">
        <v>45</v>
      </c>
      <c r="N597" s="23">
        <v>0</v>
      </c>
      <c r="O597" s="7" t="s">
        <v>45</v>
      </c>
      <c r="P597" s="7" t="s">
        <v>45</v>
      </c>
      <c r="Q597" s="25">
        <f t="shared" si="18"/>
        <v>0</v>
      </c>
      <c r="R597" s="39">
        <f>+Section5_Values[[#This Row],[Business Tax Year 2025 Inflation Cap Credit Reduction Amount in Dollars]]+Section5_Values[[#This Row],[Non-Business Tax Year 2025 Inflation Cap Credit Reduction Amount in Dollars]]</f>
        <v>0</v>
      </c>
      <c r="S597" s="18">
        <f>+Section5_Values[[#This Row],[Business County Portion of Section 5 Payment to School District]]+Section5_Values[[#This Row],[Non-Business County Portion of Section 5 Payment to School District]]</f>
        <v>0</v>
      </c>
      <c r="T597" s="13">
        <f t="shared" si="19"/>
        <v>0</v>
      </c>
      <c r="U597" s="14" t="e">
        <f>+Section5_Values[[#This Row],[Difference]]/Section5_Values[[#This Row],[Total District ICC]]</f>
        <v>#DIV/0!</v>
      </c>
    </row>
    <row r="598" spans="1:21">
      <c r="A598" s="4">
        <v>2023</v>
      </c>
      <c r="B598" s="4">
        <v>57</v>
      </c>
      <c r="C598" s="4" t="s">
        <v>583</v>
      </c>
      <c r="D598" s="4">
        <v>24090</v>
      </c>
      <c r="E598" s="4" t="s">
        <v>594</v>
      </c>
      <c r="F598" s="4" t="s">
        <v>44</v>
      </c>
      <c r="G598" s="7" t="s">
        <v>45</v>
      </c>
      <c r="H598" s="23">
        <v>0</v>
      </c>
      <c r="I598" s="7" t="s">
        <v>45</v>
      </c>
      <c r="J598" s="7" t="s">
        <v>45</v>
      </c>
      <c r="K598" s="25">
        <v>0</v>
      </c>
      <c r="L598" s="4" t="s">
        <v>44</v>
      </c>
      <c r="M598" s="7" t="s">
        <v>45</v>
      </c>
      <c r="N598" s="23">
        <v>0</v>
      </c>
      <c r="O598" s="7" t="s">
        <v>45</v>
      </c>
      <c r="P598" s="7" t="s">
        <v>45</v>
      </c>
      <c r="Q598" s="25">
        <f t="shared" si="18"/>
        <v>0</v>
      </c>
      <c r="R598" s="39">
        <f>+Section5_Values[[#This Row],[Business Tax Year 2025 Inflation Cap Credit Reduction Amount in Dollars]]+Section5_Values[[#This Row],[Non-Business Tax Year 2025 Inflation Cap Credit Reduction Amount in Dollars]]</f>
        <v>0</v>
      </c>
      <c r="S598" s="18">
        <f>+Section5_Values[[#This Row],[Business County Portion of Section 5 Payment to School District]]+Section5_Values[[#This Row],[Non-Business County Portion of Section 5 Payment to School District]]</f>
        <v>0</v>
      </c>
      <c r="T598" s="13">
        <f t="shared" si="19"/>
        <v>0</v>
      </c>
      <c r="U598" s="14" t="e">
        <f>+Section5_Values[[#This Row],[Difference]]/Section5_Values[[#This Row],[Total District ICC]]</f>
        <v>#DIV/0!</v>
      </c>
    </row>
    <row r="599" spans="1:21">
      <c r="A599" s="4">
        <v>2023</v>
      </c>
      <c r="B599" s="4">
        <v>57</v>
      </c>
      <c r="C599" s="4" t="s">
        <v>583</v>
      </c>
      <c r="D599" s="4">
        <v>24490</v>
      </c>
      <c r="E599" s="4" t="s">
        <v>151</v>
      </c>
      <c r="F599" s="4" t="s">
        <v>43</v>
      </c>
      <c r="G599" s="7">
        <v>168188</v>
      </c>
      <c r="H599" s="23">
        <v>18581.02</v>
      </c>
      <c r="I599" s="7">
        <v>149606.98000000001</v>
      </c>
      <c r="J599" s="7">
        <v>168864</v>
      </c>
      <c r="K599" s="25">
        <v>19257.02</v>
      </c>
      <c r="L599" s="4" t="s">
        <v>44</v>
      </c>
      <c r="M599" s="7" t="s">
        <v>45</v>
      </c>
      <c r="N599" s="23">
        <v>0</v>
      </c>
      <c r="O599" s="7" t="s">
        <v>45</v>
      </c>
      <c r="P599" s="7" t="s">
        <v>45</v>
      </c>
      <c r="Q599" s="25">
        <f t="shared" si="18"/>
        <v>0</v>
      </c>
      <c r="R599" s="39">
        <f>+Section5_Values[[#This Row],[Business Tax Year 2025 Inflation Cap Credit Reduction Amount in Dollars]]+Section5_Values[[#This Row],[Non-Business Tax Year 2025 Inflation Cap Credit Reduction Amount in Dollars]]</f>
        <v>18581.02</v>
      </c>
      <c r="S599" s="18">
        <f>+Section5_Values[[#This Row],[Business County Portion of Section 5 Payment to School District]]+Section5_Values[[#This Row],[Non-Business County Portion of Section 5 Payment to School District]]</f>
        <v>19257.02</v>
      </c>
      <c r="T599" s="13">
        <f t="shared" si="19"/>
        <v>676</v>
      </c>
      <c r="U599" s="14">
        <f>+Section5_Values[[#This Row],[Difference]]/Section5_Values[[#This Row],[Total District ICC]]</f>
        <v>3.6381210504051985E-2</v>
      </c>
    </row>
    <row r="600" spans="1:21">
      <c r="A600" s="4">
        <v>2023</v>
      </c>
      <c r="B600" s="4">
        <v>57</v>
      </c>
      <c r="C600" s="4" t="s">
        <v>583</v>
      </c>
      <c r="D600" s="4">
        <v>25355</v>
      </c>
      <c r="E600" s="4" t="s">
        <v>295</v>
      </c>
      <c r="F600" s="4" t="s">
        <v>43</v>
      </c>
      <c r="G600" s="7">
        <v>494796</v>
      </c>
      <c r="H600" s="23">
        <v>56187.49</v>
      </c>
      <c r="I600" s="7">
        <v>438608.51</v>
      </c>
      <c r="J600" s="7">
        <v>480153</v>
      </c>
      <c r="K600" s="25">
        <v>41544.49</v>
      </c>
      <c r="L600" s="4" t="s">
        <v>44</v>
      </c>
      <c r="M600" s="7" t="s">
        <v>45</v>
      </c>
      <c r="N600" s="23">
        <v>0</v>
      </c>
      <c r="O600" s="7" t="s">
        <v>45</v>
      </c>
      <c r="P600" s="7" t="s">
        <v>45</v>
      </c>
      <c r="Q600" s="25">
        <f t="shared" si="18"/>
        <v>0</v>
      </c>
      <c r="R600" s="39">
        <f>+Section5_Values[[#This Row],[Business Tax Year 2025 Inflation Cap Credit Reduction Amount in Dollars]]+Section5_Values[[#This Row],[Non-Business Tax Year 2025 Inflation Cap Credit Reduction Amount in Dollars]]</f>
        <v>56187.49</v>
      </c>
      <c r="S600" s="18">
        <f>+Section5_Values[[#This Row],[Business County Portion of Section 5 Payment to School District]]+Section5_Values[[#This Row],[Non-Business County Portion of Section 5 Payment to School District]]</f>
        <v>41544.49</v>
      </c>
      <c r="T600" s="13">
        <f t="shared" si="19"/>
        <v>-14643</v>
      </c>
      <c r="U600" s="15">
        <f>+Section5_Values[[#This Row],[Difference]]/Section5_Values[[#This Row],[Total District ICC]]</f>
        <v>-0.26060961256678311</v>
      </c>
    </row>
    <row r="601" spans="1:21">
      <c r="A601" s="4">
        <v>2023</v>
      </c>
      <c r="B601" s="4">
        <v>57</v>
      </c>
      <c r="C601" s="4" t="s">
        <v>583</v>
      </c>
      <c r="D601" s="4">
        <v>25410</v>
      </c>
      <c r="E601" s="4" t="s">
        <v>595</v>
      </c>
      <c r="F601" s="4" t="s">
        <v>44</v>
      </c>
      <c r="G601" s="7" t="s">
        <v>45</v>
      </c>
      <c r="H601" s="23">
        <v>0</v>
      </c>
      <c r="I601" s="7" t="s">
        <v>45</v>
      </c>
      <c r="J601" s="7" t="s">
        <v>45</v>
      </c>
      <c r="K601" s="25">
        <v>0</v>
      </c>
      <c r="L601" s="4" t="s">
        <v>44</v>
      </c>
      <c r="M601" s="7" t="s">
        <v>45</v>
      </c>
      <c r="N601" s="23">
        <v>0</v>
      </c>
      <c r="O601" s="7" t="s">
        <v>45</v>
      </c>
      <c r="P601" s="7" t="s">
        <v>45</v>
      </c>
      <c r="Q601" s="25">
        <f t="shared" si="18"/>
        <v>0</v>
      </c>
      <c r="R601" s="39">
        <f>+Section5_Values[[#This Row],[Business Tax Year 2025 Inflation Cap Credit Reduction Amount in Dollars]]+Section5_Values[[#This Row],[Non-Business Tax Year 2025 Inflation Cap Credit Reduction Amount in Dollars]]</f>
        <v>0</v>
      </c>
      <c r="S601" s="18">
        <f>+Section5_Values[[#This Row],[Business County Portion of Section 5 Payment to School District]]+Section5_Values[[#This Row],[Non-Business County Portion of Section 5 Payment to School District]]</f>
        <v>0</v>
      </c>
      <c r="T601" s="13">
        <f t="shared" si="19"/>
        <v>0</v>
      </c>
      <c r="U601" s="14" t="e">
        <f>+Section5_Values[[#This Row],[Difference]]/Section5_Values[[#This Row],[Total District ICC]]</f>
        <v>#DIV/0!</v>
      </c>
    </row>
    <row r="602" spans="1:21">
      <c r="A602" s="4">
        <v>2023</v>
      </c>
      <c r="B602" s="4">
        <v>57</v>
      </c>
      <c r="C602" s="4" t="s">
        <v>583</v>
      </c>
      <c r="D602" s="4">
        <v>25550</v>
      </c>
      <c r="E602" s="4" t="s">
        <v>596</v>
      </c>
      <c r="F602" s="4" t="s">
        <v>43</v>
      </c>
      <c r="G602" s="7">
        <v>8940523</v>
      </c>
      <c r="H602" s="23">
        <v>108384.82</v>
      </c>
      <c r="I602" s="7">
        <v>8832138.1799999997</v>
      </c>
      <c r="J602" s="7">
        <v>8934353</v>
      </c>
      <c r="K602" s="25">
        <v>102214.82</v>
      </c>
      <c r="L602" s="4" t="s">
        <v>44</v>
      </c>
      <c r="M602" s="7" t="s">
        <v>45</v>
      </c>
      <c r="N602" s="23">
        <v>0</v>
      </c>
      <c r="O602" s="7" t="s">
        <v>45</v>
      </c>
      <c r="P602" s="7" t="s">
        <v>45</v>
      </c>
      <c r="Q602" s="25">
        <f t="shared" si="18"/>
        <v>0</v>
      </c>
      <c r="R602" s="39">
        <f>+Section5_Values[[#This Row],[Business Tax Year 2025 Inflation Cap Credit Reduction Amount in Dollars]]+Section5_Values[[#This Row],[Non-Business Tax Year 2025 Inflation Cap Credit Reduction Amount in Dollars]]</f>
        <v>108384.82</v>
      </c>
      <c r="S602" s="18">
        <f>+Section5_Values[[#This Row],[Business County Portion of Section 5 Payment to School District]]+Section5_Values[[#This Row],[Non-Business County Portion of Section 5 Payment to School District]]</f>
        <v>102214.82</v>
      </c>
      <c r="T602" s="13">
        <f t="shared" si="19"/>
        <v>-6170</v>
      </c>
      <c r="U602" s="15">
        <f>+Section5_Values[[#This Row],[Difference]]/Section5_Values[[#This Row],[Total District ICC]]</f>
        <v>-5.6926791039557015E-2</v>
      </c>
    </row>
    <row r="603" spans="1:21">
      <c r="A603" s="4">
        <v>2023</v>
      </c>
      <c r="B603" s="4">
        <v>57</v>
      </c>
      <c r="C603" s="4" t="s">
        <v>583</v>
      </c>
      <c r="D603" s="4">
        <v>25580</v>
      </c>
      <c r="E603" s="4" t="s">
        <v>597</v>
      </c>
      <c r="F603" s="4" t="s">
        <v>44</v>
      </c>
      <c r="G603" s="7" t="s">
        <v>45</v>
      </c>
      <c r="H603" s="23">
        <v>0</v>
      </c>
      <c r="I603" s="7" t="s">
        <v>45</v>
      </c>
      <c r="J603" s="7" t="s">
        <v>45</v>
      </c>
      <c r="K603" s="25">
        <v>0</v>
      </c>
      <c r="L603" s="4" t="s">
        <v>44</v>
      </c>
      <c r="M603" s="7" t="s">
        <v>45</v>
      </c>
      <c r="N603" s="23">
        <v>0</v>
      </c>
      <c r="O603" s="7" t="s">
        <v>45</v>
      </c>
      <c r="P603" s="7" t="s">
        <v>45</v>
      </c>
      <c r="Q603" s="25">
        <f t="shared" si="18"/>
        <v>0</v>
      </c>
      <c r="R603" s="39">
        <f>+Section5_Values[[#This Row],[Business Tax Year 2025 Inflation Cap Credit Reduction Amount in Dollars]]+Section5_Values[[#This Row],[Non-Business Tax Year 2025 Inflation Cap Credit Reduction Amount in Dollars]]</f>
        <v>0</v>
      </c>
      <c r="S603" s="18">
        <f>+Section5_Values[[#This Row],[Business County Portion of Section 5 Payment to School District]]+Section5_Values[[#This Row],[Non-Business County Portion of Section 5 Payment to School District]]</f>
        <v>0</v>
      </c>
      <c r="T603" s="13">
        <f t="shared" si="19"/>
        <v>0</v>
      </c>
      <c r="U603" s="14" t="e">
        <f>+Section5_Values[[#This Row],[Difference]]/Section5_Values[[#This Row],[Total District ICC]]</f>
        <v>#DIV/0!</v>
      </c>
    </row>
    <row r="604" spans="1:21">
      <c r="A604" s="4">
        <v>2023</v>
      </c>
      <c r="B604" s="4">
        <v>57</v>
      </c>
      <c r="C604" s="4" t="s">
        <v>583</v>
      </c>
      <c r="D604" s="4">
        <v>25830</v>
      </c>
      <c r="E604" s="4" t="s">
        <v>598</v>
      </c>
      <c r="F604" s="4" t="s">
        <v>44</v>
      </c>
      <c r="G604" s="7" t="s">
        <v>45</v>
      </c>
      <c r="H604" s="23">
        <v>0</v>
      </c>
      <c r="I604" s="7" t="s">
        <v>45</v>
      </c>
      <c r="J604" s="7" t="s">
        <v>45</v>
      </c>
      <c r="K604" s="25">
        <v>0</v>
      </c>
      <c r="L604" s="4" t="s">
        <v>44</v>
      </c>
      <c r="M604" s="7" t="s">
        <v>45</v>
      </c>
      <c r="N604" s="23">
        <v>0</v>
      </c>
      <c r="O604" s="7" t="s">
        <v>45</v>
      </c>
      <c r="P604" s="7" t="s">
        <v>45</v>
      </c>
      <c r="Q604" s="25">
        <f t="shared" si="18"/>
        <v>0</v>
      </c>
      <c r="R604" s="39">
        <f>+Section5_Values[[#This Row],[Business Tax Year 2025 Inflation Cap Credit Reduction Amount in Dollars]]+Section5_Values[[#This Row],[Non-Business Tax Year 2025 Inflation Cap Credit Reduction Amount in Dollars]]</f>
        <v>0</v>
      </c>
      <c r="S604" s="18">
        <f>+Section5_Values[[#This Row],[Business County Portion of Section 5 Payment to School District]]+Section5_Values[[#This Row],[Non-Business County Portion of Section 5 Payment to School District]]</f>
        <v>0</v>
      </c>
      <c r="T604" s="13">
        <f t="shared" si="19"/>
        <v>0</v>
      </c>
      <c r="U604" s="14" t="e">
        <f>+Section5_Values[[#This Row],[Difference]]/Section5_Values[[#This Row],[Total District ICC]]</f>
        <v>#DIV/0!</v>
      </c>
    </row>
    <row r="605" spans="1:21">
      <c r="A605" s="4">
        <v>2023</v>
      </c>
      <c r="B605" s="4">
        <v>57</v>
      </c>
      <c r="C605" s="4" t="s">
        <v>583</v>
      </c>
      <c r="D605" s="4">
        <v>30170</v>
      </c>
      <c r="E605" s="4" t="s">
        <v>189</v>
      </c>
      <c r="F605" s="4" t="s">
        <v>43</v>
      </c>
      <c r="G605" s="7">
        <v>308068</v>
      </c>
      <c r="H605" s="23">
        <v>37310.660000000003</v>
      </c>
      <c r="I605" s="7">
        <v>270757.34000000003</v>
      </c>
      <c r="J605" s="7">
        <v>309934</v>
      </c>
      <c r="K605" s="25">
        <v>39176.660000000003</v>
      </c>
      <c r="L605" s="4" t="s">
        <v>44</v>
      </c>
      <c r="M605" s="7" t="s">
        <v>45</v>
      </c>
      <c r="N605" s="23">
        <v>0</v>
      </c>
      <c r="O605" s="7" t="s">
        <v>45</v>
      </c>
      <c r="P605" s="7" t="s">
        <v>45</v>
      </c>
      <c r="Q605" s="25">
        <f t="shared" si="18"/>
        <v>0</v>
      </c>
      <c r="R605" s="39">
        <f>+Section5_Values[[#This Row],[Business Tax Year 2025 Inflation Cap Credit Reduction Amount in Dollars]]+Section5_Values[[#This Row],[Non-Business Tax Year 2025 Inflation Cap Credit Reduction Amount in Dollars]]</f>
        <v>37310.660000000003</v>
      </c>
      <c r="S605" s="18">
        <f>+Section5_Values[[#This Row],[Business County Portion of Section 5 Payment to School District]]+Section5_Values[[#This Row],[Non-Business County Portion of Section 5 Payment to School District]]</f>
        <v>39176.660000000003</v>
      </c>
      <c r="T605" s="13">
        <f t="shared" si="19"/>
        <v>1866</v>
      </c>
      <c r="U605" s="14">
        <f>+Section5_Values[[#This Row],[Difference]]/Section5_Values[[#This Row],[Total District ICC]]</f>
        <v>5.0012516530128386E-2</v>
      </c>
    </row>
    <row r="606" spans="1:21">
      <c r="A606" s="4">
        <v>2023</v>
      </c>
      <c r="B606" s="4">
        <v>57</v>
      </c>
      <c r="C606" s="4" t="s">
        <v>583</v>
      </c>
      <c r="D606" s="4">
        <v>30270</v>
      </c>
      <c r="E606" s="4" t="s">
        <v>157</v>
      </c>
      <c r="F606" s="4" t="s">
        <v>43</v>
      </c>
      <c r="G606" s="7">
        <v>14888994</v>
      </c>
      <c r="H606" s="23">
        <v>1567253.77</v>
      </c>
      <c r="I606" s="7">
        <v>13321740.23</v>
      </c>
      <c r="J606" s="7">
        <v>14969733</v>
      </c>
      <c r="K606" s="25">
        <v>1647992.77</v>
      </c>
      <c r="L606" s="4" t="s">
        <v>44</v>
      </c>
      <c r="M606" s="7" t="s">
        <v>45</v>
      </c>
      <c r="N606" s="23">
        <v>0</v>
      </c>
      <c r="O606" s="7" t="s">
        <v>45</v>
      </c>
      <c r="P606" s="7" t="s">
        <v>45</v>
      </c>
      <c r="Q606" s="25">
        <f t="shared" si="18"/>
        <v>0</v>
      </c>
      <c r="R606" s="39">
        <f>+Section5_Values[[#This Row],[Business Tax Year 2025 Inflation Cap Credit Reduction Amount in Dollars]]+Section5_Values[[#This Row],[Non-Business Tax Year 2025 Inflation Cap Credit Reduction Amount in Dollars]]</f>
        <v>1567253.77</v>
      </c>
      <c r="S606" s="18">
        <f>+Section5_Values[[#This Row],[Business County Portion of Section 5 Payment to School District]]+Section5_Values[[#This Row],[Non-Business County Portion of Section 5 Payment to School District]]</f>
        <v>1647992.77</v>
      </c>
      <c r="T606" s="13">
        <f t="shared" si="19"/>
        <v>80739</v>
      </c>
      <c r="U606" s="14">
        <f>+Section5_Values[[#This Row],[Difference]]/Section5_Values[[#This Row],[Total District ICC]]</f>
        <v>5.1516226373473646E-2</v>
      </c>
    </row>
    <row r="607" spans="1:21">
      <c r="A607" s="4">
        <v>2023</v>
      </c>
      <c r="B607" s="4">
        <v>57</v>
      </c>
      <c r="C607" s="4" t="s">
        <v>583</v>
      </c>
      <c r="D607" s="4">
        <v>30470</v>
      </c>
      <c r="E607" s="4" t="s">
        <v>200</v>
      </c>
      <c r="F607" s="4" t="s">
        <v>43</v>
      </c>
      <c r="G607" s="7">
        <v>82703</v>
      </c>
      <c r="H607" s="23">
        <v>16362.71</v>
      </c>
      <c r="I607" s="7">
        <v>66340.290000000008</v>
      </c>
      <c r="J607" s="7">
        <v>82817</v>
      </c>
      <c r="K607" s="25">
        <v>16476.71</v>
      </c>
      <c r="L607" s="4" t="s">
        <v>44</v>
      </c>
      <c r="M607" s="7" t="s">
        <v>45</v>
      </c>
      <c r="N607" s="23">
        <v>0</v>
      </c>
      <c r="O607" s="7" t="s">
        <v>45</v>
      </c>
      <c r="P607" s="7" t="s">
        <v>45</v>
      </c>
      <c r="Q607" s="25">
        <f t="shared" si="18"/>
        <v>0</v>
      </c>
      <c r="R607" s="39">
        <f>+Section5_Values[[#This Row],[Business Tax Year 2025 Inflation Cap Credit Reduction Amount in Dollars]]+Section5_Values[[#This Row],[Non-Business Tax Year 2025 Inflation Cap Credit Reduction Amount in Dollars]]</f>
        <v>16362.71</v>
      </c>
      <c r="S607" s="18">
        <f>+Section5_Values[[#This Row],[Business County Portion of Section 5 Payment to School District]]+Section5_Values[[#This Row],[Non-Business County Portion of Section 5 Payment to School District]]</f>
        <v>16476.71</v>
      </c>
      <c r="T607" s="13">
        <f t="shared" si="19"/>
        <v>114</v>
      </c>
      <c r="U607" s="14">
        <f>+Section5_Values[[#This Row],[Difference]]/Section5_Values[[#This Row],[Total District ICC]]</f>
        <v>6.9670610797355698E-3</v>
      </c>
    </row>
    <row r="608" spans="1:21">
      <c r="A608" s="4">
        <v>2024</v>
      </c>
      <c r="B608" s="4">
        <v>58</v>
      </c>
      <c r="C608" s="4" t="s">
        <v>599</v>
      </c>
      <c r="D608" s="4">
        <v>21820</v>
      </c>
      <c r="E608" s="4" t="s">
        <v>94</v>
      </c>
      <c r="F608" s="4" t="s">
        <v>43</v>
      </c>
      <c r="G608" s="7">
        <v>28690</v>
      </c>
      <c r="H608" s="23">
        <v>3041.83</v>
      </c>
      <c r="I608" s="7">
        <v>25648.17</v>
      </c>
      <c r="J608" s="7">
        <v>28690</v>
      </c>
      <c r="K608" s="25">
        <v>3041.83</v>
      </c>
      <c r="L608" s="4" t="s">
        <v>44</v>
      </c>
      <c r="M608" s="7" t="s">
        <v>45</v>
      </c>
      <c r="N608" s="23">
        <v>0</v>
      </c>
      <c r="O608" s="7" t="s">
        <v>45</v>
      </c>
      <c r="P608" s="7" t="s">
        <v>45</v>
      </c>
      <c r="Q608" s="25">
        <f t="shared" si="18"/>
        <v>0</v>
      </c>
      <c r="R608" s="39">
        <f>+Section5_Values[[#This Row],[Business Tax Year 2025 Inflation Cap Credit Reduction Amount in Dollars]]+Section5_Values[[#This Row],[Non-Business Tax Year 2025 Inflation Cap Credit Reduction Amount in Dollars]]</f>
        <v>3041.83</v>
      </c>
      <c r="S608" s="18">
        <f>+Section5_Values[[#This Row],[Business County Portion of Section 5 Payment to School District]]+Section5_Values[[#This Row],[Non-Business County Portion of Section 5 Payment to School District]]</f>
        <v>3041.83</v>
      </c>
      <c r="T608" s="13">
        <f t="shared" si="19"/>
        <v>0</v>
      </c>
      <c r="U608" s="14">
        <f>+Section5_Values[[#This Row],[Difference]]/Section5_Values[[#This Row],[Total District ICC]]</f>
        <v>0</v>
      </c>
    </row>
    <row r="609" spans="1:21">
      <c r="A609" s="4">
        <v>2024</v>
      </c>
      <c r="B609" s="4">
        <v>58</v>
      </c>
      <c r="C609" s="4" t="s">
        <v>599</v>
      </c>
      <c r="D609" s="4">
        <v>21890</v>
      </c>
      <c r="E609" s="4" t="s">
        <v>600</v>
      </c>
      <c r="F609" s="4" t="s">
        <v>43</v>
      </c>
      <c r="G609" s="7">
        <v>446157</v>
      </c>
      <c r="H609" s="23">
        <v>24015.02</v>
      </c>
      <c r="I609" s="7">
        <v>422141.98</v>
      </c>
      <c r="J609" s="7">
        <v>444475</v>
      </c>
      <c r="K609" s="25">
        <v>22333.02</v>
      </c>
      <c r="L609" s="4" t="s">
        <v>44</v>
      </c>
      <c r="M609" s="7" t="s">
        <v>45</v>
      </c>
      <c r="N609" s="23">
        <v>0</v>
      </c>
      <c r="O609" s="7" t="s">
        <v>45</v>
      </c>
      <c r="P609" s="7" t="s">
        <v>45</v>
      </c>
      <c r="Q609" s="25">
        <f t="shared" si="18"/>
        <v>0</v>
      </c>
      <c r="R609" s="39">
        <f>+Section5_Values[[#This Row],[Business Tax Year 2025 Inflation Cap Credit Reduction Amount in Dollars]]+Section5_Values[[#This Row],[Non-Business Tax Year 2025 Inflation Cap Credit Reduction Amount in Dollars]]</f>
        <v>24015.02</v>
      </c>
      <c r="S609" s="18">
        <f>+Section5_Values[[#This Row],[Business County Portion of Section 5 Payment to School District]]+Section5_Values[[#This Row],[Non-Business County Portion of Section 5 Payment to School District]]</f>
        <v>22333.02</v>
      </c>
      <c r="T609" s="13">
        <f t="shared" si="19"/>
        <v>-1682</v>
      </c>
      <c r="U609" s="15">
        <f>+Section5_Values[[#This Row],[Difference]]/Section5_Values[[#This Row],[Total District ICC]]</f>
        <v>-7.0039500279408473E-2</v>
      </c>
    </row>
    <row r="610" spans="1:21">
      <c r="A610" s="4">
        <v>2024</v>
      </c>
      <c r="B610" s="4">
        <v>58</v>
      </c>
      <c r="C610" s="4" t="s">
        <v>599</v>
      </c>
      <c r="D610" s="4">
        <v>23550</v>
      </c>
      <c r="E610" s="4" t="s">
        <v>601</v>
      </c>
      <c r="F610" s="4" t="s">
        <v>43</v>
      </c>
      <c r="G610" s="7">
        <v>6851994</v>
      </c>
      <c r="H610" s="23">
        <v>503284.83</v>
      </c>
      <c r="I610" s="7">
        <v>6348709.1699999999</v>
      </c>
      <c r="J610" s="7">
        <v>6921977</v>
      </c>
      <c r="K610" s="25">
        <v>573267.82999999996</v>
      </c>
      <c r="L610" s="4" t="s">
        <v>43</v>
      </c>
      <c r="M610" s="7">
        <v>488128</v>
      </c>
      <c r="N610" s="23">
        <v>18500.37</v>
      </c>
      <c r="O610" s="7">
        <v>469627.63</v>
      </c>
      <c r="P610" s="7">
        <v>496725</v>
      </c>
      <c r="Q610" s="25">
        <f t="shared" si="18"/>
        <v>27097.369999999995</v>
      </c>
      <c r="R610" s="39">
        <f>+Section5_Values[[#This Row],[Business Tax Year 2025 Inflation Cap Credit Reduction Amount in Dollars]]+Section5_Values[[#This Row],[Non-Business Tax Year 2025 Inflation Cap Credit Reduction Amount in Dollars]]</f>
        <v>521785.2</v>
      </c>
      <c r="S610" s="18">
        <f>+Section5_Values[[#This Row],[Business County Portion of Section 5 Payment to School District]]+Section5_Values[[#This Row],[Non-Business County Portion of Section 5 Payment to School District]]</f>
        <v>600365.19999999995</v>
      </c>
      <c r="T610" s="13">
        <f t="shared" si="19"/>
        <v>78579.999999999942</v>
      </c>
      <c r="U610" s="14">
        <f>+Section5_Values[[#This Row],[Difference]]/Section5_Values[[#This Row],[Total District ICC]]</f>
        <v>0.1505983688306988</v>
      </c>
    </row>
    <row r="611" spans="1:21">
      <c r="A611" s="4">
        <v>2024</v>
      </c>
      <c r="B611" s="4">
        <v>58</v>
      </c>
      <c r="C611" s="4" t="s">
        <v>599</v>
      </c>
      <c r="D611" s="4">
        <v>25390</v>
      </c>
      <c r="E611" s="4" t="s">
        <v>96</v>
      </c>
      <c r="F611" s="4" t="s">
        <v>44</v>
      </c>
      <c r="G611" s="7" t="s">
        <v>45</v>
      </c>
      <c r="H611" s="23">
        <v>0</v>
      </c>
      <c r="I611" s="7" t="s">
        <v>45</v>
      </c>
      <c r="J611" s="7" t="s">
        <v>45</v>
      </c>
      <c r="K611" s="25">
        <v>0</v>
      </c>
      <c r="L611" s="4" t="s">
        <v>44</v>
      </c>
      <c r="M611" s="7" t="s">
        <v>45</v>
      </c>
      <c r="N611" s="23">
        <v>0</v>
      </c>
      <c r="O611" s="7" t="s">
        <v>45</v>
      </c>
      <c r="P611" s="7" t="s">
        <v>45</v>
      </c>
      <c r="Q611" s="25">
        <f t="shared" si="18"/>
        <v>0</v>
      </c>
      <c r="R611" s="39">
        <f>+Section5_Values[[#This Row],[Business Tax Year 2025 Inflation Cap Credit Reduction Amount in Dollars]]+Section5_Values[[#This Row],[Non-Business Tax Year 2025 Inflation Cap Credit Reduction Amount in Dollars]]</f>
        <v>0</v>
      </c>
      <c r="S611" s="18">
        <f>+Section5_Values[[#This Row],[Business County Portion of Section 5 Payment to School District]]+Section5_Values[[#This Row],[Non-Business County Portion of Section 5 Payment to School District]]</f>
        <v>0</v>
      </c>
      <c r="T611" s="13">
        <f t="shared" si="19"/>
        <v>0</v>
      </c>
      <c r="U611" s="14" t="e">
        <f>+Section5_Values[[#This Row],[Difference]]/Section5_Values[[#This Row],[Total District ICC]]</f>
        <v>#DIV/0!</v>
      </c>
    </row>
    <row r="612" spans="1:21">
      <c r="A612" s="4">
        <v>2024</v>
      </c>
      <c r="B612" s="4">
        <v>58</v>
      </c>
      <c r="C612" s="4" t="s">
        <v>599</v>
      </c>
      <c r="D612" s="4">
        <v>30400</v>
      </c>
      <c r="E612" s="4" t="s">
        <v>98</v>
      </c>
      <c r="F612" s="4" t="s">
        <v>44</v>
      </c>
      <c r="G612" s="7" t="s">
        <v>45</v>
      </c>
      <c r="H612" s="23">
        <v>0</v>
      </c>
      <c r="I612" s="7" t="s">
        <v>45</v>
      </c>
      <c r="J612" s="7" t="s">
        <v>45</v>
      </c>
      <c r="K612" s="25">
        <v>0</v>
      </c>
      <c r="L612" s="4" t="s">
        <v>44</v>
      </c>
      <c r="M612" s="7" t="s">
        <v>45</v>
      </c>
      <c r="N612" s="23">
        <v>0</v>
      </c>
      <c r="O612" s="7" t="s">
        <v>45</v>
      </c>
      <c r="P612" s="7" t="s">
        <v>45</v>
      </c>
      <c r="Q612" s="25">
        <f t="shared" si="18"/>
        <v>0</v>
      </c>
      <c r="R612" s="39">
        <f>+Section5_Values[[#This Row],[Business Tax Year 2025 Inflation Cap Credit Reduction Amount in Dollars]]+Section5_Values[[#This Row],[Non-Business Tax Year 2025 Inflation Cap Credit Reduction Amount in Dollars]]</f>
        <v>0</v>
      </c>
      <c r="S612" s="18">
        <f>+Section5_Values[[#This Row],[Business County Portion of Section 5 Payment to School District]]+Section5_Values[[#This Row],[Non-Business County Portion of Section 5 Payment to School District]]</f>
        <v>0</v>
      </c>
      <c r="T612" s="13">
        <f t="shared" si="19"/>
        <v>0</v>
      </c>
      <c r="U612" s="14" t="e">
        <f>+Section5_Values[[#This Row],[Difference]]/Section5_Values[[#This Row],[Total District ICC]]</f>
        <v>#DIV/0!</v>
      </c>
    </row>
    <row r="613" spans="1:21">
      <c r="A613" s="4">
        <v>2024</v>
      </c>
      <c r="B613" s="4">
        <v>58</v>
      </c>
      <c r="C613" s="4" t="s">
        <v>599</v>
      </c>
      <c r="D613" s="4">
        <v>30480</v>
      </c>
      <c r="E613" s="4" t="s">
        <v>99</v>
      </c>
      <c r="F613" s="4" t="s">
        <v>44</v>
      </c>
      <c r="G613" s="7" t="s">
        <v>45</v>
      </c>
      <c r="H613" s="23">
        <v>0</v>
      </c>
      <c r="I613" s="7" t="s">
        <v>45</v>
      </c>
      <c r="J613" s="7" t="s">
        <v>45</v>
      </c>
      <c r="K613" s="25">
        <v>0</v>
      </c>
      <c r="L613" s="4" t="s">
        <v>44</v>
      </c>
      <c r="M613" s="7" t="s">
        <v>45</v>
      </c>
      <c r="N613" s="23">
        <v>0</v>
      </c>
      <c r="O613" s="7" t="s">
        <v>45</v>
      </c>
      <c r="P613" s="7" t="s">
        <v>45</v>
      </c>
      <c r="Q613" s="25">
        <f t="shared" si="18"/>
        <v>0</v>
      </c>
      <c r="R613" s="39">
        <f>+Section5_Values[[#This Row],[Business Tax Year 2025 Inflation Cap Credit Reduction Amount in Dollars]]+Section5_Values[[#This Row],[Non-Business Tax Year 2025 Inflation Cap Credit Reduction Amount in Dollars]]</f>
        <v>0</v>
      </c>
      <c r="S613" s="18">
        <f>+Section5_Values[[#This Row],[Business County Portion of Section 5 Payment to School District]]+Section5_Values[[#This Row],[Non-Business County Portion of Section 5 Payment to School District]]</f>
        <v>0</v>
      </c>
      <c r="T613" s="13">
        <f t="shared" si="19"/>
        <v>0</v>
      </c>
      <c r="U613" s="14" t="e">
        <f>+Section5_Values[[#This Row],[Difference]]/Section5_Values[[#This Row],[Total District ICC]]</f>
        <v>#DIV/0!</v>
      </c>
    </row>
    <row r="614" spans="1:21">
      <c r="A614" s="4">
        <v>2023</v>
      </c>
      <c r="B614" s="4">
        <v>59</v>
      </c>
      <c r="C614" s="4" t="s">
        <v>602</v>
      </c>
      <c r="D614" s="4">
        <v>20730</v>
      </c>
      <c r="E614" s="4" t="s">
        <v>308</v>
      </c>
      <c r="F614" s="4" t="s">
        <v>43</v>
      </c>
      <c r="G614" s="7">
        <v>1413629.85</v>
      </c>
      <c r="H614" s="23">
        <v>200910.98</v>
      </c>
      <c r="I614" s="7">
        <v>1212718.8700000001</v>
      </c>
      <c r="J614" s="7">
        <v>1433500.67</v>
      </c>
      <c r="K614" s="25">
        <v>220781.8</v>
      </c>
      <c r="L614" s="4" t="s">
        <v>43</v>
      </c>
      <c r="M614" s="7">
        <v>21612.2</v>
      </c>
      <c r="N614" s="23">
        <v>3019.45</v>
      </c>
      <c r="O614" s="7">
        <v>18592.75</v>
      </c>
      <c r="P614" s="7">
        <v>25639.13</v>
      </c>
      <c r="Q614" s="25">
        <f t="shared" si="18"/>
        <v>7046.380000000001</v>
      </c>
      <c r="R614" s="39">
        <f>+Section5_Values[[#This Row],[Business Tax Year 2025 Inflation Cap Credit Reduction Amount in Dollars]]+Section5_Values[[#This Row],[Non-Business Tax Year 2025 Inflation Cap Credit Reduction Amount in Dollars]]</f>
        <v>203930.43000000002</v>
      </c>
      <c r="S614" s="18">
        <f>+Section5_Values[[#This Row],[Business County Portion of Section 5 Payment to School District]]+Section5_Values[[#This Row],[Non-Business County Portion of Section 5 Payment to School District]]</f>
        <v>227828.18</v>
      </c>
      <c r="T614" s="13">
        <f t="shared" si="19"/>
        <v>23897.749999999971</v>
      </c>
      <c r="U614" s="14">
        <f>+Section5_Values[[#This Row],[Difference]]/Section5_Values[[#This Row],[Total District ICC]]</f>
        <v>0.11718579713679791</v>
      </c>
    </row>
    <row r="615" spans="1:21">
      <c r="A615" s="4">
        <v>2023</v>
      </c>
      <c r="B615" s="4">
        <v>59</v>
      </c>
      <c r="C615" s="4" t="s">
        <v>602</v>
      </c>
      <c r="D615" s="4">
        <v>20840</v>
      </c>
      <c r="E615" s="4" t="s">
        <v>554</v>
      </c>
      <c r="F615" s="4" t="s">
        <v>43</v>
      </c>
      <c r="G615" s="7">
        <v>3919756.75</v>
      </c>
      <c r="H615" s="23">
        <v>598539.77</v>
      </c>
      <c r="I615" s="7">
        <v>3321216.98</v>
      </c>
      <c r="J615" s="7">
        <v>4361362.79</v>
      </c>
      <c r="K615" s="25">
        <v>1040145.81</v>
      </c>
      <c r="L615" s="4" t="s">
        <v>44</v>
      </c>
      <c r="M615" s="7" t="s">
        <v>45</v>
      </c>
      <c r="N615" s="23">
        <v>0</v>
      </c>
      <c r="O615" s="7" t="s">
        <v>45</v>
      </c>
      <c r="P615" s="7" t="s">
        <v>45</v>
      </c>
      <c r="Q615" s="25">
        <f t="shared" si="18"/>
        <v>0</v>
      </c>
      <c r="R615" s="39">
        <f>+Section5_Values[[#This Row],[Business Tax Year 2025 Inflation Cap Credit Reduction Amount in Dollars]]+Section5_Values[[#This Row],[Non-Business Tax Year 2025 Inflation Cap Credit Reduction Amount in Dollars]]</f>
        <v>598539.77</v>
      </c>
      <c r="S615" s="18">
        <f>+Section5_Values[[#This Row],[Business County Portion of Section 5 Payment to School District]]+Section5_Values[[#This Row],[Non-Business County Portion of Section 5 Payment to School District]]</f>
        <v>1040145.81</v>
      </c>
      <c r="T615" s="13">
        <f t="shared" si="19"/>
        <v>441606.04000000004</v>
      </c>
      <c r="U615" s="14">
        <f>+Section5_Values[[#This Row],[Difference]]/Section5_Values[[#This Row],[Total District ICC]]</f>
        <v>0.73780567663866348</v>
      </c>
    </row>
    <row r="616" spans="1:21">
      <c r="A616" s="4">
        <v>2023</v>
      </c>
      <c r="B616" s="4">
        <v>59</v>
      </c>
      <c r="C616" s="4" t="s">
        <v>602</v>
      </c>
      <c r="D616" s="4">
        <v>21960</v>
      </c>
      <c r="E616" s="4" t="s">
        <v>485</v>
      </c>
      <c r="F616" s="4" t="s">
        <v>43</v>
      </c>
      <c r="G616" s="7">
        <v>25252.12</v>
      </c>
      <c r="H616" s="23">
        <v>3047.66</v>
      </c>
      <c r="I616" s="7">
        <v>22204.46</v>
      </c>
      <c r="J616" s="7">
        <v>27909.68</v>
      </c>
      <c r="K616" s="25">
        <v>5705.22</v>
      </c>
      <c r="L616" s="4" t="s">
        <v>44</v>
      </c>
      <c r="M616" s="7" t="s">
        <v>45</v>
      </c>
      <c r="N616" s="23">
        <v>0</v>
      </c>
      <c r="O616" s="7" t="s">
        <v>45</v>
      </c>
      <c r="P616" s="7" t="s">
        <v>45</v>
      </c>
      <c r="Q616" s="25">
        <f t="shared" si="18"/>
        <v>0</v>
      </c>
      <c r="R616" s="39">
        <f>+Section5_Values[[#This Row],[Business Tax Year 2025 Inflation Cap Credit Reduction Amount in Dollars]]+Section5_Values[[#This Row],[Non-Business Tax Year 2025 Inflation Cap Credit Reduction Amount in Dollars]]</f>
        <v>3047.66</v>
      </c>
      <c r="S616" s="18">
        <f>+Section5_Values[[#This Row],[Business County Portion of Section 5 Payment to School District]]+Section5_Values[[#This Row],[Non-Business County Portion of Section 5 Payment to School District]]</f>
        <v>5705.22</v>
      </c>
      <c r="T616" s="13">
        <f t="shared" si="19"/>
        <v>2657.5600000000004</v>
      </c>
      <c r="U616" s="14">
        <f>+Section5_Values[[#This Row],[Difference]]/Section5_Values[[#This Row],[Total District ICC]]</f>
        <v>0.87200015749788384</v>
      </c>
    </row>
    <row r="617" spans="1:21">
      <c r="A617" s="4">
        <v>2023</v>
      </c>
      <c r="B617" s="4">
        <v>59</v>
      </c>
      <c r="C617" s="4" t="s">
        <v>602</v>
      </c>
      <c r="D617" s="4">
        <v>21990</v>
      </c>
      <c r="E617" s="4" t="s">
        <v>238</v>
      </c>
      <c r="F617" s="4" t="s">
        <v>44</v>
      </c>
      <c r="G617" s="7" t="s">
        <v>45</v>
      </c>
      <c r="H617" s="23">
        <v>0</v>
      </c>
      <c r="I617" s="7" t="s">
        <v>45</v>
      </c>
      <c r="J617" s="7" t="s">
        <v>45</v>
      </c>
      <c r="K617" s="25">
        <v>0</v>
      </c>
      <c r="L617" s="4" t="s">
        <v>44</v>
      </c>
      <c r="M617" s="7" t="s">
        <v>45</v>
      </c>
      <c r="N617" s="23">
        <v>0</v>
      </c>
      <c r="O617" s="7" t="s">
        <v>45</v>
      </c>
      <c r="P617" s="7" t="s">
        <v>45</v>
      </c>
      <c r="Q617" s="25">
        <f t="shared" si="18"/>
        <v>0</v>
      </c>
      <c r="R617" s="39">
        <f>+Section5_Values[[#This Row],[Business Tax Year 2025 Inflation Cap Credit Reduction Amount in Dollars]]+Section5_Values[[#This Row],[Non-Business Tax Year 2025 Inflation Cap Credit Reduction Amount in Dollars]]</f>
        <v>0</v>
      </c>
      <c r="S617" s="18">
        <f>+Section5_Values[[#This Row],[Business County Portion of Section 5 Payment to School District]]+Section5_Values[[#This Row],[Non-Business County Portion of Section 5 Payment to School District]]</f>
        <v>0</v>
      </c>
      <c r="T617" s="13">
        <f t="shared" si="19"/>
        <v>0</v>
      </c>
      <c r="U617" s="14" t="e">
        <f>+Section5_Values[[#This Row],[Difference]]/Section5_Values[[#This Row],[Total District ICC]]</f>
        <v>#DIV/0!</v>
      </c>
    </row>
    <row r="618" spans="1:21">
      <c r="A618" s="4">
        <v>2023</v>
      </c>
      <c r="B618" s="4">
        <v>59</v>
      </c>
      <c r="C618" s="4" t="s">
        <v>602</v>
      </c>
      <c r="D618" s="4">
        <v>22310</v>
      </c>
      <c r="E618" s="4" t="s">
        <v>313</v>
      </c>
      <c r="F618" s="4" t="s">
        <v>43</v>
      </c>
      <c r="G618" s="7">
        <v>8725026.4100000001</v>
      </c>
      <c r="H618" s="23">
        <v>1271615.54</v>
      </c>
      <c r="I618" s="7">
        <v>7453410.8700000001</v>
      </c>
      <c r="J618" s="7">
        <v>8909548.0399999991</v>
      </c>
      <c r="K618" s="25">
        <v>1456137.17</v>
      </c>
      <c r="L618" s="4" t="s">
        <v>43</v>
      </c>
      <c r="M618" s="7">
        <v>484606.76</v>
      </c>
      <c r="N618" s="23">
        <v>37862.28</v>
      </c>
      <c r="O618" s="7">
        <v>446744.48</v>
      </c>
      <c r="P618" s="7">
        <v>710769.19</v>
      </c>
      <c r="Q618" s="25">
        <f t="shared" si="18"/>
        <v>264024.70999999996</v>
      </c>
      <c r="R618" s="39">
        <f>+Section5_Values[[#This Row],[Business Tax Year 2025 Inflation Cap Credit Reduction Amount in Dollars]]+Section5_Values[[#This Row],[Non-Business Tax Year 2025 Inflation Cap Credit Reduction Amount in Dollars]]</f>
        <v>1309477.82</v>
      </c>
      <c r="S618" s="18">
        <f>+Section5_Values[[#This Row],[Business County Portion of Section 5 Payment to School District]]+Section5_Values[[#This Row],[Non-Business County Portion of Section 5 Payment to School District]]</f>
        <v>1720161.88</v>
      </c>
      <c r="T618" s="13">
        <f t="shared" si="19"/>
        <v>410684.05999999982</v>
      </c>
      <c r="U618" s="14">
        <f>+Section5_Values[[#This Row],[Difference]]/Section5_Values[[#This Row],[Total District ICC]]</f>
        <v>0.31362429643901857</v>
      </c>
    </row>
    <row r="619" spans="1:21">
      <c r="A619" s="4">
        <v>2023</v>
      </c>
      <c r="B619" s="4">
        <v>59</v>
      </c>
      <c r="C619" s="4" t="s">
        <v>602</v>
      </c>
      <c r="D619" s="4">
        <v>22820</v>
      </c>
      <c r="E619" s="4" t="s">
        <v>603</v>
      </c>
      <c r="F619" s="4" t="s">
        <v>43</v>
      </c>
      <c r="G619" s="7">
        <v>1097586.33</v>
      </c>
      <c r="H619" s="23">
        <v>116212.89</v>
      </c>
      <c r="I619" s="7">
        <v>981373.44000000006</v>
      </c>
      <c r="J619" s="7">
        <v>1120426.22</v>
      </c>
      <c r="K619" s="25">
        <v>139052.78</v>
      </c>
      <c r="L619" s="4" t="s">
        <v>44</v>
      </c>
      <c r="M619" s="7" t="s">
        <v>45</v>
      </c>
      <c r="N619" s="23">
        <v>0</v>
      </c>
      <c r="O619" s="7" t="s">
        <v>45</v>
      </c>
      <c r="P619" s="7" t="s">
        <v>45</v>
      </c>
      <c r="Q619" s="25">
        <f t="shared" si="18"/>
        <v>0</v>
      </c>
      <c r="R619" s="39">
        <f>+Section5_Values[[#This Row],[Business Tax Year 2025 Inflation Cap Credit Reduction Amount in Dollars]]+Section5_Values[[#This Row],[Non-Business Tax Year 2025 Inflation Cap Credit Reduction Amount in Dollars]]</f>
        <v>116212.89</v>
      </c>
      <c r="S619" s="18">
        <f>+Section5_Values[[#This Row],[Business County Portion of Section 5 Payment to School District]]+Section5_Values[[#This Row],[Non-Business County Portion of Section 5 Payment to School District]]</f>
        <v>139052.78</v>
      </c>
      <c r="T619" s="13">
        <f t="shared" si="19"/>
        <v>22839.89</v>
      </c>
      <c r="U619" s="14">
        <f>+Section5_Values[[#This Row],[Difference]]/Section5_Values[[#This Row],[Total District ICC]]</f>
        <v>0.1965349110584893</v>
      </c>
    </row>
    <row r="620" spans="1:21">
      <c r="A620" s="4">
        <v>2023</v>
      </c>
      <c r="B620" s="4">
        <v>59</v>
      </c>
      <c r="C620" s="4" t="s">
        <v>602</v>
      </c>
      <c r="D620" s="4">
        <v>23560</v>
      </c>
      <c r="E620" s="4" t="s">
        <v>604</v>
      </c>
      <c r="F620" s="4" t="s">
        <v>43</v>
      </c>
      <c r="G620" s="7">
        <v>5241807.41</v>
      </c>
      <c r="H620" s="23">
        <v>698654.27</v>
      </c>
      <c r="I620" s="7">
        <v>4543153.1400000006</v>
      </c>
      <c r="J620" s="7">
        <v>5322805.8499999996</v>
      </c>
      <c r="K620" s="25">
        <v>779652.71</v>
      </c>
      <c r="L620" s="4" t="s">
        <v>43</v>
      </c>
      <c r="M620" s="7">
        <v>547147.32999999996</v>
      </c>
      <c r="N620" s="23">
        <v>44361.31</v>
      </c>
      <c r="O620" s="7">
        <v>502786.02</v>
      </c>
      <c r="P620" s="7">
        <v>532535.69999999995</v>
      </c>
      <c r="Q620" s="25">
        <f t="shared" si="18"/>
        <v>29749.679999999935</v>
      </c>
      <c r="R620" s="39">
        <f>+Section5_Values[[#This Row],[Business Tax Year 2025 Inflation Cap Credit Reduction Amount in Dollars]]+Section5_Values[[#This Row],[Non-Business Tax Year 2025 Inflation Cap Credit Reduction Amount in Dollars]]</f>
        <v>743015.58000000007</v>
      </c>
      <c r="S620" s="18">
        <f>+Section5_Values[[#This Row],[Business County Portion of Section 5 Payment to School District]]+Section5_Values[[#This Row],[Non-Business County Portion of Section 5 Payment to School District]]</f>
        <v>809402.3899999999</v>
      </c>
      <c r="T620" s="13">
        <f t="shared" si="19"/>
        <v>66386.809999999823</v>
      </c>
      <c r="U620" s="14">
        <f>+Section5_Values[[#This Row],[Difference]]/Section5_Values[[#This Row],[Total District ICC]]</f>
        <v>8.9347803447136082E-2</v>
      </c>
    </row>
    <row r="621" spans="1:21">
      <c r="A621" s="4">
        <v>2023</v>
      </c>
      <c r="B621" s="4">
        <v>59</v>
      </c>
      <c r="C621" s="4" t="s">
        <v>602</v>
      </c>
      <c r="D621" s="4">
        <v>23950</v>
      </c>
      <c r="E621" s="4" t="s">
        <v>556</v>
      </c>
      <c r="F621" s="4" t="s">
        <v>43</v>
      </c>
      <c r="G621" s="7">
        <v>6972327.9199999999</v>
      </c>
      <c r="H621" s="23">
        <v>880731.87</v>
      </c>
      <c r="I621" s="7">
        <v>6091596.0499999998</v>
      </c>
      <c r="J621" s="7">
        <v>7106893.9900000002</v>
      </c>
      <c r="K621" s="25">
        <v>1015297.94</v>
      </c>
      <c r="L621" s="4" t="s">
        <v>44</v>
      </c>
      <c r="M621" s="7" t="s">
        <v>45</v>
      </c>
      <c r="N621" s="23">
        <v>0</v>
      </c>
      <c r="O621" s="7" t="s">
        <v>45</v>
      </c>
      <c r="P621" s="7" t="s">
        <v>45</v>
      </c>
      <c r="Q621" s="25">
        <f t="shared" si="18"/>
        <v>0</v>
      </c>
      <c r="R621" s="39">
        <f>+Section5_Values[[#This Row],[Business Tax Year 2025 Inflation Cap Credit Reduction Amount in Dollars]]+Section5_Values[[#This Row],[Non-Business Tax Year 2025 Inflation Cap Credit Reduction Amount in Dollars]]</f>
        <v>880731.87</v>
      </c>
      <c r="S621" s="18">
        <f>+Section5_Values[[#This Row],[Business County Portion of Section 5 Payment to School District]]+Section5_Values[[#This Row],[Non-Business County Portion of Section 5 Payment to School District]]</f>
        <v>1015297.94</v>
      </c>
      <c r="T621" s="13">
        <f t="shared" si="19"/>
        <v>134566.06999999995</v>
      </c>
      <c r="U621" s="14">
        <f>+Section5_Values[[#This Row],[Difference]]/Section5_Values[[#This Row],[Total District ICC]]</f>
        <v>0.15278891860697622</v>
      </c>
    </row>
    <row r="622" spans="1:21">
      <c r="A622" s="4">
        <v>2023</v>
      </c>
      <c r="B622" s="4">
        <v>59</v>
      </c>
      <c r="C622" s="4" t="s">
        <v>602</v>
      </c>
      <c r="D622" s="4">
        <v>24630</v>
      </c>
      <c r="E622" s="4" t="s">
        <v>558</v>
      </c>
      <c r="F622" s="4" t="s">
        <v>43</v>
      </c>
      <c r="G622" s="7">
        <v>450506.74</v>
      </c>
      <c r="H622" s="23">
        <v>61826.9</v>
      </c>
      <c r="I622" s="7">
        <v>388679.84</v>
      </c>
      <c r="J622" s="7">
        <v>466007</v>
      </c>
      <c r="K622" s="25">
        <v>77327.16</v>
      </c>
      <c r="L622" s="4" t="s">
        <v>44</v>
      </c>
      <c r="M622" s="7" t="s">
        <v>45</v>
      </c>
      <c r="N622" s="23">
        <v>0</v>
      </c>
      <c r="O622" s="7" t="s">
        <v>45</v>
      </c>
      <c r="P622" s="7" t="s">
        <v>45</v>
      </c>
      <c r="Q622" s="25">
        <f t="shared" si="18"/>
        <v>0</v>
      </c>
      <c r="R622" s="39">
        <f>+Section5_Values[[#This Row],[Business Tax Year 2025 Inflation Cap Credit Reduction Amount in Dollars]]+Section5_Values[[#This Row],[Non-Business Tax Year 2025 Inflation Cap Credit Reduction Amount in Dollars]]</f>
        <v>61826.9</v>
      </c>
      <c r="S622" s="18">
        <f>+Section5_Values[[#This Row],[Business County Portion of Section 5 Payment to School District]]+Section5_Values[[#This Row],[Non-Business County Portion of Section 5 Payment to School District]]</f>
        <v>77327.16</v>
      </c>
      <c r="T622" s="13">
        <f t="shared" si="19"/>
        <v>15500.260000000002</v>
      </c>
      <c r="U622" s="14">
        <f>+Section5_Values[[#This Row],[Difference]]/Section5_Values[[#This Row],[Total District ICC]]</f>
        <v>0.25070414334213753</v>
      </c>
    </row>
    <row r="623" spans="1:21">
      <c r="A623" s="4">
        <v>2023</v>
      </c>
      <c r="B623" s="4">
        <v>59</v>
      </c>
      <c r="C623" s="4" t="s">
        <v>602</v>
      </c>
      <c r="D623" s="4">
        <v>30110</v>
      </c>
      <c r="E623" s="4" t="s">
        <v>320</v>
      </c>
      <c r="F623" s="4" t="s">
        <v>43</v>
      </c>
      <c r="G623" s="7">
        <v>130068.2</v>
      </c>
      <c r="H623" s="23">
        <v>23864.81</v>
      </c>
      <c r="I623" s="7">
        <v>106203.39</v>
      </c>
      <c r="J623" s="7">
        <v>130577.8</v>
      </c>
      <c r="K623" s="25">
        <v>24374.41</v>
      </c>
      <c r="L623" s="4" t="s">
        <v>43</v>
      </c>
      <c r="M623" s="7">
        <v>2052.06</v>
      </c>
      <c r="N623" s="23">
        <v>492.22</v>
      </c>
      <c r="O623" s="7">
        <v>1559.84</v>
      </c>
      <c r="P623" s="7">
        <v>2402</v>
      </c>
      <c r="Q623" s="25">
        <f t="shared" si="18"/>
        <v>842.16000000000008</v>
      </c>
      <c r="R623" s="39">
        <f>+Section5_Values[[#This Row],[Business Tax Year 2025 Inflation Cap Credit Reduction Amount in Dollars]]+Section5_Values[[#This Row],[Non-Business Tax Year 2025 Inflation Cap Credit Reduction Amount in Dollars]]</f>
        <v>24357.030000000002</v>
      </c>
      <c r="S623" s="18">
        <f>+Section5_Values[[#This Row],[Business County Portion of Section 5 Payment to School District]]+Section5_Values[[#This Row],[Non-Business County Portion of Section 5 Payment to School District]]</f>
        <v>25216.57</v>
      </c>
      <c r="T623" s="13">
        <f t="shared" si="19"/>
        <v>859.53999999999724</v>
      </c>
      <c r="U623" s="14">
        <f>+Section5_Values[[#This Row],[Difference]]/Section5_Values[[#This Row],[Total District ICC]]</f>
        <v>3.5289195768121034E-2</v>
      </c>
    </row>
    <row r="624" spans="1:21">
      <c r="A624" s="4">
        <v>2023</v>
      </c>
      <c r="B624" s="4">
        <v>59</v>
      </c>
      <c r="C624" s="4" t="s">
        <v>602</v>
      </c>
      <c r="D624" s="4">
        <v>30190</v>
      </c>
      <c r="E624" s="4" t="s">
        <v>231</v>
      </c>
      <c r="F624" s="4" t="s">
        <v>43</v>
      </c>
      <c r="G624" s="7">
        <v>2016.44</v>
      </c>
      <c r="H624" s="23">
        <v>383.76</v>
      </c>
      <c r="I624" s="7">
        <v>1632.68</v>
      </c>
      <c r="J624" s="7">
        <v>2217.98</v>
      </c>
      <c r="K624" s="25">
        <v>585.29999999999995</v>
      </c>
      <c r="L624" s="4" t="s">
        <v>44</v>
      </c>
      <c r="M624" s="7" t="s">
        <v>45</v>
      </c>
      <c r="N624" s="23">
        <v>0</v>
      </c>
      <c r="O624" s="7" t="s">
        <v>45</v>
      </c>
      <c r="P624" s="7" t="s">
        <v>45</v>
      </c>
      <c r="Q624" s="25">
        <f t="shared" si="18"/>
        <v>0</v>
      </c>
      <c r="R624" s="39">
        <f>+Section5_Values[[#This Row],[Business Tax Year 2025 Inflation Cap Credit Reduction Amount in Dollars]]+Section5_Values[[#This Row],[Non-Business Tax Year 2025 Inflation Cap Credit Reduction Amount in Dollars]]</f>
        <v>383.76</v>
      </c>
      <c r="S624" s="18">
        <f>+Section5_Values[[#This Row],[Business County Portion of Section 5 Payment to School District]]+Section5_Values[[#This Row],[Non-Business County Portion of Section 5 Payment to School District]]</f>
        <v>585.29999999999995</v>
      </c>
      <c r="T624" s="13">
        <f t="shared" si="19"/>
        <v>201.53999999999996</v>
      </c>
      <c r="U624" s="14">
        <f>+Section5_Values[[#This Row],[Difference]]/Section5_Values[[#This Row],[Total District ICC]]</f>
        <v>0.52517198248905561</v>
      </c>
    </row>
    <row r="625" spans="1:21">
      <c r="A625" s="4">
        <v>2023</v>
      </c>
      <c r="B625" s="4">
        <v>59</v>
      </c>
      <c r="C625" s="4" t="s">
        <v>602</v>
      </c>
      <c r="D625" s="4">
        <v>30330</v>
      </c>
      <c r="E625" s="4" t="s">
        <v>80</v>
      </c>
      <c r="F625" s="4" t="s">
        <v>44</v>
      </c>
      <c r="G625" s="7" t="s">
        <v>45</v>
      </c>
      <c r="H625" s="23">
        <v>0</v>
      </c>
      <c r="I625" s="7" t="s">
        <v>45</v>
      </c>
      <c r="J625" s="7" t="s">
        <v>45</v>
      </c>
      <c r="K625" s="25">
        <v>0</v>
      </c>
      <c r="L625" s="4" t="s">
        <v>44</v>
      </c>
      <c r="M625" s="7" t="s">
        <v>45</v>
      </c>
      <c r="N625" s="23">
        <v>0</v>
      </c>
      <c r="O625" s="7" t="s">
        <v>45</v>
      </c>
      <c r="P625" s="7" t="s">
        <v>45</v>
      </c>
      <c r="Q625" s="25">
        <f t="shared" si="18"/>
        <v>0</v>
      </c>
      <c r="R625" s="39">
        <f>+Section5_Values[[#This Row],[Business Tax Year 2025 Inflation Cap Credit Reduction Amount in Dollars]]+Section5_Values[[#This Row],[Non-Business Tax Year 2025 Inflation Cap Credit Reduction Amount in Dollars]]</f>
        <v>0</v>
      </c>
      <c r="S625" s="18">
        <f>+Section5_Values[[#This Row],[Business County Portion of Section 5 Payment to School District]]+Section5_Values[[#This Row],[Non-Business County Portion of Section 5 Payment to School District]]</f>
        <v>0</v>
      </c>
      <c r="T625" s="13">
        <f t="shared" si="19"/>
        <v>0</v>
      </c>
      <c r="U625" s="14" t="e">
        <f>+Section5_Values[[#This Row],[Difference]]/Section5_Values[[#This Row],[Total District ICC]]</f>
        <v>#DIV/0!</v>
      </c>
    </row>
    <row r="626" spans="1:21">
      <c r="A626" s="4">
        <v>2023</v>
      </c>
      <c r="B626" s="4">
        <v>59</v>
      </c>
      <c r="C626" s="4" t="s">
        <v>602</v>
      </c>
      <c r="D626" s="4">
        <v>30410</v>
      </c>
      <c r="E626" s="4" t="s">
        <v>245</v>
      </c>
      <c r="F626" s="4" t="s">
        <v>43</v>
      </c>
      <c r="G626" s="7">
        <v>1620723.89</v>
      </c>
      <c r="H626" s="23">
        <v>350451</v>
      </c>
      <c r="I626" s="7">
        <v>1270272.8899999999</v>
      </c>
      <c r="J626" s="7">
        <v>1647543.26</v>
      </c>
      <c r="K626" s="25">
        <v>377270.37</v>
      </c>
      <c r="L626" s="4" t="s">
        <v>44</v>
      </c>
      <c r="M626" s="7" t="s">
        <v>45</v>
      </c>
      <c r="N626" s="23">
        <v>0</v>
      </c>
      <c r="O626" s="7" t="s">
        <v>45</v>
      </c>
      <c r="P626" s="7" t="s">
        <v>45</v>
      </c>
      <c r="Q626" s="25">
        <f t="shared" si="18"/>
        <v>0</v>
      </c>
      <c r="R626" s="39">
        <f>+Section5_Values[[#This Row],[Business Tax Year 2025 Inflation Cap Credit Reduction Amount in Dollars]]+Section5_Values[[#This Row],[Non-Business Tax Year 2025 Inflation Cap Credit Reduction Amount in Dollars]]</f>
        <v>350451</v>
      </c>
      <c r="S626" s="18">
        <f>+Section5_Values[[#This Row],[Business County Portion of Section 5 Payment to School District]]+Section5_Values[[#This Row],[Non-Business County Portion of Section 5 Payment to School District]]</f>
        <v>377270.37</v>
      </c>
      <c r="T626" s="13">
        <f t="shared" si="19"/>
        <v>26819.369999999995</v>
      </c>
      <c r="U626" s="14">
        <f>+Section5_Values[[#This Row],[Difference]]/Section5_Values[[#This Row],[Total District ICC]]</f>
        <v>7.6528159428850245E-2</v>
      </c>
    </row>
    <row r="627" spans="1:21">
      <c r="A627" s="4">
        <v>2024</v>
      </c>
      <c r="B627" s="4">
        <v>60</v>
      </c>
      <c r="C627" s="4" t="s">
        <v>605</v>
      </c>
      <c r="D627" s="4">
        <v>21530</v>
      </c>
      <c r="E627" s="4" t="s">
        <v>409</v>
      </c>
      <c r="F627" s="4" t="s">
        <v>43</v>
      </c>
      <c r="G627" s="7">
        <v>6119742</v>
      </c>
      <c r="H627" s="23">
        <v>575924.49</v>
      </c>
      <c r="I627" s="7">
        <v>5543817.5099999998</v>
      </c>
      <c r="J627" s="7">
        <v>6132754</v>
      </c>
      <c r="K627" s="25">
        <v>588936.49</v>
      </c>
      <c r="L627" s="4" t="s">
        <v>44</v>
      </c>
      <c r="M627" s="7" t="s">
        <v>45</v>
      </c>
      <c r="N627" s="23">
        <v>0</v>
      </c>
      <c r="O627" s="7" t="s">
        <v>45</v>
      </c>
      <c r="P627" s="7" t="s">
        <v>45</v>
      </c>
      <c r="Q627" s="25">
        <f t="shared" si="18"/>
        <v>0</v>
      </c>
      <c r="R627" s="39">
        <f>+Section5_Values[[#This Row],[Business Tax Year 2025 Inflation Cap Credit Reduction Amount in Dollars]]+Section5_Values[[#This Row],[Non-Business Tax Year 2025 Inflation Cap Credit Reduction Amount in Dollars]]</f>
        <v>575924.49</v>
      </c>
      <c r="S627" s="18">
        <f>+Section5_Values[[#This Row],[Business County Portion of Section 5 Payment to School District]]+Section5_Values[[#This Row],[Non-Business County Portion of Section 5 Payment to School District]]</f>
        <v>588936.49</v>
      </c>
      <c r="T627" s="13">
        <f t="shared" si="19"/>
        <v>13012</v>
      </c>
      <c r="U627" s="14">
        <f>+Section5_Values[[#This Row],[Difference]]/Section5_Values[[#This Row],[Total District ICC]]</f>
        <v>2.259323961028294E-2</v>
      </c>
    </row>
    <row r="628" spans="1:21">
      <c r="A628" s="4">
        <v>2024</v>
      </c>
      <c r="B628" s="4">
        <v>60</v>
      </c>
      <c r="C628" s="4" t="s">
        <v>605</v>
      </c>
      <c r="D628" s="4">
        <v>21940</v>
      </c>
      <c r="E628" s="4" t="s">
        <v>606</v>
      </c>
      <c r="F628" s="4" t="s">
        <v>43</v>
      </c>
      <c r="G628" s="7">
        <v>6695917</v>
      </c>
      <c r="H628" s="23">
        <v>880867.54</v>
      </c>
      <c r="I628" s="7">
        <v>5815049.46</v>
      </c>
      <c r="J628" s="7">
        <v>6713183</v>
      </c>
      <c r="K628" s="25">
        <v>898133.54</v>
      </c>
      <c r="L628" s="4" t="s">
        <v>44</v>
      </c>
      <c r="M628" s="7" t="s">
        <v>45</v>
      </c>
      <c r="N628" s="23">
        <v>0</v>
      </c>
      <c r="O628" s="7" t="s">
        <v>45</v>
      </c>
      <c r="P628" s="7" t="s">
        <v>45</v>
      </c>
      <c r="Q628" s="25">
        <f t="shared" si="18"/>
        <v>0</v>
      </c>
      <c r="R628" s="39">
        <f>+Section5_Values[[#This Row],[Business Tax Year 2025 Inflation Cap Credit Reduction Amount in Dollars]]+Section5_Values[[#This Row],[Non-Business Tax Year 2025 Inflation Cap Credit Reduction Amount in Dollars]]</f>
        <v>880867.54</v>
      </c>
      <c r="S628" s="18">
        <f>+Section5_Values[[#This Row],[Business County Portion of Section 5 Payment to School District]]+Section5_Values[[#This Row],[Non-Business County Portion of Section 5 Payment to School District]]</f>
        <v>898133.54</v>
      </c>
      <c r="T628" s="13">
        <f t="shared" si="19"/>
        <v>17266</v>
      </c>
      <c r="U628" s="14">
        <f>+Section5_Values[[#This Row],[Difference]]/Section5_Values[[#This Row],[Total District ICC]]</f>
        <v>1.9601130948700866E-2</v>
      </c>
    </row>
    <row r="629" spans="1:21">
      <c r="A629" s="4">
        <v>2024</v>
      </c>
      <c r="B629" s="4">
        <v>60</v>
      </c>
      <c r="C629" s="4" t="s">
        <v>605</v>
      </c>
      <c r="D629" s="4">
        <v>22880</v>
      </c>
      <c r="E629" s="4" t="s">
        <v>504</v>
      </c>
      <c r="F629" s="4" t="s">
        <v>43</v>
      </c>
      <c r="G629" s="7">
        <v>12967</v>
      </c>
      <c r="H629" s="23">
        <v>1247.48</v>
      </c>
      <c r="I629" s="7">
        <v>11719.52</v>
      </c>
      <c r="J629" s="7">
        <v>13794</v>
      </c>
      <c r="K629" s="25">
        <v>2074.48</v>
      </c>
      <c r="L629" s="4" t="s">
        <v>44</v>
      </c>
      <c r="M629" s="7" t="s">
        <v>45</v>
      </c>
      <c r="N629" s="23">
        <v>0</v>
      </c>
      <c r="O629" s="7" t="s">
        <v>45</v>
      </c>
      <c r="P629" s="7" t="s">
        <v>45</v>
      </c>
      <c r="Q629" s="25">
        <f t="shared" si="18"/>
        <v>0</v>
      </c>
      <c r="R629" s="39">
        <f>+Section5_Values[[#This Row],[Business Tax Year 2025 Inflation Cap Credit Reduction Amount in Dollars]]+Section5_Values[[#This Row],[Non-Business Tax Year 2025 Inflation Cap Credit Reduction Amount in Dollars]]</f>
        <v>1247.48</v>
      </c>
      <c r="S629" s="18">
        <f>+Section5_Values[[#This Row],[Business County Portion of Section 5 Payment to School District]]+Section5_Values[[#This Row],[Non-Business County Portion of Section 5 Payment to School District]]</f>
        <v>2074.48</v>
      </c>
      <c r="T629" s="13">
        <f t="shared" si="19"/>
        <v>827</v>
      </c>
      <c r="U629" s="14">
        <f>+Section5_Values[[#This Row],[Difference]]/Section5_Values[[#This Row],[Total District ICC]]</f>
        <v>0.66293647994356619</v>
      </c>
    </row>
    <row r="630" spans="1:21">
      <c r="A630" s="4">
        <v>2024</v>
      </c>
      <c r="B630" s="4">
        <v>60</v>
      </c>
      <c r="C630" s="4" t="s">
        <v>605</v>
      </c>
      <c r="D630" s="4">
        <v>23310</v>
      </c>
      <c r="E630" s="4" t="s">
        <v>607</v>
      </c>
      <c r="F630" s="4" t="s">
        <v>43</v>
      </c>
      <c r="G630" s="7">
        <v>5010031</v>
      </c>
      <c r="H630" s="23">
        <v>615324.73</v>
      </c>
      <c r="I630" s="7">
        <v>4394706.2699999996</v>
      </c>
      <c r="J630" s="7">
        <v>5017827</v>
      </c>
      <c r="K630" s="25">
        <v>623120.73</v>
      </c>
      <c r="L630" s="4" t="s">
        <v>43</v>
      </c>
      <c r="M630" s="7">
        <v>1019356</v>
      </c>
      <c r="N630" s="23">
        <v>84142.18</v>
      </c>
      <c r="O630" s="7">
        <v>935213.82000000007</v>
      </c>
      <c r="P630" s="7">
        <v>1025508</v>
      </c>
      <c r="Q630" s="25">
        <f t="shared" si="18"/>
        <v>90294.179999999935</v>
      </c>
      <c r="R630" s="39">
        <f>+Section5_Values[[#This Row],[Business Tax Year 2025 Inflation Cap Credit Reduction Amount in Dollars]]+Section5_Values[[#This Row],[Non-Business Tax Year 2025 Inflation Cap Credit Reduction Amount in Dollars]]</f>
        <v>699466.90999999992</v>
      </c>
      <c r="S630" s="18">
        <f>+Section5_Values[[#This Row],[Business County Portion of Section 5 Payment to School District]]+Section5_Values[[#This Row],[Non-Business County Portion of Section 5 Payment to School District]]</f>
        <v>713414.90999999992</v>
      </c>
      <c r="T630" s="13">
        <f t="shared" si="19"/>
        <v>13948</v>
      </c>
      <c r="U630" s="14">
        <f>+Section5_Values[[#This Row],[Difference]]/Section5_Values[[#This Row],[Total District ICC]]</f>
        <v>1.9940900420864802E-2</v>
      </c>
    </row>
    <row r="631" spans="1:21">
      <c r="A631" s="4">
        <v>2024</v>
      </c>
      <c r="B631" s="4">
        <v>60</v>
      </c>
      <c r="C631" s="4" t="s">
        <v>605</v>
      </c>
      <c r="D631" s="4">
        <v>23550</v>
      </c>
      <c r="E631" s="4" t="s">
        <v>601</v>
      </c>
      <c r="F631" s="4" t="s">
        <v>43</v>
      </c>
      <c r="G631" s="7">
        <v>1237</v>
      </c>
      <c r="H631" s="23">
        <v>91.25</v>
      </c>
      <c r="I631" s="7">
        <v>1145.75</v>
      </c>
      <c r="J631" s="7">
        <v>2432</v>
      </c>
      <c r="K631" s="25">
        <v>1286.25</v>
      </c>
      <c r="L631" s="4" t="s">
        <v>44</v>
      </c>
      <c r="M631" s="7" t="s">
        <v>45</v>
      </c>
      <c r="N631" s="23">
        <v>0</v>
      </c>
      <c r="O631" s="7" t="s">
        <v>45</v>
      </c>
      <c r="P631" s="7" t="s">
        <v>45</v>
      </c>
      <c r="Q631" s="25">
        <f t="shared" si="18"/>
        <v>0</v>
      </c>
      <c r="R631" s="39">
        <f>+Section5_Values[[#This Row],[Business Tax Year 2025 Inflation Cap Credit Reduction Amount in Dollars]]+Section5_Values[[#This Row],[Non-Business Tax Year 2025 Inflation Cap Credit Reduction Amount in Dollars]]</f>
        <v>91.25</v>
      </c>
      <c r="S631" s="18">
        <f>+Section5_Values[[#This Row],[Business County Portion of Section 5 Payment to School District]]+Section5_Values[[#This Row],[Non-Business County Portion of Section 5 Payment to School District]]</f>
        <v>1286.25</v>
      </c>
      <c r="T631" s="13">
        <f t="shared" si="19"/>
        <v>1195</v>
      </c>
      <c r="U631" s="14">
        <f>+Section5_Values[[#This Row],[Difference]]/Section5_Values[[#This Row],[Total District ICC]]</f>
        <v>13.095890410958905</v>
      </c>
    </row>
    <row r="632" spans="1:21">
      <c r="A632" s="4">
        <v>2024</v>
      </c>
      <c r="B632" s="4">
        <v>60</v>
      </c>
      <c r="C632" s="4" t="s">
        <v>605</v>
      </c>
      <c r="D632" s="4">
        <v>24640</v>
      </c>
      <c r="E632" s="4" t="s">
        <v>228</v>
      </c>
      <c r="F632" s="4" t="s">
        <v>43</v>
      </c>
      <c r="G632" s="7">
        <v>2139</v>
      </c>
      <c r="H632" s="23">
        <v>297.35000000000002</v>
      </c>
      <c r="I632" s="7">
        <v>1841.65</v>
      </c>
      <c r="J632" s="7">
        <v>2128</v>
      </c>
      <c r="K632" s="25">
        <v>286.35000000000002</v>
      </c>
      <c r="L632" s="4" t="s">
        <v>44</v>
      </c>
      <c r="M632" s="7" t="s">
        <v>45</v>
      </c>
      <c r="N632" s="23">
        <v>0</v>
      </c>
      <c r="O632" s="7" t="s">
        <v>45</v>
      </c>
      <c r="P632" s="7" t="s">
        <v>45</v>
      </c>
      <c r="Q632" s="25">
        <f t="shared" si="18"/>
        <v>0</v>
      </c>
      <c r="R632" s="39">
        <f>+Section5_Values[[#This Row],[Business Tax Year 2025 Inflation Cap Credit Reduction Amount in Dollars]]+Section5_Values[[#This Row],[Non-Business Tax Year 2025 Inflation Cap Credit Reduction Amount in Dollars]]</f>
        <v>297.35000000000002</v>
      </c>
      <c r="S632" s="18">
        <f>+Section5_Values[[#This Row],[Business County Portion of Section 5 Payment to School District]]+Section5_Values[[#This Row],[Non-Business County Portion of Section 5 Payment to School District]]</f>
        <v>286.35000000000002</v>
      </c>
      <c r="T632" s="13">
        <f t="shared" si="19"/>
        <v>-11</v>
      </c>
      <c r="U632" s="15">
        <f>+Section5_Values[[#This Row],[Difference]]/Section5_Values[[#This Row],[Total District ICC]]</f>
        <v>-3.699344207163275E-2</v>
      </c>
    </row>
    <row r="633" spans="1:21">
      <c r="A633" s="4">
        <v>2024</v>
      </c>
      <c r="B633" s="4">
        <v>60</v>
      </c>
      <c r="C633" s="4" t="s">
        <v>605</v>
      </c>
      <c r="D633" s="4">
        <v>24690</v>
      </c>
      <c r="E633" s="4" t="s">
        <v>411</v>
      </c>
      <c r="F633" s="4" t="s">
        <v>43</v>
      </c>
      <c r="G633" s="7">
        <v>6194</v>
      </c>
      <c r="H633" s="23">
        <v>1080.72</v>
      </c>
      <c r="I633" s="7">
        <v>5113.28</v>
      </c>
      <c r="J633" s="7">
        <v>6203</v>
      </c>
      <c r="K633" s="25">
        <v>1089.72</v>
      </c>
      <c r="L633" s="4" t="s">
        <v>44</v>
      </c>
      <c r="M633" s="7" t="s">
        <v>45</v>
      </c>
      <c r="N633" s="23">
        <v>0</v>
      </c>
      <c r="O633" s="7" t="s">
        <v>45</v>
      </c>
      <c r="P633" s="7" t="s">
        <v>45</v>
      </c>
      <c r="Q633" s="25">
        <f t="shared" si="18"/>
        <v>0</v>
      </c>
      <c r="R633" s="39">
        <f>+Section5_Values[[#This Row],[Business Tax Year 2025 Inflation Cap Credit Reduction Amount in Dollars]]+Section5_Values[[#This Row],[Non-Business Tax Year 2025 Inflation Cap Credit Reduction Amount in Dollars]]</f>
        <v>1080.72</v>
      </c>
      <c r="S633" s="18">
        <f>+Section5_Values[[#This Row],[Business County Portion of Section 5 Payment to School District]]+Section5_Values[[#This Row],[Non-Business County Portion of Section 5 Payment to School District]]</f>
        <v>1089.72</v>
      </c>
      <c r="T633" s="13">
        <f t="shared" si="19"/>
        <v>9</v>
      </c>
      <c r="U633" s="14">
        <f>+Section5_Values[[#This Row],[Difference]]/Section5_Values[[#This Row],[Total District ICC]]</f>
        <v>8.327781479013991E-3</v>
      </c>
    </row>
    <row r="634" spans="1:21">
      <c r="A634" s="4">
        <v>2024</v>
      </c>
      <c r="B634" s="4">
        <v>60</v>
      </c>
      <c r="C634" s="4" t="s">
        <v>605</v>
      </c>
      <c r="D634" s="4">
        <v>25360</v>
      </c>
      <c r="E634" s="4" t="s">
        <v>229</v>
      </c>
      <c r="F634" s="4" t="s">
        <v>43</v>
      </c>
      <c r="G634" s="7">
        <v>10774701</v>
      </c>
      <c r="H634" s="23">
        <v>1019422.97</v>
      </c>
      <c r="I634" s="7">
        <v>9755278.0299999993</v>
      </c>
      <c r="J634" s="7">
        <v>10761436</v>
      </c>
      <c r="K634" s="25">
        <v>1006157.97</v>
      </c>
      <c r="L634" s="4" t="s">
        <v>44</v>
      </c>
      <c r="M634" s="7" t="s">
        <v>45</v>
      </c>
      <c r="N634" s="23">
        <v>0</v>
      </c>
      <c r="O634" s="7" t="s">
        <v>45</v>
      </c>
      <c r="P634" s="7" t="s">
        <v>45</v>
      </c>
      <c r="Q634" s="25">
        <f t="shared" si="18"/>
        <v>0</v>
      </c>
      <c r="R634" s="39">
        <f>+Section5_Values[[#This Row],[Business Tax Year 2025 Inflation Cap Credit Reduction Amount in Dollars]]+Section5_Values[[#This Row],[Non-Business Tax Year 2025 Inflation Cap Credit Reduction Amount in Dollars]]</f>
        <v>1019422.97</v>
      </c>
      <c r="S634" s="18">
        <f>+Section5_Values[[#This Row],[Business County Portion of Section 5 Payment to School District]]+Section5_Values[[#This Row],[Non-Business County Portion of Section 5 Payment to School District]]</f>
        <v>1006157.97</v>
      </c>
      <c r="T634" s="13">
        <f t="shared" si="19"/>
        <v>-13265</v>
      </c>
      <c r="U634" s="15">
        <f>+Section5_Values[[#This Row],[Difference]]/Section5_Values[[#This Row],[Total District ICC]]</f>
        <v>-1.3012263202191727E-2</v>
      </c>
    </row>
    <row r="635" spans="1:21">
      <c r="A635" s="4">
        <v>2024</v>
      </c>
      <c r="B635" s="4">
        <v>60</v>
      </c>
      <c r="C635" s="4" t="s">
        <v>605</v>
      </c>
      <c r="D635" s="4">
        <v>25880</v>
      </c>
      <c r="E635" s="4" t="s">
        <v>506</v>
      </c>
      <c r="F635" s="4" t="s">
        <v>43</v>
      </c>
      <c r="G635" s="7">
        <v>9385061</v>
      </c>
      <c r="H635" s="23">
        <v>818977.36</v>
      </c>
      <c r="I635" s="7">
        <v>8566083.6400000006</v>
      </c>
      <c r="J635" s="7">
        <v>9534688</v>
      </c>
      <c r="K635" s="25">
        <v>968604.36</v>
      </c>
      <c r="L635" s="4" t="s">
        <v>44</v>
      </c>
      <c r="M635" s="7" t="s">
        <v>45</v>
      </c>
      <c r="N635" s="23">
        <v>0</v>
      </c>
      <c r="O635" s="7" t="s">
        <v>45</v>
      </c>
      <c r="P635" s="7" t="s">
        <v>45</v>
      </c>
      <c r="Q635" s="25">
        <f t="shared" si="18"/>
        <v>0</v>
      </c>
      <c r="R635" s="39">
        <f>+Section5_Values[[#This Row],[Business Tax Year 2025 Inflation Cap Credit Reduction Amount in Dollars]]+Section5_Values[[#This Row],[Non-Business Tax Year 2025 Inflation Cap Credit Reduction Amount in Dollars]]</f>
        <v>818977.36</v>
      </c>
      <c r="S635" s="18">
        <f>+Section5_Values[[#This Row],[Business County Portion of Section 5 Payment to School District]]+Section5_Values[[#This Row],[Non-Business County Portion of Section 5 Payment to School District]]</f>
        <v>968604.36</v>
      </c>
      <c r="T635" s="13">
        <f t="shared" si="19"/>
        <v>149627</v>
      </c>
      <c r="U635" s="14">
        <f>+Section5_Values[[#This Row],[Difference]]/Section5_Values[[#This Row],[Total District ICC]]</f>
        <v>0.18269980015076365</v>
      </c>
    </row>
    <row r="636" spans="1:21">
      <c r="A636" s="4">
        <v>2024</v>
      </c>
      <c r="B636" s="4">
        <v>60</v>
      </c>
      <c r="C636" s="4" t="s">
        <v>605</v>
      </c>
      <c r="D636" s="4">
        <v>26150</v>
      </c>
      <c r="E636" s="4" t="s">
        <v>608</v>
      </c>
      <c r="F636" s="4" t="s">
        <v>43</v>
      </c>
      <c r="G636" s="7">
        <v>10796281</v>
      </c>
      <c r="H636" s="23">
        <v>1055685.56</v>
      </c>
      <c r="I636" s="7">
        <v>9740595.4399999995</v>
      </c>
      <c r="J636" s="7">
        <v>11478784</v>
      </c>
      <c r="K636" s="25">
        <v>1738188.56</v>
      </c>
      <c r="L636" s="4" t="s">
        <v>43</v>
      </c>
      <c r="M636" s="7">
        <v>4339658</v>
      </c>
      <c r="N636" s="23">
        <v>193968</v>
      </c>
      <c r="O636" s="7">
        <v>4145690</v>
      </c>
      <c r="P636" s="7">
        <v>4681388</v>
      </c>
      <c r="Q636" s="25">
        <f t="shared" si="18"/>
        <v>535698</v>
      </c>
      <c r="R636" s="39">
        <f>+Section5_Values[[#This Row],[Business Tax Year 2025 Inflation Cap Credit Reduction Amount in Dollars]]+Section5_Values[[#This Row],[Non-Business Tax Year 2025 Inflation Cap Credit Reduction Amount in Dollars]]</f>
        <v>1249653.56</v>
      </c>
      <c r="S636" s="18">
        <f>+Section5_Values[[#This Row],[Business County Portion of Section 5 Payment to School District]]+Section5_Values[[#This Row],[Non-Business County Portion of Section 5 Payment to School District]]</f>
        <v>2273886.56</v>
      </c>
      <c r="T636" s="13">
        <f t="shared" si="19"/>
        <v>1024233</v>
      </c>
      <c r="U636" s="14">
        <f>+Section5_Values[[#This Row],[Difference]]/Section5_Values[[#This Row],[Total District ICC]]</f>
        <v>0.8196135575366984</v>
      </c>
    </row>
    <row r="637" spans="1:21">
      <c r="A637" s="4">
        <v>2024</v>
      </c>
      <c r="B637" s="4">
        <v>60</v>
      </c>
      <c r="C637" s="4" t="s">
        <v>605</v>
      </c>
      <c r="D637" s="4">
        <v>30090</v>
      </c>
      <c r="E637" s="4" t="s">
        <v>230</v>
      </c>
      <c r="F637" s="4" t="s">
        <v>44</v>
      </c>
      <c r="G637" s="7" t="s">
        <v>45</v>
      </c>
      <c r="H637" s="23">
        <v>0</v>
      </c>
      <c r="I637" s="7" t="s">
        <v>45</v>
      </c>
      <c r="J637" s="7" t="s">
        <v>45</v>
      </c>
      <c r="K637" s="25">
        <v>0</v>
      </c>
      <c r="L637" s="4" t="s">
        <v>44</v>
      </c>
      <c r="M637" s="7" t="s">
        <v>45</v>
      </c>
      <c r="N637" s="23">
        <v>0</v>
      </c>
      <c r="O637" s="7" t="s">
        <v>45</v>
      </c>
      <c r="P637" s="7" t="s">
        <v>45</v>
      </c>
      <c r="Q637" s="25">
        <f t="shared" si="18"/>
        <v>0</v>
      </c>
      <c r="R637" s="39">
        <f>+Section5_Values[[#This Row],[Business Tax Year 2025 Inflation Cap Credit Reduction Amount in Dollars]]+Section5_Values[[#This Row],[Non-Business Tax Year 2025 Inflation Cap Credit Reduction Amount in Dollars]]</f>
        <v>0</v>
      </c>
      <c r="S637" s="18">
        <f>+Section5_Values[[#This Row],[Business County Portion of Section 5 Payment to School District]]+Section5_Values[[#This Row],[Non-Business County Portion of Section 5 Payment to School District]]</f>
        <v>0</v>
      </c>
      <c r="T637" s="13">
        <f t="shared" si="19"/>
        <v>0</v>
      </c>
      <c r="U637" s="14" t="e">
        <f>+Section5_Values[[#This Row],[Difference]]/Section5_Values[[#This Row],[Total District ICC]]</f>
        <v>#DIV/0!</v>
      </c>
    </row>
    <row r="638" spans="1:21">
      <c r="A638" s="4">
        <v>2024</v>
      </c>
      <c r="B638" s="4">
        <v>60</v>
      </c>
      <c r="C638" s="4" t="s">
        <v>605</v>
      </c>
      <c r="D638" s="4">
        <v>30220</v>
      </c>
      <c r="E638" s="4" t="s">
        <v>321</v>
      </c>
      <c r="F638" s="4" t="s">
        <v>43</v>
      </c>
      <c r="G638" s="7">
        <v>1235</v>
      </c>
      <c r="H638" s="23">
        <v>159.05000000000001</v>
      </c>
      <c r="I638" s="7">
        <v>1075.95</v>
      </c>
      <c r="J638" s="7">
        <v>1254</v>
      </c>
      <c r="K638" s="25">
        <v>178.05</v>
      </c>
      <c r="L638" s="4" t="s">
        <v>44</v>
      </c>
      <c r="M638" s="7" t="s">
        <v>45</v>
      </c>
      <c r="N638" s="23">
        <v>0</v>
      </c>
      <c r="O638" s="7" t="s">
        <v>45</v>
      </c>
      <c r="P638" s="7" t="s">
        <v>45</v>
      </c>
      <c r="Q638" s="25">
        <f t="shared" si="18"/>
        <v>0</v>
      </c>
      <c r="R638" s="39">
        <f>+Section5_Values[[#This Row],[Business Tax Year 2025 Inflation Cap Credit Reduction Amount in Dollars]]+Section5_Values[[#This Row],[Non-Business Tax Year 2025 Inflation Cap Credit Reduction Amount in Dollars]]</f>
        <v>159.05000000000001</v>
      </c>
      <c r="S638" s="18">
        <f>+Section5_Values[[#This Row],[Business County Portion of Section 5 Payment to School District]]+Section5_Values[[#This Row],[Non-Business County Portion of Section 5 Payment to School District]]</f>
        <v>178.05</v>
      </c>
      <c r="T638" s="13">
        <f t="shared" si="19"/>
        <v>19</v>
      </c>
      <c r="U638" s="14">
        <f>+Section5_Values[[#This Row],[Difference]]/Section5_Values[[#This Row],[Total District ICC]]</f>
        <v>0.11945928953159383</v>
      </c>
    </row>
    <row r="639" spans="1:21">
      <c r="A639" s="4">
        <v>2024</v>
      </c>
      <c r="B639" s="4">
        <v>60</v>
      </c>
      <c r="C639" s="4" t="s">
        <v>605</v>
      </c>
      <c r="D639" s="4">
        <v>30280</v>
      </c>
      <c r="E639" s="4" t="s">
        <v>232</v>
      </c>
      <c r="F639" s="4" t="s">
        <v>43</v>
      </c>
      <c r="G639" s="7">
        <v>4583197</v>
      </c>
      <c r="H639" s="23">
        <v>641079.26</v>
      </c>
      <c r="I639" s="7">
        <v>3942117.74</v>
      </c>
      <c r="J639" s="7">
        <v>4601535</v>
      </c>
      <c r="K639" s="25">
        <v>659417.26</v>
      </c>
      <c r="L639" s="4" t="s">
        <v>43</v>
      </c>
      <c r="M639" s="7">
        <v>1061752</v>
      </c>
      <c r="N639" s="23">
        <v>53689.02</v>
      </c>
      <c r="O639" s="7">
        <v>1008062.98</v>
      </c>
      <c r="P639" s="7">
        <v>1079618</v>
      </c>
      <c r="Q639" s="25">
        <f t="shared" si="18"/>
        <v>71555.020000000019</v>
      </c>
      <c r="R639" s="39">
        <f>+Section5_Values[[#This Row],[Business Tax Year 2025 Inflation Cap Credit Reduction Amount in Dollars]]+Section5_Values[[#This Row],[Non-Business Tax Year 2025 Inflation Cap Credit Reduction Amount in Dollars]]</f>
        <v>694768.28</v>
      </c>
      <c r="S639" s="18">
        <f>+Section5_Values[[#This Row],[Business County Portion of Section 5 Payment to School District]]+Section5_Values[[#This Row],[Non-Business County Portion of Section 5 Payment to School District]]</f>
        <v>730972.28</v>
      </c>
      <c r="T639" s="13">
        <f t="shared" si="19"/>
        <v>36204</v>
      </c>
      <c r="U639" s="14">
        <f>+Section5_Values[[#This Row],[Difference]]/Section5_Values[[#This Row],[Total District ICC]]</f>
        <v>5.2109460149792675E-2</v>
      </c>
    </row>
    <row r="640" spans="1:21">
      <c r="A640" s="4">
        <v>2023</v>
      </c>
      <c r="B640" s="4">
        <v>61</v>
      </c>
      <c r="C640" s="4" t="s">
        <v>609</v>
      </c>
      <c r="D640" s="4">
        <v>20760</v>
      </c>
      <c r="E640" s="4" t="s">
        <v>610</v>
      </c>
      <c r="F640" s="4" t="s">
        <v>44</v>
      </c>
      <c r="G640" s="7" t="s">
        <v>45</v>
      </c>
      <c r="H640" s="23">
        <v>0</v>
      </c>
      <c r="I640" s="7" t="s">
        <v>45</v>
      </c>
      <c r="J640" s="7" t="s">
        <v>45</v>
      </c>
      <c r="K640" s="25">
        <v>0</v>
      </c>
      <c r="L640" s="4" t="s">
        <v>44</v>
      </c>
      <c r="M640" s="7" t="s">
        <v>45</v>
      </c>
      <c r="N640" s="23">
        <v>0</v>
      </c>
      <c r="O640" s="7" t="s">
        <v>45</v>
      </c>
      <c r="P640" s="7" t="s">
        <v>45</v>
      </c>
      <c r="Q640" s="25">
        <f t="shared" si="18"/>
        <v>0</v>
      </c>
      <c r="R640" s="39">
        <f>+Section5_Values[[#This Row],[Business Tax Year 2025 Inflation Cap Credit Reduction Amount in Dollars]]+Section5_Values[[#This Row],[Non-Business Tax Year 2025 Inflation Cap Credit Reduction Amount in Dollars]]</f>
        <v>0</v>
      </c>
      <c r="S640" s="18">
        <f>+Section5_Values[[#This Row],[Business County Portion of Section 5 Payment to School District]]+Section5_Values[[#This Row],[Non-Business County Portion of Section 5 Payment to School District]]</f>
        <v>0</v>
      </c>
      <c r="T640" s="13">
        <f t="shared" si="19"/>
        <v>0</v>
      </c>
      <c r="U640" s="14" t="e">
        <f>+Section5_Values[[#This Row],[Difference]]/Section5_Values[[#This Row],[Total District ICC]]</f>
        <v>#DIV/0!</v>
      </c>
    </row>
    <row r="641" spans="1:21">
      <c r="A641" s="4">
        <v>2023</v>
      </c>
      <c r="B641" s="4">
        <v>61</v>
      </c>
      <c r="C641" s="4" t="s">
        <v>609</v>
      </c>
      <c r="D641" s="4">
        <v>21890</v>
      </c>
      <c r="E641" s="4" t="s">
        <v>600</v>
      </c>
      <c r="F641" s="4" t="s">
        <v>44</v>
      </c>
      <c r="G641" s="7" t="s">
        <v>45</v>
      </c>
      <c r="H641" s="23">
        <v>0</v>
      </c>
      <c r="I641" s="7" t="s">
        <v>45</v>
      </c>
      <c r="J641" s="7" t="s">
        <v>45</v>
      </c>
      <c r="K641" s="25">
        <v>0</v>
      </c>
      <c r="L641" s="4" t="s">
        <v>44</v>
      </c>
      <c r="M641" s="7" t="s">
        <v>45</v>
      </c>
      <c r="N641" s="23">
        <v>0</v>
      </c>
      <c r="O641" s="7" t="s">
        <v>45</v>
      </c>
      <c r="P641" s="7" t="s">
        <v>45</v>
      </c>
      <c r="Q641" s="25">
        <f t="shared" si="18"/>
        <v>0</v>
      </c>
      <c r="R641" s="39">
        <f>+Section5_Values[[#This Row],[Business Tax Year 2025 Inflation Cap Credit Reduction Amount in Dollars]]+Section5_Values[[#This Row],[Non-Business Tax Year 2025 Inflation Cap Credit Reduction Amount in Dollars]]</f>
        <v>0</v>
      </c>
      <c r="S641" s="18">
        <f>+Section5_Values[[#This Row],[Business County Portion of Section 5 Payment to School District]]+Section5_Values[[#This Row],[Non-Business County Portion of Section 5 Payment to School District]]</f>
        <v>0</v>
      </c>
      <c r="T641" s="13">
        <f t="shared" si="19"/>
        <v>0</v>
      </c>
      <c r="U641" s="14" t="e">
        <f>+Section5_Values[[#This Row],[Difference]]/Section5_Values[[#This Row],[Total District ICC]]</f>
        <v>#DIV/0!</v>
      </c>
    </row>
    <row r="642" spans="1:21">
      <c r="A642" s="4">
        <v>2023</v>
      </c>
      <c r="B642" s="4">
        <v>61</v>
      </c>
      <c r="C642" s="4" t="s">
        <v>609</v>
      </c>
      <c r="D642" s="4">
        <v>23780</v>
      </c>
      <c r="E642" s="4" t="s">
        <v>410</v>
      </c>
      <c r="F642" s="4" t="s">
        <v>44</v>
      </c>
      <c r="G642" s="7" t="s">
        <v>45</v>
      </c>
      <c r="H642" s="23">
        <v>0</v>
      </c>
      <c r="I642" s="7" t="s">
        <v>45</v>
      </c>
      <c r="J642" s="7" t="s">
        <v>45</v>
      </c>
      <c r="K642" s="25">
        <v>0</v>
      </c>
      <c r="L642" s="4" t="s">
        <v>44</v>
      </c>
      <c r="M642" s="7" t="s">
        <v>45</v>
      </c>
      <c r="N642" s="23">
        <v>0</v>
      </c>
      <c r="O642" s="7" t="s">
        <v>45</v>
      </c>
      <c r="P642" s="7" t="s">
        <v>45</v>
      </c>
      <c r="Q642" s="25">
        <f t="shared" si="18"/>
        <v>0</v>
      </c>
      <c r="R642" s="39">
        <f>+Section5_Values[[#This Row],[Business Tax Year 2025 Inflation Cap Credit Reduction Amount in Dollars]]+Section5_Values[[#This Row],[Non-Business Tax Year 2025 Inflation Cap Credit Reduction Amount in Dollars]]</f>
        <v>0</v>
      </c>
      <c r="S642" s="18">
        <f>+Section5_Values[[#This Row],[Business County Portion of Section 5 Payment to School District]]+Section5_Values[[#This Row],[Non-Business County Portion of Section 5 Payment to School District]]</f>
        <v>0</v>
      </c>
      <c r="T642" s="13">
        <f t="shared" si="19"/>
        <v>0</v>
      </c>
      <c r="U642" s="14" t="e">
        <f>+Section5_Values[[#This Row],[Difference]]/Section5_Values[[#This Row],[Total District ICC]]</f>
        <v>#DIV/0!</v>
      </c>
    </row>
    <row r="643" spans="1:21">
      <c r="A643" s="4">
        <v>2023</v>
      </c>
      <c r="B643" s="4">
        <v>61</v>
      </c>
      <c r="C643" s="4" t="s">
        <v>609</v>
      </c>
      <c r="D643" s="4">
        <v>24690</v>
      </c>
      <c r="E643" s="4" t="s">
        <v>411</v>
      </c>
      <c r="F643" s="4" t="s">
        <v>43</v>
      </c>
      <c r="G643" s="7">
        <v>385617</v>
      </c>
      <c r="H643" s="23">
        <v>40937.58</v>
      </c>
      <c r="I643" s="7">
        <v>344679.42</v>
      </c>
      <c r="J643" s="7">
        <v>414437.23</v>
      </c>
      <c r="K643" s="25">
        <v>69757.81</v>
      </c>
      <c r="L643" s="4" t="s">
        <v>44</v>
      </c>
      <c r="M643" s="7" t="s">
        <v>45</v>
      </c>
      <c r="N643" s="23">
        <v>0</v>
      </c>
      <c r="O643" s="7" t="s">
        <v>45</v>
      </c>
      <c r="P643" s="7" t="s">
        <v>45</v>
      </c>
      <c r="Q643" s="25">
        <f t="shared" si="18"/>
        <v>0</v>
      </c>
      <c r="R643" s="39">
        <f>+Section5_Values[[#This Row],[Business Tax Year 2025 Inflation Cap Credit Reduction Amount in Dollars]]+Section5_Values[[#This Row],[Non-Business Tax Year 2025 Inflation Cap Credit Reduction Amount in Dollars]]</f>
        <v>40937.58</v>
      </c>
      <c r="S643" s="18">
        <f>+Section5_Values[[#This Row],[Business County Portion of Section 5 Payment to School District]]+Section5_Values[[#This Row],[Non-Business County Portion of Section 5 Payment to School District]]</f>
        <v>69757.81</v>
      </c>
      <c r="T643" s="13">
        <f t="shared" si="19"/>
        <v>28820.229999999996</v>
      </c>
      <c r="U643" s="14">
        <f>+Section5_Values[[#This Row],[Difference]]/Section5_Values[[#This Row],[Total District ICC]]</f>
        <v>0.70400424255659455</v>
      </c>
    </row>
    <row r="644" spans="1:21">
      <c r="A644" s="4">
        <v>2023</v>
      </c>
      <c r="B644" s="4">
        <v>61</v>
      </c>
      <c r="C644" s="4" t="s">
        <v>609</v>
      </c>
      <c r="D644" s="4">
        <v>25240</v>
      </c>
      <c r="E644" s="4" t="s">
        <v>123</v>
      </c>
      <c r="F644" s="4" t="s">
        <v>44</v>
      </c>
      <c r="G644" s="7" t="s">
        <v>45</v>
      </c>
      <c r="H644" s="23">
        <v>0</v>
      </c>
      <c r="I644" s="7" t="s">
        <v>45</v>
      </c>
      <c r="J644" s="7" t="s">
        <v>45</v>
      </c>
      <c r="K644" s="25">
        <v>0</v>
      </c>
      <c r="L644" s="4" t="s">
        <v>44</v>
      </c>
      <c r="M644" s="7" t="s">
        <v>45</v>
      </c>
      <c r="N644" s="23">
        <v>0</v>
      </c>
      <c r="O644" s="7" t="s">
        <v>45</v>
      </c>
      <c r="P644" s="7" t="s">
        <v>45</v>
      </c>
      <c r="Q644" s="25">
        <f t="shared" si="18"/>
        <v>0</v>
      </c>
      <c r="R644" s="39">
        <f>+Section5_Values[[#This Row],[Business Tax Year 2025 Inflation Cap Credit Reduction Amount in Dollars]]+Section5_Values[[#This Row],[Non-Business Tax Year 2025 Inflation Cap Credit Reduction Amount in Dollars]]</f>
        <v>0</v>
      </c>
      <c r="S644" s="18">
        <f>+Section5_Values[[#This Row],[Business County Portion of Section 5 Payment to School District]]+Section5_Values[[#This Row],[Non-Business County Portion of Section 5 Payment to School District]]</f>
        <v>0</v>
      </c>
      <c r="T644" s="13">
        <f t="shared" si="19"/>
        <v>0</v>
      </c>
      <c r="U644" s="14" t="e">
        <f>+Section5_Values[[#This Row],[Difference]]/Section5_Values[[#This Row],[Total District ICC]]</f>
        <v>#DIV/0!</v>
      </c>
    </row>
    <row r="645" spans="1:21">
      <c r="A645" s="4">
        <v>2023</v>
      </c>
      <c r="B645" s="4">
        <v>61</v>
      </c>
      <c r="C645" s="4" t="s">
        <v>609</v>
      </c>
      <c r="D645" s="4">
        <v>30280</v>
      </c>
      <c r="E645" s="4" t="s">
        <v>232</v>
      </c>
      <c r="F645" s="4" t="s">
        <v>44</v>
      </c>
      <c r="G645" s="7" t="s">
        <v>45</v>
      </c>
      <c r="H645" s="23">
        <v>0</v>
      </c>
      <c r="I645" s="7" t="s">
        <v>45</v>
      </c>
      <c r="J645" s="7" t="s">
        <v>45</v>
      </c>
      <c r="K645" s="25">
        <v>0</v>
      </c>
      <c r="L645" s="4" t="s">
        <v>44</v>
      </c>
      <c r="M645" s="7" t="s">
        <v>45</v>
      </c>
      <c r="N645" s="23">
        <v>0</v>
      </c>
      <c r="O645" s="7" t="s">
        <v>45</v>
      </c>
      <c r="P645" s="7" t="s">
        <v>45</v>
      </c>
      <c r="Q645" s="25">
        <f t="shared" si="18"/>
        <v>0</v>
      </c>
      <c r="R645" s="39">
        <f>+Section5_Values[[#This Row],[Business Tax Year 2025 Inflation Cap Credit Reduction Amount in Dollars]]+Section5_Values[[#This Row],[Non-Business Tax Year 2025 Inflation Cap Credit Reduction Amount in Dollars]]</f>
        <v>0</v>
      </c>
      <c r="S645" s="18">
        <f>+Section5_Values[[#This Row],[Business County Portion of Section 5 Payment to School District]]+Section5_Values[[#This Row],[Non-Business County Portion of Section 5 Payment to School District]]</f>
        <v>0</v>
      </c>
      <c r="T645" s="13">
        <f t="shared" si="19"/>
        <v>0</v>
      </c>
      <c r="U645" s="14" t="e">
        <f>+Section5_Values[[#This Row],[Difference]]/Section5_Values[[#This Row],[Total District ICC]]</f>
        <v>#DIV/0!</v>
      </c>
    </row>
    <row r="646" spans="1:21">
      <c r="A646" s="4">
        <v>2023</v>
      </c>
      <c r="B646" s="4">
        <v>61</v>
      </c>
      <c r="C646" s="4" t="s">
        <v>609</v>
      </c>
      <c r="D646" s="4">
        <v>30480</v>
      </c>
      <c r="E646" s="4" t="s">
        <v>99</v>
      </c>
      <c r="F646" s="4" t="s">
        <v>44</v>
      </c>
      <c r="G646" s="7" t="s">
        <v>45</v>
      </c>
      <c r="H646" s="23">
        <v>0</v>
      </c>
      <c r="I646" s="7" t="s">
        <v>45</v>
      </c>
      <c r="J646" s="7" t="s">
        <v>45</v>
      </c>
      <c r="K646" s="25">
        <v>0</v>
      </c>
      <c r="L646" s="4" t="s">
        <v>44</v>
      </c>
      <c r="M646" s="7" t="s">
        <v>45</v>
      </c>
      <c r="N646" s="23">
        <v>0</v>
      </c>
      <c r="O646" s="7" t="s">
        <v>45</v>
      </c>
      <c r="P646" s="7" t="s">
        <v>45</v>
      </c>
      <c r="Q646" s="25">
        <f t="shared" si="18"/>
        <v>0</v>
      </c>
      <c r="R646" s="39">
        <f>+Section5_Values[[#This Row],[Business Tax Year 2025 Inflation Cap Credit Reduction Amount in Dollars]]+Section5_Values[[#This Row],[Non-Business Tax Year 2025 Inflation Cap Credit Reduction Amount in Dollars]]</f>
        <v>0</v>
      </c>
      <c r="S646" s="18">
        <f>+Section5_Values[[#This Row],[Business County Portion of Section 5 Payment to School District]]+Section5_Values[[#This Row],[Non-Business County Portion of Section 5 Payment to School District]]</f>
        <v>0</v>
      </c>
      <c r="T646" s="13">
        <f t="shared" si="19"/>
        <v>0</v>
      </c>
      <c r="U646" s="14" t="e">
        <f>+Section5_Values[[#This Row],[Difference]]/Section5_Values[[#This Row],[Total District ICC]]</f>
        <v>#DIV/0!</v>
      </c>
    </row>
    <row r="647" spans="1:21">
      <c r="A647" s="4">
        <v>2024</v>
      </c>
      <c r="B647" s="4">
        <v>62</v>
      </c>
      <c r="C647" s="4" t="s">
        <v>611</v>
      </c>
      <c r="D647" s="4">
        <v>20390</v>
      </c>
      <c r="E647" s="4" t="s">
        <v>612</v>
      </c>
      <c r="F647" s="4" t="s">
        <v>43</v>
      </c>
      <c r="G647" s="7">
        <v>9120034</v>
      </c>
      <c r="H647" s="23">
        <v>618371.04</v>
      </c>
      <c r="I647" s="7">
        <v>8501662.9600000009</v>
      </c>
      <c r="J647" s="7">
        <v>9241784</v>
      </c>
      <c r="K647" s="25">
        <v>740121.04</v>
      </c>
      <c r="L647" s="4" t="s">
        <v>43</v>
      </c>
      <c r="M647" s="7">
        <v>2773537</v>
      </c>
      <c r="N647" s="23">
        <v>126897.12</v>
      </c>
      <c r="O647" s="7">
        <v>2646639.88</v>
      </c>
      <c r="P647" s="7">
        <v>2806106</v>
      </c>
      <c r="Q647" s="25">
        <f t="shared" ref="Q647:Q710" si="20">IF(L647="Y",MAX(P647-O647,0),0)</f>
        <v>159466.12000000011</v>
      </c>
      <c r="R647" s="39">
        <f>+Section5_Values[[#This Row],[Business Tax Year 2025 Inflation Cap Credit Reduction Amount in Dollars]]+Section5_Values[[#This Row],[Non-Business Tax Year 2025 Inflation Cap Credit Reduction Amount in Dollars]]</f>
        <v>745268.16</v>
      </c>
      <c r="S647" s="18">
        <f>+Section5_Values[[#This Row],[Business County Portion of Section 5 Payment to School District]]+Section5_Values[[#This Row],[Non-Business County Portion of Section 5 Payment to School District]]</f>
        <v>899587.16000000015</v>
      </c>
      <c r="T647" s="13">
        <f t="shared" ref="T647:T710" si="21">+S647-R647</f>
        <v>154319.00000000012</v>
      </c>
      <c r="U647" s="14">
        <f>+Section5_Values[[#This Row],[Difference]]/Section5_Values[[#This Row],[Total District ICC]]</f>
        <v>0.2070650650096203</v>
      </c>
    </row>
    <row r="648" spans="1:21">
      <c r="A648" s="4">
        <v>2024</v>
      </c>
      <c r="B648" s="4">
        <v>62</v>
      </c>
      <c r="C648" s="4" t="s">
        <v>611</v>
      </c>
      <c r="D648" s="4">
        <v>21360</v>
      </c>
      <c r="E648" s="4" t="s">
        <v>613</v>
      </c>
      <c r="F648" s="4" t="s">
        <v>43</v>
      </c>
      <c r="G648" s="7">
        <v>16306710</v>
      </c>
      <c r="H648" s="23">
        <v>1730509.3</v>
      </c>
      <c r="I648" s="7">
        <v>14576200.699999999</v>
      </c>
      <c r="J648" s="7">
        <v>16275733</v>
      </c>
      <c r="K648" s="25">
        <v>1699532.3</v>
      </c>
      <c r="L648" s="4" t="s">
        <v>43</v>
      </c>
      <c r="M648" s="7">
        <v>1463261</v>
      </c>
      <c r="N648" s="23">
        <v>71434.75</v>
      </c>
      <c r="O648" s="7">
        <v>1391826.25</v>
      </c>
      <c r="P648" s="7">
        <v>1492028</v>
      </c>
      <c r="Q648" s="25">
        <f t="shared" si="20"/>
        <v>100201.75</v>
      </c>
      <c r="R648" s="39">
        <f>+Section5_Values[[#This Row],[Business Tax Year 2025 Inflation Cap Credit Reduction Amount in Dollars]]+Section5_Values[[#This Row],[Non-Business Tax Year 2025 Inflation Cap Credit Reduction Amount in Dollars]]</f>
        <v>1801944.05</v>
      </c>
      <c r="S648" s="18">
        <f>+Section5_Values[[#This Row],[Business County Portion of Section 5 Payment to School District]]+Section5_Values[[#This Row],[Non-Business County Portion of Section 5 Payment to School District]]</f>
        <v>1799734.05</v>
      </c>
      <c r="T648" s="13">
        <f t="shared" si="21"/>
        <v>-2210</v>
      </c>
      <c r="U648" s="15">
        <f>+Section5_Values[[#This Row],[Difference]]/Section5_Values[[#This Row],[Total District ICC]]</f>
        <v>-1.22645317428141E-3</v>
      </c>
    </row>
    <row r="649" spans="1:21">
      <c r="A649" s="4">
        <v>2024</v>
      </c>
      <c r="B649" s="4">
        <v>62</v>
      </c>
      <c r="C649" s="4" t="s">
        <v>611</v>
      </c>
      <c r="D649" s="4">
        <v>22050</v>
      </c>
      <c r="E649" s="4" t="s">
        <v>614</v>
      </c>
      <c r="F649" s="4" t="s">
        <v>43</v>
      </c>
      <c r="G649" s="7">
        <v>8291140</v>
      </c>
      <c r="H649" s="23">
        <v>373884.27</v>
      </c>
      <c r="I649" s="7">
        <v>7917255.7300000004</v>
      </c>
      <c r="J649" s="7">
        <v>8404267</v>
      </c>
      <c r="K649" s="25">
        <v>487011.27</v>
      </c>
      <c r="L649" s="4" t="s">
        <v>44</v>
      </c>
      <c r="M649" s="7" t="s">
        <v>45</v>
      </c>
      <c r="N649" s="23">
        <v>0</v>
      </c>
      <c r="O649" s="7" t="s">
        <v>45</v>
      </c>
      <c r="P649" s="7" t="s">
        <v>45</v>
      </c>
      <c r="Q649" s="25">
        <f t="shared" si="20"/>
        <v>0</v>
      </c>
      <c r="R649" s="39">
        <f>+Section5_Values[[#This Row],[Business Tax Year 2025 Inflation Cap Credit Reduction Amount in Dollars]]+Section5_Values[[#This Row],[Non-Business Tax Year 2025 Inflation Cap Credit Reduction Amount in Dollars]]</f>
        <v>373884.27</v>
      </c>
      <c r="S649" s="18">
        <f>+Section5_Values[[#This Row],[Business County Portion of Section 5 Payment to School District]]+Section5_Values[[#This Row],[Non-Business County Portion of Section 5 Payment to School District]]</f>
        <v>487011.27</v>
      </c>
      <c r="T649" s="13">
        <f t="shared" si="21"/>
        <v>113127</v>
      </c>
      <c r="U649" s="14">
        <f>+Section5_Values[[#This Row],[Difference]]/Section5_Values[[#This Row],[Total District ICC]]</f>
        <v>0.30257223712567527</v>
      </c>
    </row>
    <row r="650" spans="1:21">
      <c r="A650" s="4">
        <v>2024</v>
      </c>
      <c r="B650" s="4">
        <v>62</v>
      </c>
      <c r="C650" s="4" t="s">
        <v>611</v>
      </c>
      <c r="D650" s="4">
        <v>22710</v>
      </c>
      <c r="E650" s="4" t="s">
        <v>615</v>
      </c>
      <c r="F650" s="4" t="s">
        <v>44</v>
      </c>
      <c r="G650" s="7" t="s">
        <v>45</v>
      </c>
      <c r="H650" s="23">
        <v>0</v>
      </c>
      <c r="I650" s="7" t="s">
        <v>45</v>
      </c>
      <c r="J650" s="7" t="s">
        <v>45</v>
      </c>
      <c r="K650" s="25">
        <v>0</v>
      </c>
      <c r="L650" s="4" t="s">
        <v>44</v>
      </c>
      <c r="M650" s="7" t="s">
        <v>45</v>
      </c>
      <c r="N650" s="23">
        <v>0</v>
      </c>
      <c r="O650" s="7" t="s">
        <v>45</v>
      </c>
      <c r="P650" s="7" t="s">
        <v>45</v>
      </c>
      <c r="Q650" s="25">
        <f t="shared" si="20"/>
        <v>0</v>
      </c>
      <c r="R650" s="39">
        <f>+Section5_Values[[#This Row],[Business Tax Year 2025 Inflation Cap Credit Reduction Amount in Dollars]]+Section5_Values[[#This Row],[Non-Business Tax Year 2025 Inflation Cap Credit Reduction Amount in Dollars]]</f>
        <v>0</v>
      </c>
      <c r="S650" s="18">
        <f>+Section5_Values[[#This Row],[Business County Portion of Section 5 Payment to School District]]+Section5_Values[[#This Row],[Non-Business County Portion of Section 5 Payment to School District]]</f>
        <v>0</v>
      </c>
      <c r="T650" s="13">
        <f t="shared" si="21"/>
        <v>0</v>
      </c>
      <c r="U650" s="14" t="e">
        <f>+Section5_Values[[#This Row],[Difference]]/Section5_Values[[#This Row],[Total District ICC]]</f>
        <v>#DIV/0!</v>
      </c>
    </row>
    <row r="651" spans="1:21">
      <c r="A651" s="4">
        <v>2024</v>
      </c>
      <c r="B651" s="4">
        <v>62</v>
      </c>
      <c r="C651" s="4" t="s">
        <v>611</v>
      </c>
      <c r="D651" s="4">
        <v>23400</v>
      </c>
      <c r="E651" s="4" t="s">
        <v>616</v>
      </c>
      <c r="F651" s="4" t="s">
        <v>44</v>
      </c>
      <c r="G651" s="7" t="s">
        <v>45</v>
      </c>
      <c r="H651" s="23">
        <v>0</v>
      </c>
      <c r="I651" s="7" t="s">
        <v>45</v>
      </c>
      <c r="J651" s="7" t="s">
        <v>45</v>
      </c>
      <c r="K651" s="25">
        <v>0</v>
      </c>
      <c r="L651" s="4" t="s">
        <v>44</v>
      </c>
      <c r="M651" s="7" t="s">
        <v>45</v>
      </c>
      <c r="N651" s="23">
        <v>0</v>
      </c>
      <c r="O651" s="7" t="s">
        <v>45</v>
      </c>
      <c r="P651" s="7" t="s">
        <v>45</v>
      </c>
      <c r="Q651" s="25">
        <f t="shared" si="20"/>
        <v>0</v>
      </c>
      <c r="R651" s="39">
        <f>+Section5_Values[[#This Row],[Business Tax Year 2025 Inflation Cap Credit Reduction Amount in Dollars]]+Section5_Values[[#This Row],[Non-Business Tax Year 2025 Inflation Cap Credit Reduction Amount in Dollars]]</f>
        <v>0</v>
      </c>
      <c r="S651" s="18">
        <f>+Section5_Values[[#This Row],[Business County Portion of Section 5 Payment to School District]]+Section5_Values[[#This Row],[Non-Business County Portion of Section 5 Payment to School District]]</f>
        <v>0</v>
      </c>
      <c r="T651" s="13">
        <f t="shared" si="21"/>
        <v>0</v>
      </c>
      <c r="U651" s="14" t="e">
        <f>+Section5_Values[[#This Row],[Difference]]/Section5_Values[[#This Row],[Total District ICC]]</f>
        <v>#DIV/0!</v>
      </c>
    </row>
    <row r="652" spans="1:21">
      <c r="A652" s="4">
        <v>2024</v>
      </c>
      <c r="B652" s="4">
        <v>62</v>
      </c>
      <c r="C652" s="4" t="s">
        <v>611</v>
      </c>
      <c r="D652" s="4">
        <v>23810</v>
      </c>
      <c r="E652" s="4" t="s">
        <v>617</v>
      </c>
      <c r="F652" s="4" t="s">
        <v>43</v>
      </c>
      <c r="G652" s="7">
        <v>16912</v>
      </c>
      <c r="H652" s="23">
        <v>719.68</v>
      </c>
      <c r="I652" s="7">
        <v>16192.32</v>
      </c>
      <c r="J652" s="7">
        <v>16912</v>
      </c>
      <c r="K652" s="25">
        <v>719.68</v>
      </c>
      <c r="L652" s="4" t="s">
        <v>44</v>
      </c>
      <c r="M652" s="7" t="s">
        <v>45</v>
      </c>
      <c r="N652" s="23">
        <v>0</v>
      </c>
      <c r="O652" s="7" t="s">
        <v>45</v>
      </c>
      <c r="P652" s="7" t="s">
        <v>45</v>
      </c>
      <c r="Q652" s="25">
        <f t="shared" si="20"/>
        <v>0</v>
      </c>
      <c r="R652" s="39">
        <f>+Section5_Values[[#This Row],[Business Tax Year 2025 Inflation Cap Credit Reduction Amount in Dollars]]+Section5_Values[[#This Row],[Non-Business Tax Year 2025 Inflation Cap Credit Reduction Amount in Dollars]]</f>
        <v>719.68</v>
      </c>
      <c r="S652" s="18">
        <f>+Section5_Values[[#This Row],[Business County Portion of Section 5 Payment to School District]]+Section5_Values[[#This Row],[Non-Business County Portion of Section 5 Payment to School District]]</f>
        <v>719.68</v>
      </c>
      <c r="T652" s="13">
        <f t="shared" si="21"/>
        <v>0</v>
      </c>
      <c r="U652" s="14">
        <f>+Section5_Values[[#This Row],[Difference]]/Section5_Values[[#This Row],[Total District ICC]]</f>
        <v>0</v>
      </c>
    </row>
    <row r="653" spans="1:21">
      <c r="A653" s="4">
        <v>2024</v>
      </c>
      <c r="B653" s="4">
        <v>62</v>
      </c>
      <c r="C653" s="4" t="s">
        <v>611</v>
      </c>
      <c r="D653" s="4">
        <v>24470</v>
      </c>
      <c r="E653" s="4" t="s">
        <v>618</v>
      </c>
      <c r="F653" s="4" t="s">
        <v>43</v>
      </c>
      <c r="G653" s="7">
        <v>23311674</v>
      </c>
      <c r="H653" s="23">
        <v>2384261.5299999998</v>
      </c>
      <c r="I653" s="7">
        <v>20927412.469999999</v>
      </c>
      <c r="J653" s="7">
        <v>24028440</v>
      </c>
      <c r="K653" s="25">
        <v>3101027.53</v>
      </c>
      <c r="L653" s="4" t="s">
        <v>44</v>
      </c>
      <c r="M653" s="7" t="s">
        <v>45</v>
      </c>
      <c r="N653" s="23">
        <v>0</v>
      </c>
      <c r="O653" s="7" t="s">
        <v>45</v>
      </c>
      <c r="P653" s="7" t="s">
        <v>45</v>
      </c>
      <c r="Q653" s="25">
        <f t="shared" si="20"/>
        <v>0</v>
      </c>
      <c r="R653" s="39">
        <f>+Section5_Values[[#This Row],[Business Tax Year 2025 Inflation Cap Credit Reduction Amount in Dollars]]+Section5_Values[[#This Row],[Non-Business Tax Year 2025 Inflation Cap Credit Reduction Amount in Dollars]]</f>
        <v>2384261.5299999998</v>
      </c>
      <c r="S653" s="18">
        <f>+Section5_Values[[#This Row],[Business County Portion of Section 5 Payment to School District]]+Section5_Values[[#This Row],[Non-Business County Portion of Section 5 Payment to School District]]</f>
        <v>3101027.53</v>
      </c>
      <c r="T653" s="13">
        <f t="shared" si="21"/>
        <v>716766</v>
      </c>
      <c r="U653" s="14">
        <f>+Section5_Values[[#This Row],[Difference]]/Section5_Values[[#This Row],[Total District ICC]]</f>
        <v>0.30062390009706697</v>
      </c>
    </row>
    <row r="654" spans="1:21">
      <c r="A654" s="4">
        <v>2024</v>
      </c>
      <c r="B654" s="4">
        <v>62</v>
      </c>
      <c r="C654" s="4" t="s">
        <v>611</v>
      </c>
      <c r="D654" s="4">
        <v>24510</v>
      </c>
      <c r="E654" s="4" t="s">
        <v>619</v>
      </c>
      <c r="F654" s="4" t="s">
        <v>43</v>
      </c>
      <c r="G654" s="7">
        <v>3425441</v>
      </c>
      <c r="H654" s="23">
        <v>291141.71999999997</v>
      </c>
      <c r="I654" s="7">
        <v>3134299.28</v>
      </c>
      <c r="J654" s="7">
        <v>3442021</v>
      </c>
      <c r="K654" s="25">
        <v>307721.71999999997</v>
      </c>
      <c r="L654" s="4" t="s">
        <v>43</v>
      </c>
      <c r="M654" s="7">
        <v>918771</v>
      </c>
      <c r="N654" s="23">
        <v>47539.25</v>
      </c>
      <c r="O654" s="7">
        <v>871231.75</v>
      </c>
      <c r="P654" s="7">
        <v>921515</v>
      </c>
      <c r="Q654" s="25">
        <f t="shared" si="20"/>
        <v>50283.25</v>
      </c>
      <c r="R654" s="39">
        <f>+Section5_Values[[#This Row],[Business Tax Year 2025 Inflation Cap Credit Reduction Amount in Dollars]]+Section5_Values[[#This Row],[Non-Business Tax Year 2025 Inflation Cap Credit Reduction Amount in Dollars]]</f>
        <v>338680.97</v>
      </c>
      <c r="S654" s="18">
        <f>+Section5_Values[[#This Row],[Business County Portion of Section 5 Payment to School District]]+Section5_Values[[#This Row],[Non-Business County Portion of Section 5 Payment to School District]]</f>
        <v>358004.97</v>
      </c>
      <c r="T654" s="13">
        <f t="shared" si="21"/>
        <v>19324</v>
      </c>
      <c r="U654" s="14">
        <f>+Section5_Values[[#This Row],[Difference]]/Section5_Values[[#This Row],[Total District ICC]]</f>
        <v>5.7056645373373065E-2</v>
      </c>
    </row>
    <row r="655" spans="1:21">
      <c r="A655" s="4">
        <v>2024</v>
      </c>
      <c r="B655" s="4">
        <v>62</v>
      </c>
      <c r="C655" s="4" t="s">
        <v>611</v>
      </c>
      <c r="D655" s="4">
        <v>26050</v>
      </c>
      <c r="E655" s="4" t="s">
        <v>620</v>
      </c>
      <c r="F655" s="4" t="s">
        <v>43</v>
      </c>
      <c r="G655" s="7">
        <v>3077687</v>
      </c>
      <c r="H655" s="23">
        <v>220483.78</v>
      </c>
      <c r="I655" s="7">
        <v>2857203.22</v>
      </c>
      <c r="J655" s="7">
        <v>3098177</v>
      </c>
      <c r="K655" s="25">
        <v>240973.78</v>
      </c>
      <c r="L655" s="4" t="s">
        <v>44</v>
      </c>
      <c r="M655" s="7" t="s">
        <v>45</v>
      </c>
      <c r="N655" s="23">
        <v>0</v>
      </c>
      <c r="O655" s="7" t="s">
        <v>45</v>
      </c>
      <c r="P655" s="7" t="s">
        <v>45</v>
      </c>
      <c r="Q655" s="25">
        <f t="shared" si="20"/>
        <v>0</v>
      </c>
      <c r="R655" s="39">
        <f>+Section5_Values[[#This Row],[Business Tax Year 2025 Inflation Cap Credit Reduction Amount in Dollars]]+Section5_Values[[#This Row],[Non-Business Tax Year 2025 Inflation Cap Credit Reduction Amount in Dollars]]</f>
        <v>220483.78</v>
      </c>
      <c r="S655" s="18">
        <f>+Section5_Values[[#This Row],[Business County Portion of Section 5 Payment to School District]]+Section5_Values[[#This Row],[Non-Business County Portion of Section 5 Payment to School District]]</f>
        <v>240973.78</v>
      </c>
      <c r="T655" s="13">
        <f t="shared" si="21"/>
        <v>20490</v>
      </c>
      <c r="U655" s="14">
        <f>+Section5_Values[[#This Row],[Difference]]/Section5_Values[[#This Row],[Total District ICC]]</f>
        <v>9.2932006154829161E-2</v>
      </c>
    </row>
    <row r="656" spans="1:21">
      <c r="A656" s="4">
        <v>2024</v>
      </c>
      <c r="B656" s="4">
        <v>62</v>
      </c>
      <c r="C656" s="4" t="s">
        <v>611</v>
      </c>
      <c r="D656" s="4">
        <v>30130</v>
      </c>
      <c r="E656" s="4" t="s">
        <v>78</v>
      </c>
      <c r="F656" s="4" t="s">
        <v>44</v>
      </c>
      <c r="G656" s="7" t="s">
        <v>45</v>
      </c>
      <c r="H656" s="23">
        <v>0</v>
      </c>
      <c r="I656" s="7" t="s">
        <v>45</v>
      </c>
      <c r="J656" s="7" t="s">
        <v>45</v>
      </c>
      <c r="K656" s="25">
        <v>0</v>
      </c>
      <c r="L656" s="4" t="s">
        <v>44</v>
      </c>
      <c r="M656" s="7" t="s">
        <v>45</v>
      </c>
      <c r="N656" s="23">
        <v>0</v>
      </c>
      <c r="O656" s="7" t="s">
        <v>45</v>
      </c>
      <c r="P656" s="7" t="s">
        <v>45</v>
      </c>
      <c r="Q656" s="25">
        <f t="shared" si="20"/>
        <v>0</v>
      </c>
      <c r="R656" s="39">
        <f>+Section5_Values[[#This Row],[Business Tax Year 2025 Inflation Cap Credit Reduction Amount in Dollars]]+Section5_Values[[#This Row],[Non-Business Tax Year 2025 Inflation Cap Credit Reduction Amount in Dollars]]</f>
        <v>0</v>
      </c>
      <c r="S656" s="18">
        <f>+Section5_Values[[#This Row],[Business County Portion of Section 5 Payment to School District]]+Section5_Values[[#This Row],[Non-Business County Portion of Section 5 Payment to School District]]</f>
        <v>0</v>
      </c>
      <c r="T656" s="13">
        <f t="shared" si="21"/>
        <v>0</v>
      </c>
      <c r="U656" s="14" t="e">
        <f>+Section5_Values[[#This Row],[Difference]]/Section5_Values[[#This Row],[Total District ICC]]</f>
        <v>#DIV/0!</v>
      </c>
    </row>
    <row r="657" spans="1:21">
      <c r="A657" s="4">
        <v>2024</v>
      </c>
      <c r="B657" s="4">
        <v>62</v>
      </c>
      <c r="C657" s="4" t="s">
        <v>611</v>
      </c>
      <c r="D657" s="4">
        <v>30300</v>
      </c>
      <c r="E657" s="4" t="s">
        <v>379</v>
      </c>
      <c r="F657" s="4" t="s">
        <v>43</v>
      </c>
      <c r="G657" s="7">
        <v>1832198</v>
      </c>
      <c r="H657" s="23">
        <v>156729.15</v>
      </c>
      <c r="I657" s="7">
        <v>1675468.85</v>
      </c>
      <c r="J657" s="7">
        <v>1820666</v>
      </c>
      <c r="K657" s="25">
        <v>145197.15</v>
      </c>
      <c r="L657" s="4" t="s">
        <v>43</v>
      </c>
      <c r="M657" s="7">
        <v>378590</v>
      </c>
      <c r="N657" s="23">
        <v>60149.08</v>
      </c>
      <c r="O657" s="7">
        <v>318440.92</v>
      </c>
      <c r="P657" s="7">
        <v>374887</v>
      </c>
      <c r="Q657" s="25">
        <f t="shared" si="20"/>
        <v>56446.080000000016</v>
      </c>
      <c r="R657" s="39">
        <f>+Section5_Values[[#This Row],[Business Tax Year 2025 Inflation Cap Credit Reduction Amount in Dollars]]+Section5_Values[[#This Row],[Non-Business Tax Year 2025 Inflation Cap Credit Reduction Amount in Dollars]]</f>
        <v>216878.22999999998</v>
      </c>
      <c r="S657" s="18">
        <f>+Section5_Values[[#This Row],[Business County Portion of Section 5 Payment to School District]]+Section5_Values[[#This Row],[Non-Business County Portion of Section 5 Payment to School District]]</f>
        <v>201643.23</v>
      </c>
      <c r="T657" s="13">
        <f t="shared" si="21"/>
        <v>-15234.999999999971</v>
      </c>
      <c r="U657" s="15">
        <f>+Section5_Values[[#This Row],[Difference]]/Section5_Values[[#This Row],[Total District ICC]]</f>
        <v>-7.0246792405120481E-2</v>
      </c>
    </row>
    <row r="658" spans="1:21">
      <c r="A658" s="4">
        <v>2024</v>
      </c>
      <c r="B658" s="4">
        <v>62</v>
      </c>
      <c r="C658" s="4" t="s">
        <v>611</v>
      </c>
      <c r="D658" s="4">
        <v>30450</v>
      </c>
      <c r="E658" s="4" t="s">
        <v>246</v>
      </c>
      <c r="F658" s="4" t="s">
        <v>43</v>
      </c>
      <c r="G658" s="7">
        <v>1570471</v>
      </c>
      <c r="H658" s="23">
        <v>228796.12</v>
      </c>
      <c r="I658" s="7">
        <v>1341674.8799999999</v>
      </c>
      <c r="J658" s="7">
        <v>1569203</v>
      </c>
      <c r="K658" s="25">
        <v>227528.12</v>
      </c>
      <c r="L658" s="4" t="s">
        <v>43</v>
      </c>
      <c r="M658" s="7">
        <v>191637</v>
      </c>
      <c r="N658" s="23">
        <v>10335.27</v>
      </c>
      <c r="O658" s="7">
        <v>181301.73</v>
      </c>
      <c r="P658" s="7">
        <v>193279</v>
      </c>
      <c r="Q658" s="25">
        <f t="shared" si="20"/>
        <v>11977.26999999999</v>
      </c>
      <c r="R658" s="39">
        <f>+Section5_Values[[#This Row],[Business Tax Year 2025 Inflation Cap Credit Reduction Amount in Dollars]]+Section5_Values[[#This Row],[Non-Business Tax Year 2025 Inflation Cap Credit Reduction Amount in Dollars]]</f>
        <v>239131.38999999998</v>
      </c>
      <c r="S658" s="18">
        <f>+Section5_Values[[#This Row],[Business County Portion of Section 5 Payment to School District]]+Section5_Values[[#This Row],[Non-Business County Portion of Section 5 Payment to School District]]</f>
        <v>239505.38999999998</v>
      </c>
      <c r="T658" s="13">
        <f t="shared" si="21"/>
        <v>374</v>
      </c>
      <c r="U658" s="15">
        <f>+Section5_Values[[#This Row],[Difference]]/Section5_Values[[#This Row],[Total District ICC]]</f>
        <v>1.5639937525558649E-3</v>
      </c>
    </row>
    <row r="659" spans="1:21">
      <c r="A659" s="4">
        <v>2023</v>
      </c>
      <c r="B659" s="4">
        <v>64</v>
      </c>
      <c r="C659" s="4" t="s">
        <v>626</v>
      </c>
      <c r="D659" s="4">
        <v>21320</v>
      </c>
      <c r="E659" s="4" t="s">
        <v>627</v>
      </c>
      <c r="F659" s="4" t="s">
        <v>43</v>
      </c>
      <c r="G659" s="7">
        <v>1800178.96</v>
      </c>
      <c r="H659" s="23">
        <v>164031.26</v>
      </c>
      <c r="I659" s="7">
        <v>1636147.7</v>
      </c>
      <c r="J659" s="7">
        <v>1800711.63</v>
      </c>
      <c r="K659" s="25">
        <v>164563.93</v>
      </c>
      <c r="L659" s="4" t="s">
        <v>44</v>
      </c>
      <c r="M659" s="7" t="s">
        <v>45</v>
      </c>
      <c r="N659" s="23">
        <v>0</v>
      </c>
      <c r="O659" s="7" t="s">
        <v>45</v>
      </c>
      <c r="P659" s="7" t="s">
        <v>45</v>
      </c>
      <c r="Q659" s="25">
        <f t="shared" si="20"/>
        <v>0</v>
      </c>
      <c r="R659" s="39">
        <f>+Section5_Values[[#This Row],[Business Tax Year 2025 Inflation Cap Credit Reduction Amount in Dollars]]+Section5_Values[[#This Row],[Non-Business Tax Year 2025 Inflation Cap Credit Reduction Amount in Dollars]]</f>
        <v>164031.26</v>
      </c>
      <c r="S659" s="18">
        <f>+Section5_Values[[#This Row],[Business County Portion of Section 5 Payment to School District]]+Section5_Values[[#This Row],[Non-Business County Portion of Section 5 Payment to School District]]</f>
        <v>164563.93</v>
      </c>
      <c r="T659" s="13">
        <f t="shared" si="21"/>
        <v>532.6699999999837</v>
      </c>
      <c r="U659" s="14">
        <f>+Section5_Values[[#This Row],[Difference]]/Section5_Values[[#This Row],[Total District ICC]]</f>
        <v>3.2473688246983145E-3</v>
      </c>
    </row>
    <row r="660" spans="1:21">
      <c r="A660" s="4">
        <v>2023</v>
      </c>
      <c r="B660" s="4">
        <v>64</v>
      </c>
      <c r="C660" s="4" t="s">
        <v>626</v>
      </c>
      <c r="D660" s="4">
        <v>21740</v>
      </c>
      <c r="E660" s="4" t="s">
        <v>340</v>
      </c>
      <c r="F660" s="4" t="s">
        <v>44</v>
      </c>
      <c r="G660" s="7" t="s">
        <v>45</v>
      </c>
      <c r="H660" s="23">
        <v>0</v>
      </c>
      <c r="I660" s="7" t="s">
        <v>45</v>
      </c>
      <c r="J660" s="7" t="s">
        <v>45</v>
      </c>
      <c r="K660" s="25">
        <v>0</v>
      </c>
      <c r="L660" s="4" t="s">
        <v>44</v>
      </c>
      <c r="M660" s="7" t="s">
        <v>45</v>
      </c>
      <c r="N660" s="23">
        <v>0</v>
      </c>
      <c r="O660" s="7" t="s">
        <v>45</v>
      </c>
      <c r="P660" s="7" t="s">
        <v>45</v>
      </c>
      <c r="Q660" s="25">
        <f t="shared" si="20"/>
        <v>0</v>
      </c>
      <c r="R660" s="39">
        <f>+Section5_Values[[#This Row],[Business Tax Year 2025 Inflation Cap Credit Reduction Amount in Dollars]]+Section5_Values[[#This Row],[Non-Business Tax Year 2025 Inflation Cap Credit Reduction Amount in Dollars]]</f>
        <v>0</v>
      </c>
      <c r="S660" s="18">
        <f>+Section5_Values[[#This Row],[Business County Portion of Section 5 Payment to School District]]+Section5_Values[[#This Row],[Non-Business County Portion of Section 5 Payment to School District]]</f>
        <v>0</v>
      </c>
      <c r="T660" s="13">
        <f t="shared" si="21"/>
        <v>0</v>
      </c>
      <c r="U660" s="14" t="e">
        <f>+Section5_Values[[#This Row],[Difference]]/Section5_Values[[#This Row],[Total District ICC]]</f>
        <v>#DIV/0!</v>
      </c>
    </row>
    <row r="661" spans="1:21">
      <c r="A661" s="4">
        <v>2023</v>
      </c>
      <c r="B661" s="4">
        <v>64</v>
      </c>
      <c r="C661" s="4" t="s">
        <v>626</v>
      </c>
      <c r="D661" s="4">
        <v>21940</v>
      </c>
      <c r="E661" s="4" t="s">
        <v>606</v>
      </c>
      <c r="F661" s="4" t="s">
        <v>43</v>
      </c>
      <c r="G661" s="7">
        <v>287268.43</v>
      </c>
      <c r="H661" s="23">
        <v>23362.11</v>
      </c>
      <c r="I661" s="7">
        <v>263906.32</v>
      </c>
      <c r="J661" s="7">
        <v>286662.90000000002</v>
      </c>
      <c r="K661" s="25">
        <v>22756.58</v>
      </c>
      <c r="L661" s="4" t="s">
        <v>44</v>
      </c>
      <c r="M661" s="7" t="s">
        <v>45</v>
      </c>
      <c r="N661" s="23">
        <v>0</v>
      </c>
      <c r="O661" s="7" t="s">
        <v>45</v>
      </c>
      <c r="P661" s="7" t="s">
        <v>45</v>
      </c>
      <c r="Q661" s="25">
        <f t="shared" si="20"/>
        <v>0</v>
      </c>
      <c r="R661" s="39">
        <f>+Section5_Values[[#This Row],[Business Tax Year 2025 Inflation Cap Credit Reduction Amount in Dollars]]+Section5_Values[[#This Row],[Non-Business Tax Year 2025 Inflation Cap Credit Reduction Amount in Dollars]]</f>
        <v>23362.11</v>
      </c>
      <c r="S661" s="18">
        <f>+Section5_Values[[#This Row],[Business County Portion of Section 5 Payment to School District]]+Section5_Values[[#This Row],[Non-Business County Portion of Section 5 Payment to School District]]</f>
        <v>22756.58</v>
      </c>
      <c r="T661" s="13">
        <f t="shared" si="21"/>
        <v>-605.52999999999884</v>
      </c>
      <c r="U661" s="15">
        <f>+Section5_Values[[#This Row],[Difference]]/Section5_Values[[#This Row],[Total District ICC]]</f>
        <v>-2.5919319787467778E-2</v>
      </c>
    </row>
    <row r="662" spans="1:21">
      <c r="A662" s="4">
        <v>2023</v>
      </c>
      <c r="B662" s="4">
        <v>64</v>
      </c>
      <c r="C662" s="4" t="s">
        <v>626</v>
      </c>
      <c r="D662" s="4">
        <v>22940</v>
      </c>
      <c r="E662" s="4" t="s">
        <v>459</v>
      </c>
      <c r="F662" s="4" t="s">
        <v>44</v>
      </c>
      <c r="G662" s="7" t="s">
        <v>45</v>
      </c>
      <c r="H662" s="23">
        <v>0</v>
      </c>
      <c r="I662" s="7" t="s">
        <v>45</v>
      </c>
      <c r="J662" s="7" t="s">
        <v>45</v>
      </c>
      <c r="K662" s="25">
        <v>0</v>
      </c>
      <c r="L662" s="4" t="s">
        <v>44</v>
      </c>
      <c r="M662" s="7" t="s">
        <v>45</v>
      </c>
      <c r="N662" s="23">
        <v>0</v>
      </c>
      <c r="O662" s="7" t="s">
        <v>45</v>
      </c>
      <c r="P662" s="7" t="s">
        <v>45</v>
      </c>
      <c r="Q662" s="25">
        <f t="shared" si="20"/>
        <v>0</v>
      </c>
      <c r="R662" s="39">
        <f>+Section5_Values[[#This Row],[Business Tax Year 2025 Inflation Cap Credit Reduction Amount in Dollars]]+Section5_Values[[#This Row],[Non-Business Tax Year 2025 Inflation Cap Credit Reduction Amount in Dollars]]</f>
        <v>0</v>
      </c>
      <c r="S662" s="18">
        <f>+Section5_Values[[#This Row],[Business County Portion of Section 5 Payment to School District]]+Section5_Values[[#This Row],[Non-Business County Portion of Section 5 Payment to School District]]</f>
        <v>0</v>
      </c>
      <c r="T662" s="13">
        <f t="shared" si="21"/>
        <v>0</v>
      </c>
      <c r="U662" s="14" t="e">
        <f>+Section5_Values[[#This Row],[Difference]]/Section5_Values[[#This Row],[Total District ICC]]</f>
        <v>#DIV/0!</v>
      </c>
    </row>
    <row r="663" spans="1:21">
      <c r="A663" s="4">
        <v>2023</v>
      </c>
      <c r="B663" s="4">
        <v>64</v>
      </c>
      <c r="C663" s="4" t="s">
        <v>626</v>
      </c>
      <c r="D663" s="4">
        <v>23670</v>
      </c>
      <c r="E663" s="4" t="s">
        <v>628</v>
      </c>
      <c r="F663" s="4" t="s">
        <v>43</v>
      </c>
      <c r="G663" s="7">
        <v>4115525.87</v>
      </c>
      <c r="H663" s="23">
        <v>392257.06</v>
      </c>
      <c r="I663" s="7">
        <v>3723268.81</v>
      </c>
      <c r="J663" s="7">
        <v>4238446.72</v>
      </c>
      <c r="K663" s="25">
        <v>515177.91</v>
      </c>
      <c r="L663" s="4" t="s">
        <v>44</v>
      </c>
      <c r="M663" s="7" t="s">
        <v>45</v>
      </c>
      <c r="N663" s="23">
        <v>0</v>
      </c>
      <c r="O663" s="7" t="s">
        <v>45</v>
      </c>
      <c r="P663" s="7" t="s">
        <v>45</v>
      </c>
      <c r="Q663" s="25">
        <f t="shared" si="20"/>
        <v>0</v>
      </c>
      <c r="R663" s="39">
        <f>+Section5_Values[[#This Row],[Business Tax Year 2025 Inflation Cap Credit Reduction Amount in Dollars]]+Section5_Values[[#This Row],[Non-Business Tax Year 2025 Inflation Cap Credit Reduction Amount in Dollars]]</f>
        <v>392257.06</v>
      </c>
      <c r="S663" s="18">
        <f>+Section5_Values[[#This Row],[Business County Portion of Section 5 Payment to School District]]+Section5_Values[[#This Row],[Non-Business County Portion of Section 5 Payment to School District]]</f>
        <v>515177.91</v>
      </c>
      <c r="T663" s="13">
        <f t="shared" si="21"/>
        <v>122920.84999999998</v>
      </c>
      <c r="U663" s="14">
        <f>+Section5_Values[[#This Row],[Difference]]/Section5_Values[[#This Row],[Total District ICC]]</f>
        <v>0.31336810101008755</v>
      </c>
    </row>
    <row r="664" spans="1:21">
      <c r="A664" s="4">
        <v>2023</v>
      </c>
      <c r="B664" s="4">
        <v>64</v>
      </c>
      <c r="C664" s="4" t="s">
        <v>626</v>
      </c>
      <c r="D664" s="4">
        <v>23930</v>
      </c>
      <c r="E664" s="4" t="s">
        <v>343</v>
      </c>
      <c r="F664" s="4" t="s">
        <v>44</v>
      </c>
      <c r="G664" s="7" t="s">
        <v>45</v>
      </c>
      <c r="H664" s="23">
        <v>0</v>
      </c>
      <c r="I664" s="7" t="s">
        <v>45</v>
      </c>
      <c r="J664" s="7" t="s">
        <v>45</v>
      </c>
      <c r="K664" s="25">
        <v>0</v>
      </c>
      <c r="L664" s="4" t="s">
        <v>44</v>
      </c>
      <c r="M664" s="7" t="s">
        <v>45</v>
      </c>
      <c r="N664" s="23">
        <v>0</v>
      </c>
      <c r="O664" s="7" t="s">
        <v>45</v>
      </c>
      <c r="P664" s="7" t="s">
        <v>45</v>
      </c>
      <c r="Q664" s="25">
        <f t="shared" si="20"/>
        <v>0</v>
      </c>
      <c r="R664" s="39">
        <f>+Section5_Values[[#This Row],[Business Tax Year 2025 Inflation Cap Credit Reduction Amount in Dollars]]+Section5_Values[[#This Row],[Non-Business Tax Year 2025 Inflation Cap Credit Reduction Amount in Dollars]]</f>
        <v>0</v>
      </c>
      <c r="S664" s="18">
        <f>+Section5_Values[[#This Row],[Business County Portion of Section 5 Payment to School District]]+Section5_Values[[#This Row],[Non-Business County Portion of Section 5 Payment to School District]]</f>
        <v>0</v>
      </c>
      <c r="T664" s="13">
        <f t="shared" si="21"/>
        <v>0</v>
      </c>
      <c r="U664" s="14" t="e">
        <f>+Section5_Values[[#This Row],[Difference]]/Section5_Values[[#This Row],[Total District ICC]]</f>
        <v>#DIV/0!</v>
      </c>
    </row>
    <row r="665" spans="1:21">
      <c r="A665" s="4">
        <v>2023</v>
      </c>
      <c r="B665" s="4">
        <v>64</v>
      </c>
      <c r="C665" s="4" t="s">
        <v>626</v>
      </c>
      <c r="D665" s="4">
        <v>25040</v>
      </c>
      <c r="E665" s="4" t="s">
        <v>461</v>
      </c>
      <c r="F665" s="4" t="s">
        <v>43</v>
      </c>
      <c r="G665" s="7">
        <v>1272409.1499999999</v>
      </c>
      <c r="H665" s="23">
        <v>64800.25</v>
      </c>
      <c r="I665" s="7">
        <v>1207608.8999999999</v>
      </c>
      <c r="J665" s="7">
        <v>1314542.25</v>
      </c>
      <c r="K665" s="25">
        <v>106933.35</v>
      </c>
      <c r="L665" s="4" t="s">
        <v>44</v>
      </c>
      <c r="M665" s="7" t="s">
        <v>45</v>
      </c>
      <c r="N665" s="23">
        <v>0</v>
      </c>
      <c r="O665" s="7" t="s">
        <v>45</v>
      </c>
      <c r="P665" s="7" t="s">
        <v>45</v>
      </c>
      <c r="Q665" s="25">
        <f t="shared" si="20"/>
        <v>0</v>
      </c>
      <c r="R665" s="39">
        <f>+Section5_Values[[#This Row],[Business Tax Year 2025 Inflation Cap Credit Reduction Amount in Dollars]]+Section5_Values[[#This Row],[Non-Business Tax Year 2025 Inflation Cap Credit Reduction Amount in Dollars]]</f>
        <v>64800.25</v>
      </c>
      <c r="S665" s="18">
        <f>+Section5_Values[[#This Row],[Business County Portion of Section 5 Payment to School District]]+Section5_Values[[#This Row],[Non-Business County Portion of Section 5 Payment to School District]]</f>
        <v>106933.35</v>
      </c>
      <c r="T665" s="13">
        <f t="shared" si="21"/>
        <v>42133.100000000006</v>
      </c>
      <c r="U665" s="14">
        <f>+Section5_Values[[#This Row],[Difference]]/Section5_Values[[#This Row],[Total District ICC]]</f>
        <v>0.65019965200751551</v>
      </c>
    </row>
    <row r="666" spans="1:21">
      <c r="A666" s="4">
        <v>2023</v>
      </c>
      <c r="B666" s="4">
        <v>64</v>
      </c>
      <c r="C666" s="4" t="s">
        <v>626</v>
      </c>
      <c r="D666" s="4">
        <v>30120</v>
      </c>
      <c r="E666" s="4" t="s">
        <v>349</v>
      </c>
      <c r="F666" s="4" t="s">
        <v>44</v>
      </c>
      <c r="G666" s="7" t="s">
        <v>45</v>
      </c>
      <c r="H666" s="23">
        <v>0</v>
      </c>
      <c r="I666" s="7" t="s">
        <v>45</v>
      </c>
      <c r="J666" s="7" t="s">
        <v>45</v>
      </c>
      <c r="K666" s="25">
        <v>0</v>
      </c>
      <c r="L666" s="4" t="s">
        <v>44</v>
      </c>
      <c r="M666" s="7" t="s">
        <v>45</v>
      </c>
      <c r="N666" s="23">
        <v>0</v>
      </c>
      <c r="O666" s="7" t="s">
        <v>45</v>
      </c>
      <c r="P666" s="7" t="s">
        <v>45</v>
      </c>
      <c r="Q666" s="25">
        <f t="shared" si="20"/>
        <v>0</v>
      </c>
      <c r="R666" s="39">
        <f>+Section5_Values[[#This Row],[Business Tax Year 2025 Inflation Cap Credit Reduction Amount in Dollars]]+Section5_Values[[#This Row],[Non-Business Tax Year 2025 Inflation Cap Credit Reduction Amount in Dollars]]</f>
        <v>0</v>
      </c>
      <c r="S666" s="18">
        <f>+Section5_Values[[#This Row],[Business County Portion of Section 5 Payment to School District]]+Section5_Values[[#This Row],[Non-Business County Portion of Section 5 Payment to School District]]</f>
        <v>0</v>
      </c>
      <c r="T666" s="13">
        <f t="shared" si="21"/>
        <v>0</v>
      </c>
      <c r="U666" s="14" t="e">
        <f>+Section5_Values[[#This Row],[Difference]]/Section5_Values[[#This Row],[Total District ICC]]</f>
        <v>#DIV/0!</v>
      </c>
    </row>
    <row r="667" spans="1:21">
      <c r="A667" s="4">
        <v>2023</v>
      </c>
      <c r="B667" s="4">
        <v>64</v>
      </c>
      <c r="C667" s="4" t="s">
        <v>626</v>
      </c>
      <c r="D667" s="4">
        <v>30280</v>
      </c>
      <c r="E667" s="4" t="s">
        <v>232</v>
      </c>
      <c r="F667" s="4" t="s">
        <v>44</v>
      </c>
      <c r="G667" s="7" t="s">
        <v>45</v>
      </c>
      <c r="H667" s="23">
        <v>0</v>
      </c>
      <c r="I667" s="7" t="s">
        <v>45</v>
      </c>
      <c r="J667" s="7" t="s">
        <v>45</v>
      </c>
      <c r="K667" s="25">
        <v>0</v>
      </c>
      <c r="L667" s="4" t="s">
        <v>44</v>
      </c>
      <c r="M667" s="7" t="s">
        <v>45</v>
      </c>
      <c r="N667" s="23">
        <v>0</v>
      </c>
      <c r="O667" s="7" t="s">
        <v>45</v>
      </c>
      <c r="P667" s="7" t="s">
        <v>45</v>
      </c>
      <c r="Q667" s="25">
        <f t="shared" si="20"/>
        <v>0</v>
      </c>
      <c r="R667" s="39">
        <f>+Section5_Values[[#This Row],[Business Tax Year 2025 Inflation Cap Credit Reduction Amount in Dollars]]+Section5_Values[[#This Row],[Non-Business Tax Year 2025 Inflation Cap Credit Reduction Amount in Dollars]]</f>
        <v>0</v>
      </c>
      <c r="S667" s="18">
        <f>+Section5_Values[[#This Row],[Business County Portion of Section 5 Payment to School District]]+Section5_Values[[#This Row],[Non-Business County Portion of Section 5 Payment to School District]]</f>
        <v>0</v>
      </c>
      <c r="T667" s="13">
        <f t="shared" si="21"/>
        <v>0</v>
      </c>
      <c r="U667" s="14" t="e">
        <f>+Section5_Values[[#This Row],[Difference]]/Section5_Values[[#This Row],[Total District ICC]]</f>
        <v>#DIV/0!</v>
      </c>
    </row>
    <row r="668" spans="1:21">
      <c r="A668" s="4">
        <v>2023</v>
      </c>
      <c r="B668" s="4">
        <v>64</v>
      </c>
      <c r="C668" s="4" t="s">
        <v>626</v>
      </c>
      <c r="D668" s="4">
        <v>30400</v>
      </c>
      <c r="E668" s="4" t="s">
        <v>98</v>
      </c>
      <c r="F668" s="4" t="s">
        <v>44</v>
      </c>
      <c r="G668" s="7" t="s">
        <v>45</v>
      </c>
      <c r="H668" s="23">
        <v>0</v>
      </c>
      <c r="I668" s="7" t="s">
        <v>45</v>
      </c>
      <c r="J668" s="7" t="s">
        <v>45</v>
      </c>
      <c r="K668" s="25">
        <v>0</v>
      </c>
      <c r="L668" s="4" t="s">
        <v>44</v>
      </c>
      <c r="M668" s="7" t="s">
        <v>45</v>
      </c>
      <c r="N668" s="23">
        <v>0</v>
      </c>
      <c r="O668" s="7" t="s">
        <v>45</v>
      </c>
      <c r="P668" s="7" t="s">
        <v>45</v>
      </c>
      <c r="Q668" s="25">
        <f t="shared" si="20"/>
        <v>0</v>
      </c>
      <c r="R668" s="39">
        <f>+Section5_Values[[#This Row],[Business Tax Year 2025 Inflation Cap Credit Reduction Amount in Dollars]]+Section5_Values[[#This Row],[Non-Business Tax Year 2025 Inflation Cap Credit Reduction Amount in Dollars]]</f>
        <v>0</v>
      </c>
      <c r="S668" s="18">
        <f>+Section5_Values[[#This Row],[Business County Portion of Section 5 Payment to School District]]+Section5_Values[[#This Row],[Non-Business County Portion of Section 5 Payment to School District]]</f>
        <v>0</v>
      </c>
      <c r="T668" s="13">
        <f t="shared" si="21"/>
        <v>0</v>
      </c>
      <c r="U668" s="14" t="e">
        <f>+Section5_Values[[#This Row],[Difference]]/Section5_Values[[#This Row],[Total District ICC]]</f>
        <v>#DIV/0!</v>
      </c>
    </row>
    <row r="669" spans="1:21">
      <c r="A669" s="4">
        <v>2023</v>
      </c>
      <c r="B669" s="4">
        <v>65</v>
      </c>
      <c r="C669" s="4" t="s">
        <v>629</v>
      </c>
      <c r="D669" s="4">
        <v>20020</v>
      </c>
      <c r="E669" s="4" t="s">
        <v>630</v>
      </c>
      <c r="F669" s="4" t="s">
        <v>43</v>
      </c>
      <c r="G669" s="7">
        <v>90705</v>
      </c>
      <c r="H669" s="23">
        <v>22418.9</v>
      </c>
      <c r="I669" s="7">
        <v>68286.100000000006</v>
      </c>
      <c r="J669" s="7">
        <v>88366</v>
      </c>
      <c r="K669" s="25">
        <v>20079.900000000001</v>
      </c>
      <c r="L669" s="4" t="s">
        <v>44</v>
      </c>
      <c r="M669" s="7" t="s">
        <v>45</v>
      </c>
      <c r="N669" s="23">
        <v>0</v>
      </c>
      <c r="O669" s="7" t="s">
        <v>45</v>
      </c>
      <c r="P669" s="7" t="s">
        <v>45</v>
      </c>
      <c r="Q669" s="25">
        <f t="shared" si="20"/>
        <v>0</v>
      </c>
      <c r="R669" s="39">
        <f>+Section5_Values[[#This Row],[Business Tax Year 2025 Inflation Cap Credit Reduction Amount in Dollars]]+Section5_Values[[#This Row],[Non-Business Tax Year 2025 Inflation Cap Credit Reduction Amount in Dollars]]</f>
        <v>22418.9</v>
      </c>
      <c r="S669" s="18">
        <f>+Section5_Values[[#This Row],[Business County Portion of Section 5 Payment to School District]]+Section5_Values[[#This Row],[Non-Business County Portion of Section 5 Payment to School District]]</f>
        <v>20079.900000000001</v>
      </c>
      <c r="T669" s="13">
        <f t="shared" si="21"/>
        <v>-2339</v>
      </c>
      <c r="U669" s="15">
        <f>+Section5_Values[[#This Row],[Difference]]/Section5_Values[[#This Row],[Total District ICC]]</f>
        <v>-0.10433161305862464</v>
      </c>
    </row>
    <row r="670" spans="1:21">
      <c r="A670" s="4">
        <v>2023</v>
      </c>
      <c r="B670" s="4">
        <v>65</v>
      </c>
      <c r="C670" s="4" t="s">
        <v>629</v>
      </c>
      <c r="D670" s="4">
        <v>21000</v>
      </c>
      <c r="E670" s="4" t="s">
        <v>631</v>
      </c>
      <c r="F670" s="4" t="s">
        <v>44</v>
      </c>
      <c r="G670" s="7" t="s">
        <v>45</v>
      </c>
      <c r="H670" s="23">
        <v>0</v>
      </c>
      <c r="I670" s="7" t="s">
        <v>45</v>
      </c>
      <c r="J670" s="7" t="s">
        <v>45</v>
      </c>
      <c r="K670" s="25">
        <v>0</v>
      </c>
      <c r="L670" s="4" t="s">
        <v>44</v>
      </c>
      <c r="M670" s="7" t="s">
        <v>45</v>
      </c>
      <c r="N670" s="23">
        <v>0</v>
      </c>
      <c r="O670" s="7" t="s">
        <v>45</v>
      </c>
      <c r="P670" s="7" t="s">
        <v>45</v>
      </c>
      <c r="Q670" s="25">
        <f t="shared" si="20"/>
        <v>0</v>
      </c>
      <c r="R670" s="39">
        <f>+Section5_Values[[#This Row],[Business Tax Year 2025 Inflation Cap Credit Reduction Amount in Dollars]]+Section5_Values[[#This Row],[Non-Business Tax Year 2025 Inflation Cap Credit Reduction Amount in Dollars]]</f>
        <v>0</v>
      </c>
      <c r="S670" s="18">
        <f>+Section5_Values[[#This Row],[Business County Portion of Section 5 Payment to School District]]+Section5_Values[[#This Row],[Non-Business County Portion of Section 5 Payment to School District]]</f>
        <v>0</v>
      </c>
      <c r="T670" s="13">
        <f t="shared" si="21"/>
        <v>0</v>
      </c>
      <c r="U670" s="14" t="e">
        <f>+Section5_Values[[#This Row],[Difference]]/Section5_Values[[#This Row],[Total District ICC]]</f>
        <v>#DIV/0!</v>
      </c>
    </row>
    <row r="671" spans="1:21">
      <c r="A671" s="4">
        <v>2023</v>
      </c>
      <c r="B671" s="4">
        <v>65</v>
      </c>
      <c r="C671" s="4" t="s">
        <v>629</v>
      </c>
      <c r="D671" s="4">
        <v>22950</v>
      </c>
      <c r="E671" s="4" t="s">
        <v>460</v>
      </c>
      <c r="F671" s="4" t="s">
        <v>43</v>
      </c>
      <c r="G671" s="7">
        <v>8775422</v>
      </c>
      <c r="H671" s="23">
        <v>1187262.57</v>
      </c>
      <c r="I671" s="7">
        <v>7588159.4299999997</v>
      </c>
      <c r="J671" s="7">
        <v>9253069</v>
      </c>
      <c r="K671" s="25">
        <v>1664909.57</v>
      </c>
      <c r="L671" s="4" t="s">
        <v>44</v>
      </c>
      <c r="M671" s="7" t="s">
        <v>45</v>
      </c>
      <c r="N671" s="23">
        <v>0</v>
      </c>
      <c r="O671" s="7" t="s">
        <v>45</v>
      </c>
      <c r="P671" s="7" t="s">
        <v>45</v>
      </c>
      <c r="Q671" s="25">
        <f t="shared" si="20"/>
        <v>0</v>
      </c>
      <c r="R671" s="39">
        <f>+Section5_Values[[#This Row],[Business Tax Year 2025 Inflation Cap Credit Reduction Amount in Dollars]]+Section5_Values[[#This Row],[Non-Business Tax Year 2025 Inflation Cap Credit Reduction Amount in Dollars]]</f>
        <v>1187262.57</v>
      </c>
      <c r="S671" s="18">
        <f>+Section5_Values[[#This Row],[Business County Portion of Section 5 Payment to School District]]+Section5_Values[[#This Row],[Non-Business County Portion of Section 5 Payment to School District]]</f>
        <v>1664909.57</v>
      </c>
      <c r="T671" s="13">
        <f t="shared" si="21"/>
        <v>477647</v>
      </c>
      <c r="U671" s="14">
        <f>+Section5_Values[[#This Row],[Difference]]/Section5_Values[[#This Row],[Total District ICC]]</f>
        <v>0.40230949081465606</v>
      </c>
    </row>
    <row r="672" spans="1:21">
      <c r="A672" s="4">
        <v>2023</v>
      </c>
      <c r="B672" s="4">
        <v>65</v>
      </c>
      <c r="C672" s="4" t="s">
        <v>629</v>
      </c>
      <c r="D672" s="4">
        <v>23380</v>
      </c>
      <c r="E672" s="4" t="s">
        <v>206</v>
      </c>
      <c r="F672" s="4" t="s">
        <v>44</v>
      </c>
      <c r="G672" s="7" t="s">
        <v>45</v>
      </c>
      <c r="H672" s="23">
        <v>0</v>
      </c>
      <c r="I672" s="7" t="s">
        <v>45</v>
      </c>
      <c r="J672" s="7" t="s">
        <v>45</v>
      </c>
      <c r="K672" s="25">
        <v>0</v>
      </c>
      <c r="L672" s="4" t="s">
        <v>44</v>
      </c>
      <c r="M672" s="7" t="s">
        <v>45</v>
      </c>
      <c r="N672" s="23">
        <v>0</v>
      </c>
      <c r="O672" s="7" t="s">
        <v>45</v>
      </c>
      <c r="P672" s="7" t="s">
        <v>45</v>
      </c>
      <c r="Q672" s="25">
        <f t="shared" si="20"/>
        <v>0</v>
      </c>
      <c r="R672" s="39">
        <f>+Section5_Values[[#This Row],[Business Tax Year 2025 Inflation Cap Credit Reduction Amount in Dollars]]+Section5_Values[[#This Row],[Non-Business Tax Year 2025 Inflation Cap Credit Reduction Amount in Dollars]]</f>
        <v>0</v>
      </c>
      <c r="S672" s="18">
        <f>+Section5_Values[[#This Row],[Business County Portion of Section 5 Payment to School District]]+Section5_Values[[#This Row],[Non-Business County Portion of Section 5 Payment to School District]]</f>
        <v>0</v>
      </c>
      <c r="T672" s="13">
        <f t="shared" si="21"/>
        <v>0</v>
      </c>
      <c r="U672" s="14" t="e">
        <f>+Section5_Values[[#This Row],[Difference]]/Section5_Values[[#This Row],[Total District ICC]]</f>
        <v>#DIV/0!</v>
      </c>
    </row>
    <row r="673" spans="1:21">
      <c r="A673" s="4">
        <v>2023</v>
      </c>
      <c r="B673" s="4">
        <v>65</v>
      </c>
      <c r="C673" s="4" t="s">
        <v>629</v>
      </c>
      <c r="D673" s="4">
        <v>24980</v>
      </c>
      <c r="E673" s="4" t="s">
        <v>365</v>
      </c>
      <c r="F673" s="4" t="s">
        <v>44</v>
      </c>
      <c r="G673" s="7" t="s">
        <v>45</v>
      </c>
      <c r="H673" s="23">
        <v>0</v>
      </c>
      <c r="I673" s="7" t="s">
        <v>45</v>
      </c>
      <c r="J673" s="7" t="s">
        <v>45</v>
      </c>
      <c r="K673" s="25">
        <v>0</v>
      </c>
      <c r="L673" s="4" t="s">
        <v>44</v>
      </c>
      <c r="M673" s="7" t="s">
        <v>45</v>
      </c>
      <c r="N673" s="23">
        <v>0</v>
      </c>
      <c r="O673" s="7" t="s">
        <v>45</v>
      </c>
      <c r="P673" s="7" t="s">
        <v>45</v>
      </c>
      <c r="Q673" s="25">
        <f t="shared" si="20"/>
        <v>0</v>
      </c>
      <c r="R673" s="39">
        <f>+Section5_Values[[#This Row],[Business Tax Year 2025 Inflation Cap Credit Reduction Amount in Dollars]]+Section5_Values[[#This Row],[Non-Business Tax Year 2025 Inflation Cap Credit Reduction Amount in Dollars]]</f>
        <v>0</v>
      </c>
      <c r="S673" s="18">
        <f>+Section5_Values[[#This Row],[Business County Portion of Section 5 Payment to School District]]+Section5_Values[[#This Row],[Non-Business County Portion of Section 5 Payment to School District]]</f>
        <v>0</v>
      </c>
      <c r="T673" s="13">
        <f t="shared" si="21"/>
        <v>0</v>
      </c>
      <c r="U673" s="14" t="e">
        <f>+Section5_Values[[#This Row],[Difference]]/Section5_Values[[#This Row],[Total District ICC]]</f>
        <v>#DIV/0!</v>
      </c>
    </row>
    <row r="674" spans="1:21">
      <c r="A674" s="4">
        <v>2023</v>
      </c>
      <c r="B674" s="4">
        <v>65</v>
      </c>
      <c r="C674" s="4" t="s">
        <v>629</v>
      </c>
      <c r="D674" s="4">
        <v>25300</v>
      </c>
      <c r="E674" s="4" t="s">
        <v>347</v>
      </c>
      <c r="F674" s="4" t="s">
        <v>43</v>
      </c>
      <c r="G674" s="7">
        <v>19101561</v>
      </c>
      <c r="H674" s="23">
        <v>2504843.37</v>
      </c>
      <c r="I674" s="7">
        <v>16596717.630000001</v>
      </c>
      <c r="J674" s="7">
        <v>19440983</v>
      </c>
      <c r="K674" s="25">
        <v>2844265.37</v>
      </c>
      <c r="L674" s="4" t="s">
        <v>44</v>
      </c>
      <c r="M674" s="7" t="s">
        <v>45</v>
      </c>
      <c r="N674" s="23">
        <v>0</v>
      </c>
      <c r="O674" s="7" t="s">
        <v>45</v>
      </c>
      <c r="P674" s="7" t="s">
        <v>45</v>
      </c>
      <c r="Q674" s="25">
        <f t="shared" si="20"/>
        <v>0</v>
      </c>
      <c r="R674" s="39">
        <f>+Section5_Values[[#This Row],[Business Tax Year 2025 Inflation Cap Credit Reduction Amount in Dollars]]+Section5_Values[[#This Row],[Non-Business Tax Year 2025 Inflation Cap Credit Reduction Amount in Dollars]]</f>
        <v>2504843.37</v>
      </c>
      <c r="S674" s="18">
        <f>+Section5_Values[[#This Row],[Business County Portion of Section 5 Payment to School District]]+Section5_Values[[#This Row],[Non-Business County Portion of Section 5 Payment to School District]]</f>
        <v>2844265.37</v>
      </c>
      <c r="T674" s="13">
        <f t="shared" si="21"/>
        <v>339422</v>
      </c>
      <c r="U674" s="14">
        <f>+Section5_Values[[#This Row],[Difference]]/Section5_Values[[#This Row],[Total District ICC]]</f>
        <v>0.13550627718490837</v>
      </c>
    </row>
    <row r="675" spans="1:21">
      <c r="A675" s="4">
        <v>2023</v>
      </c>
      <c r="B675" s="4">
        <v>65</v>
      </c>
      <c r="C675" s="4" t="s">
        <v>629</v>
      </c>
      <c r="D675" s="4">
        <v>25940</v>
      </c>
      <c r="E675" s="4" t="s">
        <v>535</v>
      </c>
      <c r="F675" s="4" t="s">
        <v>43</v>
      </c>
      <c r="G675" s="7">
        <v>8427919</v>
      </c>
      <c r="H675" s="23">
        <v>892017.12</v>
      </c>
      <c r="I675" s="7">
        <v>7535901.8799999999</v>
      </c>
      <c r="J675" s="7">
        <v>8392683</v>
      </c>
      <c r="K675" s="25">
        <v>856781.12</v>
      </c>
      <c r="L675" s="4" t="s">
        <v>44</v>
      </c>
      <c r="M675" s="7" t="s">
        <v>45</v>
      </c>
      <c r="N675" s="23">
        <v>0</v>
      </c>
      <c r="O675" s="7" t="s">
        <v>45</v>
      </c>
      <c r="P675" s="7" t="s">
        <v>45</v>
      </c>
      <c r="Q675" s="25">
        <f t="shared" si="20"/>
        <v>0</v>
      </c>
      <c r="R675" s="39">
        <f>+Section5_Values[[#This Row],[Business Tax Year 2025 Inflation Cap Credit Reduction Amount in Dollars]]+Section5_Values[[#This Row],[Non-Business Tax Year 2025 Inflation Cap Credit Reduction Amount in Dollars]]</f>
        <v>892017.12</v>
      </c>
      <c r="S675" s="18">
        <f>+Section5_Values[[#This Row],[Business County Portion of Section 5 Payment to School District]]+Section5_Values[[#This Row],[Non-Business County Portion of Section 5 Payment to School District]]</f>
        <v>856781.12</v>
      </c>
      <c r="T675" s="13">
        <f t="shared" si="21"/>
        <v>-35236</v>
      </c>
      <c r="U675" s="15">
        <f>+Section5_Values[[#This Row],[Difference]]/Section5_Values[[#This Row],[Total District ICC]]</f>
        <v>-3.9501484007392146E-2</v>
      </c>
    </row>
    <row r="676" spans="1:21">
      <c r="A676" s="4">
        <v>2023</v>
      </c>
      <c r="B676" s="4">
        <v>65</v>
      </c>
      <c r="C676" s="4" t="s">
        <v>629</v>
      </c>
      <c r="D676" s="4">
        <v>30120</v>
      </c>
      <c r="E676" s="4" t="s">
        <v>349</v>
      </c>
      <c r="F676" s="4" t="s">
        <v>43</v>
      </c>
      <c r="G676" s="7">
        <v>1477305</v>
      </c>
      <c r="H676" s="23">
        <v>258233.48</v>
      </c>
      <c r="I676" s="7">
        <v>1219071.52</v>
      </c>
      <c r="J676" s="7">
        <v>1458437</v>
      </c>
      <c r="K676" s="25">
        <v>239365.48</v>
      </c>
      <c r="L676" s="4" t="s">
        <v>43</v>
      </c>
      <c r="M676" s="7">
        <v>102165</v>
      </c>
      <c r="N676" s="23">
        <v>3578.08</v>
      </c>
      <c r="O676" s="7">
        <v>98586.92</v>
      </c>
      <c r="P676" s="7">
        <v>104342</v>
      </c>
      <c r="Q676" s="25">
        <f t="shared" si="20"/>
        <v>5755.0800000000017</v>
      </c>
      <c r="R676" s="39">
        <f>+Section5_Values[[#This Row],[Business Tax Year 2025 Inflation Cap Credit Reduction Amount in Dollars]]+Section5_Values[[#This Row],[Non-Business Tax Year 2025 Inflation Cap Credit Reduction Amount in Dollars]]</f>
        <v>261811.56</v>
      </c>
      <c r="S676" s="18">
        <f>+Section5_Values[[#This Row],[Business County Portion of Section 5 Payment to School District]]+Section5_Values[[#This Row],[Non-Business County Portion of Section 5 Payment to School District]]</f>
        <v>245120.56</v>
      </c>
      <c r="T676" s="13">
        <f t="shared" si="21"/>
        <v>-16691</v>
      </c>
      <c r="U676" s="15">
        <f>+Section5_Values[[#This Row],[Difference]]/Section5_Values[[#This Row],[Total District ICC]]</f>
        <v>-6.3751959615534162E-2</v>
      </c>
    </row>
    <row r="677" spans="1:21">
      <c r="A677" s="4">
        <v>2023</v>
      </c>
      <c r="B677" s="4">
        <v>65</v>
      </c>
      <c r="C677" s="4" t="s">
        <v>629</v>
      </c>
      <c r="D677" s="4">
        <v>30160</v>
      </c>
      <c r="E677" s="4" t="s">
        <v>137</v>
      </c>
      <c r="F677" s="4" t="s">
        <v>43</v>
      </c>
      <c r="G677" s="7">
        <v>44286</v>
      </c>
      <c r="H677" s="23">
        <v>12744.12</v>
      </c>
      <c r="I677" s="7">
        <v>31541.88</v>
      </c>
      <c r="J677" s="7">
        <v>44079</v>
      </c>
      <c r="K677" s="25">
        <v>12537.12</v>
      </c>
      <c r="L677" s="4" t="s">
        <v>44</v>
      </c>
      <c r="M677" s="7" t="s">
        <v>45</v>
      </c>
      <c r="N677" s="23">
        <v>0</v>
      </c>
      <c r="O677" s="7" t="s">
        <v>45</v>
      </c>
      <c r="P677" s="7" t="s">
        <v>45</v>
      </c>
      <c r="Q677" s="25">
        <f t="shared" si="20"/>
        <v>0</v>
      </c>
      <c r="R677" s="39">
        <f>+Section5_Values[[#This Row],[Business Tax Year 2025 Inflation Cap Credit Reduction Amount in Dollars]]+Section5_Values[[#This Row],[Non-Business Tax Year 2025 Inflation Cap Credit Reduction Amount in Dollars]]</f>
        <v>12744.12</v>
      </c>
      <c r="S677" s="18">
        <f>+Section5_Values[[#This Row],[Business County Portion of Section 5 Payment to School District]]+Section5_Values[[#This Row],[Non-Business County Portion of Section 5 Payment to School District]]</f>
        <v>12537.12</v>
      </c>
      <c r="T677" s="13">
        <f t="shared" si="21"/>
        <v>-207</v>
      </c>
      <c r="U677" s="15">
        <f>+Section5_Values[[#This Row],[Difference]]/Section5_Values[[#This Row],[Total District ICC]]</f>
        <v>-1.6242784907863392E-2</v>
      </c>
    </row>
    <row r="678" spans="1:21">
      <c r="A678" s="4">
        <v>2023</v>
      </c>
      <c r="B678" s="4">
        <v>65</v>
      </c>
      <c r="C678" s="4" t="s">
        <v>629</v>
      </c>
      <c r="D678" s="4">
        <v>30310</v>
      </c>
      <c r="E678" s="4" t="s">
        <v>462</v>
      </c>
      <c r="F678" s="4" t="s">
        <v>43</v>
      </c>
      <c r="G678" s="7">
        <v>2129944</v>
      </c>
      <c r="H678" s="23">
        <v>415217.91</v>
      </c>
      <c r="I678" s="7">
        <v>1714726.09</v>
      </c>
      <c r="J678" s="7">
        <v>2111916</v>
      </c>
      <c r="K678" s="25">
        <v>397189.91</v>
      </c>
      <c r="L678" s="4" t="s">
        <v>44</v>
      </c>
      <c r="M678" s="7" t="s">
        <v>45</v>
      </c>
      <c r="N678" s="23">
        <v>0</v>
      </c>
      <c r="O678" s="7" t="s">
        <v>45</v>
      </c>
      <c r="P678" s="7" t="s">
        <v>45</v>
      </c>
      <c r="Q678" s="25">
        <f t="shared" si="20"/>
        <v>0</v>
      </c>
      <c r="R678" s="39">
        <f>+Section5_Values[[#This Row],[Business Tax Year 2025 Inflation Cap Credit Reduction Amount in Dollars]]+Section5_Values[[#This Row],[Non-Business Tax Year 2025 Inflation Cap Credit Reduction Amount in Dollars]]</f>
        <v>415217.91</v>
      </c>
      <c r="S678" s="18">
        <f>+Section5_Values[[#This Row],[Business County Portion of Section 5 Payment to School District]]+Section5_Values[[#This Row],[Non-Business County Portion of Section 5 Payment to School District]]</f>
        <v>397189.91</v>
      </c>
      <c r="T678" s="13">
        <f t="shared" si="21"/>
        <v>-18028</v>
      </c>
      <c r="U678" s="15">
        <f>+Section5_Values[[#This Row],[Difference]]/Section5_Values[[#This Row],[Total District ICC]]</f>
        <v>-4.3418165656678928E-2</v>
      </c>
    </row>
    <row r="679" spans="1:21">
      <c r="A679" s="4">
        <v>2023</v>
      </c>
      <c r="B679" s="4">
        <v>66</v>
      </c>
      <c r="C679" s="4" t="s">
        <v>632</v>
      </c>
      <c r="D679" s="4">
        <v>21570</v>
      </c>
      <c r="E679" s="4" t="s">
        <v>474</v>
      </c>
      <c r="F679" s="4" t="s">
        <v>43</v>
      </c>
      <c r="G679" s="7">
        <v>1398067.3</v>
      </c>
      <c r="H679" s="23">
        <v>118545.33</v>
      </c>
      <c r="I679" s="7">
        <v>1279521.97</v>
      </c>
      <c r="J679" s="7">
        <v>1441092.28</v>
      </c>
      <c r="K679" s="25">
        <v>161570.31</v>
      </c>
      <c r="L679" s="4" t="s">
        <v>43</v>
      </c>
      <c r="M679" s="7">
        <v>52476.94</v>
      </c>
      <c r="N679" s="23">
        <v>2918.13</v>
      </c>
      <c r="O679" s="7">
        <v>49558.81</v>
      </c>
      <c r="P679" s="7">
        <v>58141.440000000002</v>
      </c>
      <c r="Q679" s="25">
        <f t="shared" si="20"/>
        <v>8582.6300000000047</v>
      </c>
      <c r="R679" s="39">
        <f>+Section5_Values[[#This Row],[Business Tax Year 2025 Inflation Cap Credit Reduction Amount in Dollars]]+Section5_Values[[#This Row],[Non-Business Tax Year 2025 Inflation Cap Credit Reduction Amount in Dollars]]</f>
        <v>121463.46</v>
      </c>
      <c r="S679" s="18">
        <f>+Section5_Values[[#This Row],[Business County Portion of Section 5 Payment to School District]]+Section5_Values[[#This Row],[Non-Business County Portion of Section 5 Payment to School District]]</f>
        <v>170152.94</v>
      </c>
      <c r="T679" s="13">
        <f t="shared" si="21"/>
        <v>48689.479999999996</v>
      </c>
      <c r="U679" s="14">
        <f>+Section5_Values[[#This Row],[Difference]]/Section5_Values[[#This Row],[Total District ICC]]</f>
        <v>0.40085701494095421</v>
      </c>
    </row>
    <row r="680" spans="1:21">
      <c r="A680" s="4">
        <v>2023</v>
      </c>
      <c r="B680" s="4">
        <v>66</v>
      </c>
      <c r="C680" s="4" t="s">
        <v>632</v>
      </c>
      <c r="D680" s="4">
        <v>24820</v>
      </c>
      <c r="E680" s="4" t="s">
        <v>633</v>
      </c>
      <c r="F680" s="4" t="s">
        <v>43</v>
      </c>
      <c r="G680" s="7">
        <v>2763753.86</v>
      </c>
      <c r="H680" s="23">
        <v>251781.79</v>
      </c>
      <c r="I680" s="7">
        <v>2511972.0699999998</v>
      </c>
      <c r="J680" s="7">
        <v>2824439.18</v>
      </c>
      <c r="K680" s="25">
        <v>312467.11</v>
      </c>
      <c r="L680" s="4" t="s">
        <v>43</v>
      </c>
      <c r="M680" s="7">
        <v>504376.99</v>
      </c>
      <c r="N680" s="23">
        <v>19043.68</v>
      </c>
      <c r="O680" s="7">
        <v>485333.31</v>
      </c>
      <c r="P680" s="7">
        <v>523849.4</v>
      </c>
      <c r="Q680" s="25">
        <f t="shared" si="20"/>
        <v>38516.090000000026</v>
      </c>
      <c r="R680" s="39">
        <f>+Section5_Values[[#This Row],[Business Tax Year 2025 Inflation Cap Credit Reduction Amount in Dollars]]+Section5_Values[[#This Row],[Non-Business Tax Year 2025 Inflation Cap Credit Reduction Amount in Dollars]]</f>
        <v>270825.47000000003</v>
      </c>
      <c r="S680" s="18">
        <f>+Section5_Values[[#This Row],[Business County Portion of Section 5 Payment to School District]]+Section5_Values[[#This Row],[Non-Business County Portion of Section 5 Payment to School District]]</f>
        <v>350983.2</v>
      </c>
      <c r="T680" s="13">
        <f t="shared" si="21"/>
        <v>80157.729999999981</v>
      </c>
      <c r="U680" s="14">
        <f>+Section5_Values[[#This Row],[Difference]]/Section5_Values[[#This Row],[Total District ICC]]</f>
        <v>0.29597559638685378</v>
      </c>
    </row>
    <row r="681" spans="1:21">
      <c r="A681" s="4">
        <v>2023</v>
      </c>
      <c r="B681" s="4">
        <v>66</v>
      </c>
      <c r="C681" s="4" t="s">
        <v>632</v>
      </c>
      <c r="D681" s="4">
        <v>25740</v>
      </c>
      <c r="E681" s="4" t="s">
        <v>634</v>
      </c>
      <c r="F681" s="4" t="s">
        <v>43</v>
      </c>
      <c r="G681" s="7">
        <v>4706047.16</v>
      </c>
      <c r="H681" s="23">
        <v>445301.75</v>
      </c>
      <c r="I681" s="7">
        <v>4260745.41</v>
      </c>
      <c r="J681" s="7">
        <v>4813321.53</v>
      </c>
      <c r="K681" s="25">
        <v>552576.12</v>
      </c>
      <c r="L681" s="4" t="s">
        <v>44</v>
      </c>
      <c r="M681" s="7" t="s">
        <v>45</v>
      </c>
      <c r="N681" s="23">
        <v>0</v>
      </c>
      <c r="O681" s="7" t="s">
        <v>45</v>
      </c>
      <c r="P681" s="7" t="s">
        <v>45</v>
      </c>
      <c r="Q681" s="25">
        <f t="shared" si="20"/>
        <v>0</v>
      </c>
      <c r="R681" s="39">
        <f>+Section5_Values[[#This Row],[Business Tax Year 2025 Inflation Cap Credit Reduction Amount in Dollars]]+Section5_Values[[#This Row],[Non-Business Tax Year 2025 Inflation Cap Credit Reduction Amount in Dollars]]</f>
        <v>445301.75</v>
      </c>
      <c r="S681" s="18">
        <f>+Section5_Values[[#This Row],[Business County Portion of Section 5 Payment to School District]]+Section5_Values[[#This Row],[Non-Business County Portion of Section 5 Payment to School District]]</f>
        <v>552576.12</v>
      </c>
      <c r="T681" s="13">
        <f t="shared" si="21"/>
        <v>107274.37</v>
      </c>
      <c r="U681" s="14">
        <f>+Section5_Values[[#This Row],[Difference]]/Section5_Values[[#This Row],[Total District ICC]]</f>
        <v>0.24090264635160313</v>
      </c>
    </row>
    <row r="682" spans="1:21">
      <c r="A682" s="4">
        <v>2023</v>
      </c>
      <c r="B682" s="4">
        <v>66</v>
      </c>
      <c r="C682" s="4" t="s">
        <v>632</v>
      </c>
      <c r="D682" s="4">
        <v>25890</v>
      </c>
      <c r="E682" s="4" t="s">
        <v>635</v>
      </c>
      <c r="F682" s="4" t="s">
        <v>43</v>
      </c>
      <c r="G682" s="7">
        <v>1451578.21</v>
      </c>
      <c r="H682" s="23">
        <v>96985.27</v>
      </c>
      <c r="I682" s="7">
        <v>1354592.94</v>
      </c>
      <c r="J682" s="7">
        <v>1503222.03</v>
      </c>
      <c r="K682" s="25">
        <v>148629.09</v>
      </c>
      <c r="L682" s="4" t="s">
        <v>44</v>
      </c>
      <c r="M682" s="7" t="s">
        <v>45</v>
      </c>
      <c r="N682" s="23">
        <v>0</v>
      </c>
      <c r="O682" s="7" t="s">
        <v>45</v>
      </c>
      <c r="P682" s="7" t="s">
        <v>45</v>
      </c>
      <c r="Q682" s="25">
        <f t="shared" si="20"/>
        <v>0</v>
      </c>
      <c r="R682" s="39">
        <f>+Section5_Values[[#This Row],[Business Tax Year 2025 Inflation Cap Credit Reduction Amount in Dollars]]+Section5_Values[[#This Row],[Non-Business Tax Year 2025 Inflation Cap Credit Reduction Amount in Dollars]]</f>
        <v>96985.27</v>
      </c>
      <c r="S682" s="18">
        <f>+Section5_Values[[#This Row],[Business County Portion of Section 5 Payment to School District]]+Section5_Values[[#This Row],[Non-Business County Portion of Section 5 Payment to School District]]</f>
        <v>148629.09</v>
      </c>
      <c r="T682" s="13">
        <f t="shared" si="21"/>
        <v>51643.819999999992</v>
      </c>
      <c r="U682" s="14">
        <f>+Section5_Values[[#This Row],[Difference]]/Section5_Values[[#This Row],[Total District ICC]]</f>
        <v>0.53249137729884122</v>
      </c>
    </row>
    <row r="683" spans="1:21">
      <c r="A683" s="4">
        <v>2023</v>
      </c>
      <c r="B683" s="4">
        <v>66</v>
      </c>
      <c r="C683" s="4" t="s">
        <v>632</v>
      </c>
      <c r="D683" s="4">
        <v>30320</v>
      </c>
      <c r="E683" s="4" t="s">
        <v>478</v>
      </c>
      <c r="F683" s="4" t="s">
        <v>43</v>
      </c>
      <c r="G683" s="7">
        <v>1227833.2</v>
      </c>
      <c r="H683" s="23">
        <v>109322.47</v>
      </c>
      <c r="I683" s="7">
        <v>1118510.73</v>
      </c>
      <c r="J683" s="7">
        <v>1262964.76</v>
      </c>
      <c r="K683" s="25">
        <v>144454.03</v>
      </c>
      <c r="L683" s="4" t="s">
        <v>44</v>
      </c>
      <c r="M683" s="7" t="s">
        <v>45</v>
      </c>
      <c r="N683" s="23">
        <v>0</v>
      </c>
      <c r="O683" s="7" t="s">
        <v>45</v>
      </c>
      <c r="P683" s="7" t="s">
        <v>45</v>
      </c>
      <c r="Q683" s="25">
        <f t="shared" si="20"/>
        <v>0</v>
      </c>
      <c r="R683" s="39">
        <f>+Section5_Values[[#This Row],[Business Tax Year 2025 Inflation Cap Credit Reduction Amount in Dollars]]+Section5_Values[[#This Row],[Non-Business Tax Year 2025 Inflation Cap Credit Reduction Amount in Dollars]]</f>
        <v>109322.47</v>
      </c>
      <c r="S683" s="18">
        <f>+Section5_Values[[#This Row],[Business County Portion of Section 5 Payment to School District]]+Section5_Values[[#This Row],[Non-Business County Portion of Section 5 Payment to School District]]</f>
        <v>144454.03</v>
      </c>
      <c r="T683" s="13">
        <f t="shared" si="21"/>
        <v>35131.56</v>
      </c>
      <c r="U683" s="14">
        <f>+Section5_Values[[#This Row],[Difference]]/Section5_Values[[#This Row],[Total District ICC]]</f>
        <v>0.32135717387285523</v>
      </c>
    </row>
    <row r="684" spans="1:21">
      <c r="A684" s="4">
        <v>2024</v>
      </c>
      <c r="B684" s="4">
        <v>67</v>
      </c>
      <c r="C684" s="4" t="s">
        <v>636</v>
      </c>
      <c r="D684" s="4">
        <v>20200</v>
      </c>
      <c r="E684" s="4" t="s">
        <v>637</v>
      </c>
      <c r="F684" s="4" t="s">
        <v>44</v>
      </c>
      <c r="G684" s="7" t="s">
        <v>45</v>
      </c>
      <c r="H684" s="23">
        <v>0</v>
      </c>
      <c r="I684" s="7" t="s">
        <v>45</v>
      </c>
      <c r="J684" s="7" t="s">
        <v>45</v>
      </c>
      <c r="K684" s="25">
        <v>0</v>
      </c>
      <c r="L684" s="4" t="s">
        <v>44</v>
      </c>
      <c r="M684" s="7" t="s">
        <v>45</v>
      </c>
      <c r="N684" s="23">
        <v>0</v>
      </c>
      <c r="O684" s="7" t="s">
        <v>45</v>
      </c>
      <c r="P684" s="7" t="s">
        <v>45</v>
      </c>
      <c r="Q684" s="25">
        <f t="shared" si="20"/>
        <v>0</v>
      </c>
      <c r="R684" s="39">
        <f>+Section5_Values[[#This Row],[Business Tax Year 2025 Inflation Cap Credit Reduction Amount in Dollars]]+Section5_Values[[#This Row],[Non-Business Tax Year 2025 Inflation Cap Credit Reduction Amount in Dollars]]</f>
        <v>0</v>
      </c>
      <c r="S684" s="18">
        <f>+Section5_Values[[#This Row],[Business County Portion of Section 5 Payment to School District]]+Section5_Values[[#This Row],[Non-Business County Portion of Section 5 Payment to School District]]</f>
        <v>0</v>
      </c>
      <c r="T684" s="13">
        <f t="shared" si="21"/>
        <v>0</v>
      </c>
      <c r="U684" s="14" t="e">
        <f>+Section5_Values[[#This Row],[Difference]]/Section5_Values[[#This Row],[Total District ICC]]</f>
        <v>#DIV/0!</v>
      </c>
    </row>
    <row r="685" spans="1:21">
      <c r="A685" s="4">
        <v>2024</v>
      </c>
      <c r="B685" s="4">
        <v>67</v>
      </c>
      <c r="C685" s="4" t="s">
        <v>636</v>
      </c>
      <c r="D685" s="4">
        <v>21310</v>
      </c>
      <c r="E685" s="4" t="s">
        <v>638</v>
      </c>
      <c r="F685" s="4" t="s">
        <v>43</v>
      </c>
      <c r="G685" s="7">
        <v>10915351</v>
      </c>
      <c r="H685" s="23">
        <v>801710.4</v>
      </c>
      <c r="I685" s="7">
        <v>10113640.6</v>
      </c>
      <c r="J685" s="7">
        <v>10962016</v>
      </c>
      <c r="K685" s="25">
        <v>848375.4</v>
      </c>
      <c r="L685" s="4" t="s">
        <v>43</v>
      </c>
      <c r="M685" s="7">
        <v>818767</v>
      </c>
      <c r="N685" s="23">
        <v>61720.62</v>
      </c>
      <c r="O685" s="7">
        <v>757046.38</v>
      </c>
      <c r="P685" s="7">
        <v>703708</v>
      </c>
      <c r="Q685" s="25">
        <f t="shared" si="20"/>
        <v>0</v>
      </c>
      <c r="R685" s="39">
        <f>+Section5_Values[[#This Row],[Business Tax Year 2025 Inflation Cap Credit Reduction Amount in Dollars]]+Section5_Values[[#This Row],[Non-Business Tax Year 2025 Inflation Cap Credit Reduction Amount in Dollars]]</f>
        <v>863431.02</v>
      </c>
      <c r="S685" s="18">
        <f>+Section5_Values[[#This Row],[Business County Portion of Section 5 Payment to School District]]+Section5_Values[[#This Row],[Non-Business County Portion of Section 5 Payment to School District]]</f>
        <v>848375.4</v>
      </c>
      <c r="T685" s="13">
        <f t="shared" si="21"/>
        <v>-15055.619999999995</v>
      </c>
      <c r="U685" s="14">
        <f>+Section5_Values[[#This Row],[Difference]]/Section5_Values[[#This Row],[Total District ICC]]</f>
        <v>-1.7436969081791844E-2</v>
      </c>
    </row>
    <row r="686" spans="1:21">
      <c r="A686" s="4">
        <v>2024</v>
      </c>
      <c r="B686" s="4">
        <v>67</v>
      </c>
      <c r="C686" s="4" t="s">
        <v>636</v>
      </c>
      <c r="D686" s="4">
        <v>21840</v>
      </c>
      <c r="E686" s="4" t="s">
        <v>639</v>
      </c>
      <c r="F686" s="4" t="s">
        <v>44</v>
      </c>
      <c r="G686" s="7" t="s">
        <v>45</v>
      </c>
      <c r="H686" s="23">
        <v>0</v>
      </c>
      <c r="I686" s="7" t="s">
        <v>45</v>
      </c>
      <c r="J686" s="7" t="s">
        <v>45</v>
      </c>
      <c r="K686" s="25">
        <v>0</v>
      </c>
      <c r="L686" s="4" t="s">
        <v>44</v>
      </c>
      <c r="M686" s="7" t="s">
        <v>45</v>
      </c>
      <c r="N686" s="23">
        <v>0</v>
      </c>
      <c r="O686" s="7" t="s">
        <v>45</v>
      </c>
      <c r="P686" s="7" t="s">
        <v>45</v>
      </c>
      <c r="Q686" s="25">
        <f t="shared" si="20"/>
        <v>0</v>
      </c>
      <c r="R686" s="39">
        <f>+Section5_Values[[#This Row],[Business Tax Year 2025 Inflation Cap Credit Reduction Amount in Dollars]]+Section5_Values[[#This Row],[Non-Business Tax Year 2025 Inflation Cap Credit Reduction Amount in Dollars]]</f>
        <v>0</v>
      </c>
      <c r="S686" s="18">
        <f>+Section5_Values[[#This Row],[Business County Portion of Section 5 Payment to School District]]+Section5_Values[[#This Row],[Non-Business County Portion of Section 5 Payment to School District]]</f>
        <v>0</v>
      </c>
      <c r="T686" s="13">
        <f t="shared" si="21"/>
        <v>0</v>
      </c>
      <c r="U686" s="14" t="e">
        <f>+Section5_Values[[#This Row],[Difference]]/Section5_Values[[#This Row],[Total District ICC]]</f>
        <v>#DIV/0!</v>
      </c>
    </row>
    <row r="687" spans="1:21">
      <c r="A687" s="4">
        <v>2024</v>
      </c>
      <c r="B687" s="4">
        <v>67</v>
      </c>
      <c r="C687" s="4" t="s">
        <v>636</v>
      </c>
      <c r="D687" s="4">
        <v>22520</v>
      </c>
      <c r="E687" s="4" t="s">
        <v>640</v>
      </c>
      <c r="F687" s="4" t="s">
        <v>43</v>
      </c>
      <c r="G687" s="7">
        <v>5201799</v>
      </c>
      <c r="H687" s="23">
        <v>452129.72</v>
      </c>
      <c r="I687" s="7">
        <v>4749669.28</v>
      </c>
      <c r="J687" s="7">
        <v>5203398</v>
      </c>
      <c r="K687" s="25">
        <v>453728.72</v>
      </c>
      <c r="L687" s="4" t="s">
        <v>44</v>
      </c>
      <c r="M687" s="7" t="s">
        <v>45</v>
      </c>
      <c r="N687" s="23">
        <v>0</v>
      </c>
      <c r="O687" s="7" t="s">
        <v>45</v>
      </c>
      <c r="P687" s="7" t="s">
        <v>45</v>
      </c>
      <c r="Q687" s="25">
        <f t="shared" si="20"/>
        <v>0</v>
      </c>
      <c r="R687" s="39">
        <f>+Section5_Values[[#This Row],[Business Tax Year 2025 Inflation Cap Credit Reduction Amount in Dollars]]+Section5_Values[[#This Row],[Non-Business Tax Year 2025 Inflation Cap Credit Reduction Amount in Dollars]]</f>
        <v>452129.72</v>
      </c>
      <c r="S687" s="18">
        <f>+Section5_Values[[#This Row],[Business County Portion of Section 5 Payment to School District]]+Section5_Values[[#This Row],[Non-Business County Portion of Section 5 Payment to School District]]</f>
        <v>453728.72</v>
      </c>
      <c r="T687" s="13">
        <f t="shared" si="21"/>
        <v>1599</v>
      </c>
      <c r="U687" s="14">
        <f>+Section5_Values[[#This Row],[Difference]]/Section5_Values[[#This Row],[Total District ICC]]</f>
        <v>3.5365956478154103E-3</v>
      </c>
    </row>
    <row r="688" spans="1:21">
      <c r="A688" s="4">
        <v>2024</v>
      </c>
      <c r="B688" s="4">
        <v>67</v>
      </c>
      <c r="C688" s="4" t="s">
        <v>636</v>
      </c>
      <c r="D688" s="4">
        <v>22640</v>
      </c>
      <c r="E688" s="4" t="s">
        <v>641</v>
      </c>
      <c r="F688" s="4" t="s">
        <v>44</v>
      </c>
      <c r="G688" s="7" t="s">
        <v>45</v>
      </c>
      <c r="H688" s="23">
        <v>0</v>
      </c>
      <c r="I688" s="7" t="s">
        <v>45</v>
      </c>
      <c r="J688" s="7" t="s">
        <v>45</v>
      </c>
      <c r="K688" s="25">
        <v>0</v>
      </c>
      <c r="L688" s="4" t="s">
        <v>44</v>
      </c>
      <c r="M688" s="7" t="s">
        <v>45</v>
      </c>
      <c r="N688" s="23">
        <v>0</v>
      </c>
      <c r="O688" s="7" t="s">
        <v>45</v>
      </c>
      <c r="P688" s="7" t="s">
        <v>45</v>
      </c>
      <c r="Q688" s="25">
        <f t="shared" si="20"/>
        <v>0</v>
      </c>
      <c r="R688" s="39">
        <f>+Section5_Values[[#This Row],[Business Tax Year 2025 Inflation Cap Credit Reduction Amount in Dollars]]+Section5_Values[[#This Row],[Non-Business Tax Year 2025 Inflation Cap Credit Reduction Amount in Dollars]]</f>
        <v>0</v>
      </c>
      <c r="S688" s="18">
        <f>+Section5_Values[[#This Row],[Business County Portion of Section 5 Payment to School District]]+Section5_Values[[#This Row],[Non-Business County Portion of Section 5 Payment to School District]]</f>
        <v>0</v>
      </c>
      <c r="T688" s="13">
        <f t="shared" si="21"/>
        <v>0</v>
      </c>
      <c r="U688" s="14" t="e">
        <f>+Section5_Values[[#This Row],[Difference]]/Section5_Values[[#This Row],[Total District ICC]]</f>
        <v>#DIV/0!</v>
      </c>
    </row>
    <row r="689" spans="1:21">
      <c r="A689" s="4">
        <v>2024</v>
      </c>
      <c r="B689" s="4">
        <v>67</v>
      </c>
      <c r="C689" s="4" t="s">
        <v>636</v>
      </c>
      <c r="D689" s="4">
        <v>22700</v>
      </c>
      <c r="E689" s="4" t="s">
        <v>642</v>
      </c>
      <c r="F689" s="4" t="s">
        <v>44</v>
      </c>
      <c r="G689" s="7" t="s">
        <v>45</v>
      </c>
      <c r="H689" s="23">
        <v>0</v>
      </c>
      <c r="I689" s="7" t="s">
        <v>45</v>
      </c>
      <c r="J689" s="7" t="s">
        <v>45</v>
      </c>
      <c r="K689" s="25">
        <v>0</v>
      </c>
      <c r="L689" s="4" t="s">
        <v>44</v>
      </c>
      <c r="M689" s="7" t="s">
        <v>45</v>
      </c>
      <c r="N689" s="23">
        <v>0</v>
      </c>
      <c r="O689" s="7" t="s">
        <v>45</v>
      </c>
      <c r="P689" s="7" t="s">
        <v>45</v>
      </c>
      <c r="Q689" s="25">
        <f t="shared" si="20"/>
        <v>0</v>
      </c>
      <c r="R689" s="39">
        <f>+Section5_Values[[#This Row],[Business Tax Year 2025 Inflation Cap Credit Reduction Amount in Dollars]]+Section5_Values[[#This Row],[Non-Business Tax Year 2025 Inflation Cap Credit Reduction Amount in Dollars]]</f>
        <v>0</v>
      </c>
      <c r="S689" s="18">
        <f>+Section5_Values[[#This Row],[Business County Portion of Section 5 Payment to School District]]+Section5_Values[[#This Row],[Non-Business County Portion of Section 5 Payment to School District]]</f>
        <v>0</v>
      </c>
      <c r="T689" s="13">
        <f t="shared" si="21"/>
        <v>0</v>
      </c>
      <c r="U689" s="14" t="e">
        <f>+Section5_Values[[#This Row],[Difference]]/Section5_Values[[#This Row],[Total District ICC]]</f>
        <v>#DIV/0!</v>
      </c>
    </row>
    <row r="690" spans="1:21">
      <c r="A690" s="4">
        <v>2024</v>
      </c>
      <c r="B690" s="4">
        <v>67</v>
      </c>
      <c r="C690" s="4" t="s">
        <v>636</v>
      </c>
      <c r="D690" s="4">
        <v>23510</v>
      </c>
      <c r="E690" s="4" t="s">
        <v>643</v>
      </c>
      <c r="F690" s="4" t="s">
        <v>44</v>
      </c>
      <c r="G690" s="7" t="s">
        <v>45</v>
      </c>
      <c r="H690" s="23">
        <v>0</v>
      </c>
      <c r="I690" s="7" t="s">
        <v>45</v>
      </c>
      <c r="J690" s="7" t="s">
        <v>45</v>
      </c>
      <c r="K690" s="25">
        <v>0</v>
      </c>
      <c r="L690" s="4" t="s">
        <v>44</v>
      </c>
      <c r="M690" s="7" t="s">
        <v>45</v>
      </c>
      <c r="N690" s="23">
        <v>0</v>
      </c>
      <c r="O690" s="7" t="s">
        <v>45</v>
      </c>
      <c r="P690" s="7" t="s">
        <v>45</v>
      </c>
      <c r="Q690" s="25">
        <f t="shared" si="20"/>
        <v>0</v>
      </c>
      <c r="R690" s="39">
        <f>+Section5_Values[[#This Row],[Business Tax Year 2025 Inflation Cap Credit Reduction Amount in Dollars]]+Section5_Values[[#This Row],[Non-Business Tax Year 2025 Inflation Cap Credit Reduction Amount in Dollars]]</f>
        <v>0</v>
      </c>
      <c r="S690" s="18">
        <f>+Section5_Values[[#This Row],[Business County Portion of Section 5 Payment to School District]]+Section5_Values[[#This Row],[Non-Business County Portion of Section 5 Payment to School District]]</f>
        <v>0</v>
      </c>
      <c r="T690" s="13">
        <f t="shared" si="21"/>
        <v>0</v>
      </c>
      <c r="U690" s="14" t="e">
        <f>+Section5_Values[[#This Row],[Difference]]/Section5_Values[[#This Row],[Total District ICC]]</f>
        <v>#DIV/0!</v>
      </c>
    </row>
    <row r="691" spans="1:21">
      <c r="A691" s="4">
        <v>2024</v>
      </c>
      <c r="B691" s="4">
        <v>67</v>
      </c>
      <c r="C691" s="4" t="s">
        <v>636</v>
      </c>
      <c r="D691" s="4">
        <v>24530</v>
      </c>
      <c r="E691" s="4" t="s">
        <v>644</v>
      </c>
      <c r="F691" s="4" t="s">
        <v>44</v>
      </c>
      <c r="G691" s="7" t="s">
        <v>45</v>
      </c>
      <c r="H691" s="23">
        <v>0</v>
      </c>
      <c r="I691" s="7" t="s">
        <v>45</v>
      </c>
      <c r="J691" s="7" t="s">
        <v>45</v>
      </c>
      <c r="K691" s="25">
        <v>0</v>
      </c>
      <c r="L691" s="4" t="s">
        <v>44</v>
      </c>
      <c r="M691" s="7" t="s">
        <v>45</v>
      </c>
      <c r="N691" s="23">
        <v>0</v>
      </c>
      <c r="O691" s="7" t="s">
        <v>45</v>
      </c>
      <c r="P691" s="7" t="s">
        <v>45</v>
      </c>
      <c r="Q691" s="25">
        <f t="shared" si="20"/>
        <v>0</v>
      </c>
      <c r="R691" s="39">
        <f>+Section5_Values[[#This Row],[Business Tax Year 2025 Inflation Cap Credit Reduction Amount in Dollars]]+Section5_Values[[#This Row],[Non-Business Tax Year 2025 Inflation Cap Credit Reduction Amount in Dollars]]</f>
        <v>0</v>
      </c>
      <c r="S691" s="18">
        <f>+Section5_Values[[#This Row],[Business County Portion of Section 5 Payment to School District]]+Section5_Values[[#This Row],[Non-Business County Portion of Section 5 Payment to School District]]</f>
        <v>0</v>
      </c>
      <c r="T691" s="13">
        <f t="shared" si="21"/>
        <v>0</v>
      </c>
      <c r="U691" s="14" t="e">
        <f>+Section5_Values[[#This Row],[Difference]]/Section5_Values[[#This Row],[Total District ICC]]</f>
        <v>#DIV/0!</v>
      </c>
    </row>
    <row r="692" spans="1:21">
      <c r="A692" s="4">
        <v>2024</v>
      </c>
      <c r="B692" s="4">
        <v>67</v>
      </c>
      <c r="C692" s="4" t="s">
        <v>636</v>
      </c>
      <c r="D692" s="4">
        <v>24700</v>
      </c>
      <c r="E692" s="4" t="s">
        <v>645</v>
      </c>
      <c r="F692" s="4" t="s">
        <v>43</v>
      </c>
      <c r="G692" s="7">
        <v>7737195</v>
      </c>
      <c r="H692" s="23">
        <v>554328.79</v>
      </c>
      <c r="I692" s="7">
        <v>7182866.21</v>
      </c>
      <c r="J692" s="7">
        <v>7764034</v>
      </c>
      <c r="K692" s="25">
        <v>581167.79</v>
      </c>
      <c r="L692" s="4" t="s">
        <v>44</v>
      </c>
      <c r="M692" s="7" t="s">
        <v>45</v>
      </c>
      <c r="N692" s="23">
        <v>0</v>
      </c>
      <c r="O692" s="7" t="s">
        <v>45</v>
      </c>
      <c r="P692" s="7" t="s">
        <v>45</v>
      </c>
      <c r="Q692" s="25">
        <f t="shared" si="20"/>
        <v>0</v>
      </c>
      <c r="R692" s="39">
        <f>+Section5_Values[[#This Row],[Business Tax Year 2025 Inflation Cap Credit Reduction Amount in Dollars]]+Section5_Values[[#This Row],[Non-Business Tax Year 2025 Inflation Cap Credit Reduction Amount in Dollars]]</f>
        <v>554328.79</v>
      </c>
      <c r="S692" s="18">
        <f>+Section5_Values[[#This Row],[Business County Portion of Section 5 Payment to School District]]+Section5_Values[[#This Row],[Non-Business County Portion of Section 5 Payment to School District]]</f>
        <v>581167.79</v>
      </c>
      <c r="T692" s="13">
        <f t="shared" si="21"/>
        <v>26839</v>
      </c>
      <c r="U692" s="14">
        <f>+Section5_Values[[#This Row],[Difference]]/Section5_Values[[#This Row],[Total District ICC]]</f>
        <v>4.841711360508625E-2</v>
      </c>
    </row>
    <row r="693" spans="1:21">
      <c r="A693" s="4">
        <v>2024</v>
      </c>
      <c r="B693" s="4">
        <v>67</v>
      </c>
      <c r="C693" s="4" t="s">
        <v>636</v>
      </c>
      <c r="D693" s="4">
        <v>24990</v>
      </c>
      <c r="E693" s="4" t="s">
        <v>646</v>
      </c>
      <c r="F693" s="4" t="s">
        <v>43</v>
      </c>
      <c r="G693" s="7">
        <v>8982414</v>
      </c>
      <c r="H693" s="23">
        <v>790735.69</v>
      </c>
      <c r="I693" s="7">
        <v>8191678.3100000015</v>
      </c>
      <c r="J693" s="7">
        <v>8990030</v>
      </c>
      <c r="K693" s="25">
        <v>798351.69</v>
      </c>
      <c r="L693" s="4" t="s">
        <v>43</v>
      </c>
      <c r="M693" s="7">
        <v>449470</v>
      </c>
      <c r="N693" s="23">
        <v>12113.62</v>
      </c>
      <c r="O693" s="7">
        <v>437356.38</v>
      </c>
      <c r="P693" s="7">
        <v>451024</v>
      </c>
      <c r="Q693" s="25">
        <f t="shared" si="20"/>
        <v>13667.619999999995</v>
      </c>
      <c r="R693" s="39">
        <f>+Section5_Values[[#This Row],[Business Tax Year 2025 Inflation Cap Credit Reduction Amount in Dollars]]+Section5_Values[[#This Row],[Non-Business Tax Year 2025 Inflation Cap Credit Reduction Amount in Dollars]]</f>
        <v>802849.30999999994</v>
      </c>
      <c r="S693" s="18">
        <f>+Section5_Values[[#This Row],[Business County Portion of Section 5 Payment to School District]]+Section5_Values[[#This Row],[Non-Business County Portion of Section 5 Payment to School District]]</f>
        <v>812019.30999999994</v>
      </c>
      <c r="T693" s="13">
        <f t="shared" si="21"/>
        <v>9170</v>
      </c>
      <c r="U693" s="14">
        <f>+Section5_Values[[#This Row],[Difference]]/Section5_Values[[#This Row],[Total District ICC]]</f>
        <v>1.1421819618926994E-2</v>
      </c>
    </row>
    <row r="694" spans="1:21">
      <c r="A694" s="4">
        <v>2024</v>
      </c>
      <c r="B694" s="4">
        <v>67</v>
      </c>
      <c r="C694" s="4" t="s">
        <v>636</v>
      </c>
      <c r="D694" s="4">
        <v>25140</v>
      </c>
      <c r="E694" s="4" t="s">
        <v>647</v>
      </c>
      <c r="F694" s="4" t="s">
        <v>43</v>
      </c>
      <c r="G694" s="7">
        <v>455562</v>
      </c>
      <c r="H694" s="23">
        <v>25806.720000000001</v>
      </c>
      <c r="I694" s="7">
        <v>429755.28</v>
      </c>
      <c r="J694" s="7">
        <v>458454</v>
      </c>
      <c r="K694" s="25">
        <v>28698.720000000001</v>
      </c>
      <c r="L694" s="4" t="s">
        <v>44</v>
      </c>
      <c r="M694" s="7" t="s">
        <v>45</v>
      </c>
      <c r="N694" s="23">
        <v>0</v>
      </c>
      <c r="O694" s="7" t="s">
        <v>45</v>
      </c>
      <c r="P694" s="7" t="s">
        <v>45</v>
      </c>
      <c r="Q694" s="25">
        <f t="shared" si="20"/>
        <v>0</v>
      </c>
      <c r="R694" s="39">
        <f>+Section5_Values[[#This Row],[Business Tax Year 2025 Inflation Cap Credit Reduction Amount in Dollars]]+Section5_Values[[#This Row],[Non-Business Tax Year 2025 Inflation Cap Credit Reduction Amount in Dollars]]</f>
        <v>25806.720000000001</v>
      </c>
      <c r="S694" s="18">
        <f>+Section5_Values[[#This Row],[Business County Portion of Section 5 Payment to School District]]+Section5_Values[[#This Row],[Non-Business County Portion of Section 5 Payment to School District]]</f>
        <v>28698.720000000001</v>
      </c>
      <c r="T694" s="13">
        <f t="shared" si="21"/>
        <v>2892</v>
      </c>
      <c r="U694" s="14">
        <f>+Section5_Values[[#This Row],[Difference]]/Section5_Values[[#This Row],[Total District ICC]]</f>
        <v>0.11206383453612082</v>
      </c>
    </row>
    <row r="695" spans="1:21">
      <c r="A695" s="4">
        <v>2024</v>
      </c>
      <c r="B695" s="4">
        <v>67</v>
      </c>
      <c r="C695" s="4" t="s">
        <v>636</v>
      </c>
      <c r="D695" s="4">
        <v>25160</v>
      </c>
      <c r="E695" s="4" t="s">
        <v>648</v>
      </c>
      <c r="F695" s="4" t="s">
        <v>43</v>
      </c>
      <c r="G695" s="7">
        <v>696399</v>
      </c>
      <c r="H695" s="23">
        <v>49536.04</v>
      </c>
      <c r="I695" s="7">
        <v>646862.96</v>
      </c>
      <c r="J695" s="7">
        <v>700805</v>
      </c>
      <c r="K695" s="25">
        <v>53942.04</v>
      </c>
      <c r="L695" s="4" t="s">
        <v>44</v>
      </c>
      <c r="M695" s="7" t="s">
        <v>45</v>
      </c>
      <c r="N695" s="23">
        <v>0</v>
      </c>
      <c r="O695" s="7" t="s">
        <v>45</v>
      </c>
      <c r="P695" s="7" t="s">
        <v>45</v>
      </c>
      <c r="Q695" s="25">
        <f t="shared" si="20"/>
        <v>0</v>
      </c>
      <c r="R695" s="39">
        <f>+Section5_Values[[#This Row],[Business Tax Year 2025 Inflation Cap Credit Reduction Amount in Dollars]]+Section5_Values[[#This Row],[Non-Business Tax Year 2025 Inflation Cap Credit Reduction Amount in Dollars]]</f>
        <v>49536.04</v>
      </c>
      <c r="S695" s="18">
        <f>+Section5_Values[[#This Row],[Business County Portion of Section 5 Payment to School District]]+Section5_Values[[#This Row],[Non-Business County Portion of Section 5 Payment to School District]]</f>
        <v>53942.04</v>
      </c>
      <c r="T695" s="13">
        <f t="shared" si="21"/>
        <v>4406</v>
      </c>
      <c r="U695" s="14">
        <f>+Section5_Values[[#This Row],[Difference]]/Section5_Values[[#This Row],[Total District ICC]]</f>
        <v>8.8945341613903731E-2</v>
      </c>
    </row>
    <row r="696" spans="1:21">
      <c r="A696" s="4">
        <v>2024</v>
      </c>
      <c r="B696" s="4">
        <v>67</v>
      </c>
      <c r="C696" s="4" t="s">
        <v>636</v>
      </c>
      <c r="D696" s="4">
        <v>25180</v>
      </c>
      <c r="E696" s="4" t="s">
        <v>649</v>
      </c>
      <c r="F696" s="4" t="s">
        <v>44</v>
      </c>
      <c r="G696" s="7" t="s">
        <v>45</v>
      </c>
      <c r="H696" s="23">
        <v>0</v>
      </c>
      <c r="I696" s="7" t="s">
        <v>45</v>
      </c>
      <c r="J696" s="7" t="s">
        <v>45</v>
      </c>
      <c r="K696" s="25">
        <v>0</v>
      </c>
      <c r="L696" s="4" t="s">
        <v>44</v>
      </c>
      <c r="M696" s="7" t="s">
        <v>45</v>
      </c>
      <c r="N696" s="23">
        <v>0</v>
      </c>
      <c r="O696" s="7" t="s">
        <v>45</v>
      </c>
      <c r="P696" s="7" t="s">
        <v>45</v>
      </c>
      <c r="Q696" s="25">
        <f t="shared" si="20"/>
        <v>0</v>
      </c>
      <c r="R696" s="39">
        <f>+Section5_Values[[#This Row],[Business Tax Year 2025 Inflation Cap Credit Reduction Amount in Dollars]]+Section5_Values[[#This Row],[Non-Business Tax Year 2025 Inflation Cap Credit Reduction Amount in Dollars]]</f>
        <v>0</v>
      </c>
      <c r="S696" s="18">
        <f>+Section5_Values[[#This Row],[Business County Portion of Section 5 Payment to School District]]+Section5_Values[[#This Row],[Non-Business County Portion of Section 5 Payment to School District]]</f>
        <v>0</v>
      </c>
      <c r="T696" s="13">
        <f t="shared" si="21"/>
        <v>0</v>
      </c>
      <c r="U696" s="14" t="e">
        <f>+Section5_Values[[#This Row],[Difference]]/Section5_Values[[#This Row],[Total District ICC]]</f>
        <v>#DIV/0!</v>
      </c>
    </row>
    <row r="697" spans="1:21">
      <c r="A697" s="4">
        <v>2024</v>
      </c>
      <c r="B697" s="4">
        <v>67</v>
      </c>
      <c r="C697" s="4" t="s">
        <v>636</v>
      </c>
      <c r="D697" s="4">
        <v>25290</v>
      </c>
      <c r="E697" s="4" t="s">
        <v>650</v>
      </c>
      <c r="F697" s="4" t="s">
        <v>44</v>
      </c>
      <c r="G697" s="7" t="s">
        <v>45</v>
      </c>
      <c r="H697" s="23">
        <v>0</v>
      </c>
      <c r="I697" s="7" t="s">
        <v>45</v>
      </c>
      <c r="J697" s="7" t="s">
        <v>45</v>
      </c>
      <c r="K697" s="25">
        <v>0</v>
      </c>
      <c r="L697" s="4" t="s">
        <v>44</v>
      </c>
      <c r="M697" s="7" t="s">
        <v>45</v>
      </c>
      <c r="N697" s="23">
        <v>0</v>
      </c>
      <c r="O697" s="7" t="s">
        <v>45</v>
      </c>
      <c r="P697" s="7" t="s">
        <v>45</v>
      </c>
      <c r="Q697" s="25">
        <f t="shared" si="20"/>
        <v>0</v>
      </c>
      <c r="R697" s="39">
        <f>+Section5_Values[[#This Row],[Business Tax Year 2025 Inflation Cap Credit Reduction Amount in Dollars]]+Section5_Values[[#This Row],[Non-Business Tax Year 2025 Inflation Cap Credit Reduction Amount in Dollars]]</f>
        <v>0</v>
      </c>
      <c r="S697" s="18">
        <f>+Section5_Values[[#This Row],[Business County Portion of Section 5 Payment to School District]]+Section5_Values[[#This Row],[Non-Business County Portion of Section 5 Payment to School District]]</f>
        <v>0</v>
      </c>
      <c r="T697" s="13">
        <f t="shared" si="21"/>
        <v>0</v>
      </c>
      <c r="U697" s="14" t="e">
        <f>+Section5_Values[[#This Row],[Difference]]/Section5_Values[[#This Row],[Total District ICC]]</f>
        <v>#DIV/0!</v>
      </c>
    </row>
    <row r="698" spans="1:21">
      <c r="A698" s="4">
        <v>2024</v>
      </c>
      <c r="B698" s="4">
        <v>67</v>
      </c>
      <c r="C698" s="4" t="s">
        <v>636</v>
      </c>
      <c r="D698" s="4">
        <v>25720</v>
      </c>
      <c r="E698" s="4" t="s">
        <v>651</v>
      </c>
      <c r="F698" s="4" t="s">
        <v>43</v>
      </c>
      <c r="G698" s="7">
        <v>6154339</v>
      </c>
      <c r="H698" s="23">
        <v>541827.81999999995</v>
      </c>
      <c r="I698" s="7">
        <v>5612511.1799999997</v>
      </c>
      <c r="J698" s="7">
        <v>6168978</v>
      </c>
      <c r="K698" s="25">
        <v>556466.81999999995</v>
      </c>
      <c r="L698" s="4" t="s">
        <v>44</v>
      </c>
      <c r="M698" s="7" t="s">
        <v>45</v>
      </c>
      <c r="N698" s="23">
        <v>0</v>
      </c>
      <c r="O698" s="7" t="s">
        <v>45</v>
      </c>
      <c r="P698" s="7" t="s">
        <v>45</v>
      </c>
      <c r="Q698" s="25">
        <f t="shared" si="20"/>
        <v>0</v>
      </c>
      <c r="R698" s="39">
        <f>+Section5_Values[[#This Row],[Business Tax Year 2025 Inflation Cap Credit Reduction Amount in Dollars]]+Section5_Values[[#This Row],[Non-Business Tax Year 2025 Inflation Cap Credit Reduction Amount in Dollars]]</f>
        <v>541827.81999999995</v>
      </c>
      <c r="S698" s="18">
        <f>+Section5_Values[[#This Row],[Business County Portion of Section 5 Payment to School District]]+Section5_Values[[#This Row],[Non-Business County Portion of Section 5 Payment to School District]]</f>
        <v>556466.81999999995</v>
      </c>
      <c r="T698" s="13">
        <f t="shared" si="21"/>
        <v>14639</v>
      </c>
      <c r="U698" s="14">
        <f>+Section5_Values[[#This Row],[Difference]]/Section5_Values[[#This Row],[Total District ICC]]</f>
        <v>2.7017807981878823E-2</v>
      </c>
    </row>
    <row r="699" spans="1:21">
      <c r="A699" s="4">
        <v>2024</v>
      </c>
      <c r="B699" s="4">
        <v>67</v>
      </c>
      <c r="C699" s="4" t="s">
        <v>636</v>
      </c>
      <c r="D699" s="4">
        <v>25820</v>
      </c>
      <c r="E699" s="4" t="s">
        <v>220</v>
      </c>
      <c r="F699" s="4" t="s">
        <v>43</v>
      </c>
      <c r="G699" s="7">
        <v>85134</v>
      </c>
      <c r="H699" s="23">
        <v>10567.85</v>
      </c>
      <c r="I699" s="7">
        <v>74566.149999999994</v>
      </c>
      <c r="J699" s="7">
        <v>86206</v>
      </c>
      <c r="K699" s="25">
        <v>11639.85</v>
      </c>
      <c r="L699" s="4" t="s">
        <v>43</v>
      </c>
      <c r="M699" s="7">
        <v>10462</v>
      </c>
      <c r="N699" s="23">
        <v>365.69</v>
      </c>
      <c r="O699" s="7">
        <v>10096.31</v>
      </c>
      <c r="P699" s="7">
        <v>10505</v>
      </c>
      <c r="Q699" s="25">
        <f t="shared" si="20"/>
        <v>408.69000000000051</v>
      </c>
      <c r="R699" s="39">
        <f>+Section5_Values[[#This Row],[Business Tax Year 2025 Inflation Cap Credit Reduction Amount in Dollars]]+Section5_Values[[#This Row],[Non-Business Tax Year 2025 Inflation Cap Credit Reduction Amount in Dollars]]</f>
        <v>10933.54</v>
      </c>
      <c r="S699" s="18">
        <f>+Section5_Values[[#This Row],[Business County Portion of Section 5 Payment to School District]]+Section5_Values[[#This Row],[Non-Business County Portion of Section 5 Payment to School District]]</f>
        <v>12048.54</v>
      </c>
      <c r="T699" s="13">
        <f t="shared" si="21"/>
        <v>1115</v>
      </c>
      <c r="U699" s="14">
        <f>+Section5_Values[[#This Row],[Difference]]/Section5_Values[[#This Row],[Total District ICC]]</f>
        <v>0.1019797796505066</v>
      </c>
    </row>
    <row r="700" spans="1:21">
      <c r="A700" s="4">
        <v>2024</v>
      </c>
      <c r="B700" s="4">
        <v>67</v>
      </c>
      <c r="C700" s="4" t="s">
        <v>636</v>
      </c>
      <c r="D700" s="4">
        <v>26030</v>
      </c>
      <c r="E700" s="4" t="s">
        <v>652</v>
      </c>
      <c r="F700" s="4" t="s">
        <v>43</v>
      </c>
      <c r="G700" s="7">
        <v>1867420</v>
      </c>
      <c r="H700" s="23">
        <v>140866.98000000001</v>
      </c>
      <c r="I700" s="7">
        <v>1726553.02</v>
      </c>
      <c r="J700" s="7">
        <v>1875276</v>
      </c>
      <c r="K700" s="25">
        <v>148722.98000000001</v>
      </c>
      <c r="L700" s="4" t="s">
        <v>44</v>
      </c>
      <c r="M700" s="7" t="s">
        <v>45</v>
      </c>
      <c r="N700" s="23">
        <v>0</v>
      </c>
      <c r="O700" s="7" t="s">
        <v>45</v>
      </c>
      <c r="P700" s="7" t="s">
        <v>45</v>
      </c>
      <c r="Q700" s="25">
        <f t="shared" si="20"/>
        <v>0</v>
      </c>
      <c r="R700" s="39">
        <f>+Section5_Values[[#This Row],[Business Tax Year 2025 Inflation Cap Credit Reduction Amount in Dollars]]+Section5_Values[[#This Row],[Non-Business Tax Year 2025 Inflation Cap Credit Reduction Amount in Dollars]]</f>
        <v>140866.98000000001</v>
      </c>
      <c r="S700" s="18">
        <f>+Section5_Values[[#This Row],[Business County Portion of Section 5 Payment to School District]]+Section5_Values[[#This Row],[Non-Business County Portion of Section 5 Payment to School District]]</f>
        <v>148722.98000000001</v>
      </c>
      <c r="T700" s="13">
        <f t="shared" si="21"/>
        <v>7856</v>
      </c>
      <c r="U700" s="14">
        <f>+Section5_Values[[#This Row],[Difference]]/Section5_Values[[#This Row],[Total District ICC]]</f>
        <v>5.5768924697611882E-2</v>
      </c>
    </row>
    <row r="701" spans="1:21">
      <c r="A701" s="4">
        <v>2024</v>
      </c>
      <c r="B701" s="4">
        <v>67</v>
      </c>
      <c r="C701" s="4" t="s">
        <v>636</v>
      </c>
      <c r="D701" s="4">
        <v>30240</v>
      </c>
      <c r="E701" s="4" t="s">
        <v>221</v>
      </c>
      <c r="F701" s="4" t="s">
        <v>44</v>
      </c>
      <c r="G701" s="7" t="s">
        <v>45</v>
      </c>
      <c r="H701" s="23">
        <v>0</v>
      </c>
      <c r="I701" s="7" t="s">
        <v>45</v>
      </c>
      <c r="J701" s="7" t="s">
        <v>45</v>
      </c>
      <c r="K701" s="25">
        <v>0</v>
      </c>
      <c r="L701" s="4" t="s">
        <v>44</v>
      </c>
      <c r="M701" s="7" t="s">
        <v>45</v>
      </c>
      <c r="N701" s="23">
        <v>0</v>
      </c>
      <c r="O701" s="7" t="s">
        <v>45</v>
      </c>
      <c r="P701" s="7" t="s">
        <v>45</v>
      </c>
      <c r="Q701" s="25">
        <f t="shared" si="20"/>
        <v>0</v>
      </c>
      <c r="R701" s="39">
        <f>+Section5_Values[[#This Row],[Business Tax Year 2025 Inflation Cap Credit Reduction Amount in Dollars]]+Section5_Values[[#This Row],[Non-Business Tax Year 2025 Inflation Cap Credit Reduction Amount in Dollars]]</f>
        <v>0</v>
      </c>
      <c r="S701" s="18">
        <f>+Section5_Values[[#This Row],[Business County Portion of Section 5 Payment to School District]]+Section5_Values[[#This Row],[Non-Business County Portion of Section 5 Payment to School District]]</f>
        <v>0</v>
      </c>
      <c r="T701" s="13">
        <f t="shared" si="21"/>
        <v>0</v>
      </c>
      <c r="U701" s="14" t="e">
        <f>+Section5_Values[[#This Row],[Difference]]/Section5_Values[[#This Row],[Total District ICC]]</f>
        <v>#DIV/0!</v>
      </c>
    </row>
    <row r="702" spans="1:21">
      <c r="A702" s="4">
        <v>2024</v>
      </c>
      <c r="B702" s="4">
        <v>67</v>
      </c>
      <c r="C702" s="4" t="s">
        <v>636</v>
      </c>
      <c r="D702" s="4">
        <v>30250</v>
      </c>
      <c r="E702" s="4" t="s">
        <v>653</v>
      </c>
      <c r="F702" s="4" t="s">
        <v>44</v>
      </c>
      <c r="G702" s="7" t="s">
        <v>45</v>
      </c>
      <c r="H702" s="23">
        <v>0</v>
      </c>
      <c r="I702" s="7" t="s">
        <v>45</v>
      </c>
      <c r="J702" s="7" t="s">
        <v>45</v>
      </c>
      <c r="K702" s="25">
        <v>0</v>
      </c>
      <c r="L702" s="4" t="s">
        <v>44</v>
      </c>
      <c r="M702" s="7" t="s">
        <v>45</v>
      </c>
      <c r="N702" s="23">
        <v>0</v>
      </c>
      <c r="O702" s="7" t="s">
        <v>45</v>
      </c>
      <c r="P702" s="7" t="s">
        <v>45</v>
      </c>
      <c r="Q702" s="25">
        <f t="shared" si="20"/>
        <v>0</v>
      </c>
      <c r="R702" s="39">
        <f>+Section5_Values[[#This Row],[Business Tax Year 2025 Inflation Cap Credit Reduction Amount in Dollars]]+Section5_Values[[#This Row],[Non-Business Tax Year 2025 Inflation Cap Credit Reduction Amount in Dollars]]</f>
        <v>0</v>
      </c>
      <c r="S702" s="18">
        <f>+Section5_Values[[#This Row],[Business County Portion of Section 5 Payment to School District]]+Section5_Values[[#This Row],[Non-Business County Portion of Section 5 Payment to School District]]</f>
        <v>0</v>
      </c>
      <c r="T702" s="13">
        <f t="shared" si="21"/>
        <v>0</v>
      </c>
      <c r="U702" s="14" t="e">
        <f>+Section5_Values[[#This Row],[Difference]]/Section5_Values[[#This Row],[Total District ICC]]</f>
        <v>#DIV/0!</v>
      </c>
    </row>
    <row r="703" spans="1:21">
      <c r="A703" s="4">
        <v>2024</v>
      </c>
      <c r="B703" s="4">
        <v>67</v>
      </c>
      <c r="C703" s="4" t="s">
        <v>636</v>
      </c>
      <c r="D703" s="4">
        <v>30350</v>
      </c>
      <c r="E703" s="4" t="s">
        <v>654</v>
      </c>
      <c r="F703" s="4" t="s">
        <v>43</v>
      </c>
      <c r="G703" s="7">
        <v>27985</v>
      </c>
      <c r="H703" s="23">
        <v>3576.49</v>
      </c>
      <c r="I703" s="7">
        <v>24408.51</v>
      </c>
      <c r="J703" s="7">
        <v>28028</v>
      </c>
      <c r="K703" s="25">
        <v>3619.49</v>
      </c>
      <c r="L703" s="4" t="s">
        <v>44</v>
      </c>
      <c r="M703" s="7" t="s">
        <v>45</v>
      </c>
      <c r="N703" s="23">
        <v>0</v>
      </c>
      <c r="O703" s="7" t="s">
        <v>45</v>
      </c>
      <c r="P703" s="7" t="s">
        <v>45</v>
      </c>
      <c r="Q703" s="25">
        <f t="shared" si="20"/>
        <v>0</v>
      </c>
      <c r="R703" s="39">
        <f>+Section5_Values[[#This Row],[Business Tax Year 2025 Inflation Cap Credit Reduction Amount in Dollars]]+Section5_Values[[#This Row],[Non-Business Tax Year 2025 Inflation Cap Credit Reduction Amount in Dollars]]</f>
        <v>3576.49</v>
      </c>
      <c r="S703" s="18">
        <f>+Section5_Values[[#This Row],[Business County Portion of Section 5 Payment to School District]]+Section5_Values[[#This Row],[Non-Business County Portion of Section 5 Payment to School District]]</f>
        <v>3619.49</v>
      </c>
      <c r="T703" s="13">
        <f t="shared" si="21"/>
        <v>43</v>
      </c>
      <c r="U703" s="14">
        <f>+Section5_Values[[#This Row],[Difference]]/Section5_Values[[#This Row],[Total District ICC]]</f>
        <v>1.2022961059586355E-2</v>
      </c>
    </row>
    <row r="704" spans="1:21">
      <c r="A704" s="4">
        <v>2023</v>
      </c>
      <c r="B704" s="4">
        <v>68</v>
      </c>
      <c r="C704" s="4" t="s">
        <v>655</v>
      </c>
      <c r="D704" s="4">
        <v>20650</v>
      </c>
      <c r="E704" s="4" t="s">
        <v>584</v>
      </c>
      <c r="F704" s="4" t="s">
        <v>44</v>
      </c>
      <c r="G704" s="7" t="s">
        <v>45</v>
      </c>
      <c r="H704" s="23">
        <v>0</v>
      </c>
      <c r="I704" s="7" t="s">
        <v>45</v>
      </c>
      <c r="J704" s="7" t="s">
        <v>45</v>
      </c>
      <c r="K704" s="25">
        <v>0</v>
      </c>
      <c r="L704" s="4" t="s">
        <v>44</v>
      </c>
      <c r="M704" s="7" t="s">
        <v>45</v>
      </c>
      <c r="N704" s="23">
        <v>0</v>
      </c>
      <c r="O704" s="7" t="s">
        <v>45</v>
      </c>
      <c r="P704" s="7" t="s">
        <v>45</v>
      </c>
      <c r="Q704" s="25">
        <f t="shared" si="20"/>
        <v>0</v>
      </c>
      <c r="R704" s="39">
        <f>+Section5_Values[[#This Row],[Business Tax Year 2025 Inflation Cap Credit Reduction Amount in Dollars]]+Section5_Values[[#This Row],[Non-Business Tax Year 2025 Inflation Cap Credit Reduction Amount in Dollars]]</f>
        <v>0</v>
      </c>
      <c r="S704" s="18">
        <f>+Section5_Values[[#This Row],[Business County Portion of Section 5 Payment to School District]]+Section5_Values[[#This Row],[Non-Business County Portion of Section 5 Payment to School District]]</f>
        <v>0</v>
      </c>
      <c r="T704" s="13">
        <f t="shared" si="21"/>
        <v>0</v>
      </c>
      <c r="U704" s="14" t="e">
        <f>+Section5_Values[[#This Row],[Difference]]/Section5_Values[[#This Row],[Total District ICC]]</f>
        <v>#DIV/0!</v>
      </c>
    </row>
    <row r="705" spans="1:21">
      <c r="A705" s="4">
        <v>2023</v>
      </c>
      <c r="B705" s="4">
        <v>68</v>
      </c>
      <c r="C705" s="4" t="s">
        <v>655</v>
      </c>
      <c r="D705" s="4">
        <v>20750</v>
      </c>
      <c r="E705" s="4" t="s">
        <v>285</v>
      </c>
      <c r="F705" s="4" t="s">
        <v>43</v>
      </c>
      <c r="G705" s="7">
        <v>3773172.83</v>
      </c>
      <c r="H705" s="23">
        <v>217214.12</v>
      </c>
      <c r="I705" s="7">
        <v>3555958.71</v>
      </c>
      <c r="J705" s="7">
        <v>3806075.73</v>
      </c>
      <c r="K705" s="25">
        <v>250117.02</v>
      </c>
      <c r="L705" s="4" t="s">
        <v>43</v>
      </c>
      <c r="M705" s="7">
        <v>267243.09000000003</v>
      </c>
      <c r="N705" s="23">
        <v>16891.54</v>
      </c>
      <c r="O705" s="7">
        <v>250351.55</v>
      </c>
      <c r="P705" s="7">
        <v>275662.61</v>
      </c>
      <c r="Q705" s="25">
        <f t="shared" si="20"/>
        <v>25311.059999999998</v>
      </c>
      <c r="R705" s="39">
        <f>+Section5_Values[[#This Row],[Business Tax Year 2025 Inflation Cap Credit Reduction Amount in Dollars]]+Section5_Values[[#This Row],[Non-Business Tax Year 2025 Inflation Cap Credit Reduction Amount in Dollars]]</f>
        <v>234105.66</v>
      </c>
      <c r="S705" s="18">
        <f>+Section5_Values[[#This Row],[Business County Portion of Section 5 Payment to School District]]+Section5_Values[[#This Row],[Non-Business County Portion of Section 5 Payment to School District]]</f>
        <v>275428.07999999996</v>
      </c>
      <c r="T705" s="13">
        <f t="shared" si="21"/>
        <v>41322.419999999955</v>
      </c>
      <c r="U705" s="14">
        <f>+Section5_Values[[#This Row],[Difference]]/Section5_Values[[#This Row],[Total District ICC]]</f>
        <v>0.17651183657840633</v>
      </c>
    </row>
    <row r="706" spans="1:21">
      <c r="A706" s="4">
        <v>2023</v>
      </c>
      <c r="B706" s="4">
        <v>68</v>
      </c>
      <c r="C706" s="4" t="s">
        <v>655</v>
      </c>
      <c r="D706" s="4">
        <v>21130</v>
      </c>
      <c r="E706" s="4" t="s">
        <v>140</v>
      </c>
      <c r="F706" s="4" t="s">
        <v>43</v>
      </c>
      <c r="G706" s="7">
        <v>289064.59000000003</v>
      </c>
      <c r="H706" s="23">
        <v>16349.58</v>
      </c>
      <c r="I706" s="7">
        <v>272715.01</v>
      </c>
      <c r="J706" s="7">
        <v>291126.90999999997</v>
      </c>
      <c r="K706" s="25">
        <v>18411.900000000001</v>
      </c>
      <c r="L706" s="4" t="s">
        <v>43</v>
      </c>
      <c r="M706" s="7">
        <v>5652.14</v>
      </c>
      <c r="N706" s="23">
        <v>62.09</v>
      </c>
      <c r="O706" s="7">
        <v>5590.05</v>
      </c>
      <c r="P706" s="7">
        <v>5611.57</v>
      </c>
      <c r="Q706" s="25">
        <f t="shared" si="20"/>
        <v>21.519999999999527</v>
      </c>
      <c r="R706" s="39">
        <f>+Section5_Values[[#This Row],[Business Tax Year 2025 Inflation Cap Credit Reduction Amount in Dollars]]+Section5_Values[[#This Row],[Non-Business Tax Year 2025 Inflation Cap Credit Reduction Amount in Dollars]]</f>
        <v>16411.669999999998</v>
      </c>
      <c r="S706" s="18">
        <f>+Section5_Values[[#This Row],[Business County Portion of Section 5 Payment to School District]]+Section5_Values[[#This Row],[Non-Business County Portion of Section 5 Payment to School District]]</f>
        <v>18433.420000000002</v>
      </c>
      <c r="T706" s="13">
        <f t="shared" si="21"/>
        <v>2021.7500000000036</v>
      </c>
      <c r="U706" s="14">
        <f>+Section5_Values[[#This Row],[Difference]]/Section5_Values[[#This Row],[Total District ICC]]</f>
        <v>0.12318977898044525</v>
      </c>
    </row>
    <row r="707" spans="1:21">
      <c r="A707" s="4">
        <v>2023</v>
      </c>
      <c r="B707" s="4">
        <v>68</v>
      </c>
      <c r="C707" s="4" t="s">
        <v>655</v>
      </c>
      <c r="D707" s="4">
        <v>21590</v>
      </c>
      <c r="E707" s="4" t="s">
        <v>656</v>
      </c>
      <c r="F707" s="4" t="s">
        <v>43</v>
      </c>
      <c r="G707" s="7">
        <v>9355322.5899999999</v>
      </c>
      <c r="H707" s="23">
        <v>841327.66</v>
      </c>
      <c r="I707" s="7">
        <v>8513994.9299999997</v>
      </c>
      <c r="J707" s="7">
        <v>9032900.1099999994</v>
      </c>
      <c r="K707" s="25">
        <v>518905.18</v>
      </c>
      <c r="L707" s="4" t="s">
        <v>43</v>
      </c>
      <c r="M707" s="7">
        <v>1566002.69</v>
      </c>
      <c r="N707" s="23">
        <v>24221.03</v>
      </c>
      <c r="O707" s="7">
        <v>1541781.66</v>
      </c>
      <c r="P707" s="7">
        <v>1507515.76</v>
      </c>
      <c r="Q707" s="25">
        <f t="shared" si="20"/>
        <v>0</v>
      </c>
      <c r="R707" s="39">
        <f>+Section5_Values[[#This Row],[Business Tax Year 2025 Inflation Cap Credit Reduction Amount in Dollars]]+Section5_Values[[#This Row],[Non-Business Tax Year 2025 Inflation Cap Credit Reduction Amount in Dollars]]</f>
        <v>865548.69000000006</v>
      </c>
      <c r="S707" s="18">
        <f>+Section5_Values[[#This Row],[Business County Portion of Section 5 Payment to School District]]+Section5_Values[[#This Row],[Non-Business County Portion of Section 5 Payment to School District]]</f>
        <v>518905.18</v>
      </c>
      <c r="T707" s="13">
        <f t="shared" si="21"/>
        <v>-346643.51000000007</v>
      </c>
      <c r="U707" s="15">
        <f>+Section5_Values[[#This Row],[Difference]]/Section5_Values[[#This Row],[Total District ICC]]</f>
        <v>-0.40048990196033923</v>
      </c>
    </row>
    <row r="708" spans="1:21">
      <c r="A708" s="4">
        <v>2023</v>
      </c>
      <c r="B708" s="4">
        <v>68</v>
      </c>
      <c r="C708" s="4" t="s">
        <v>655</v>
      </c>
      <c r="D708" s="4">
        <v>21610</v>
      </c>
      <c r="E708" s="4" t="s">
        <v>141</v>
      </c>
      <c r="F708" s="4" t="s">
        <v>43</v>
      </c>
      <c r="G708" s="7">
        <v>55771.33</v>
      </c>
      <c r="H708" s="23">
        <v>3342.11</v>
      </c>
      <c r="I708" s="7">
        <v>52429.22</v>
      </c>
      <c r="J708" s="7">
        <v>57692.160000000003</v>
      </c>
      <c r="K708" s="25">
        <v>5262.94</v>
      </c>
      <c r="L708" s="4" t="s">
        <v>44</v>
      </c>
      <c r="M708" s="7" t="s">
        <v>45</v>
      </c>
      <c r="N708" s="23">
        <v>0</v>
      </c>
      <c r="O708" s="7" t="s">
        <v>45</v>
      </c>
      <c r="P708" s="7" t="s">
        <v>45</v>
      </c>
      <c r="Q708" s="25">
        <f t="shared" si="20"/>
        <v>0</v>
      </c>
      <c r="R708" s="39">
        <f>+Section5_Values[[#This Row],[Business Tax Year 2025 Inflation Cap Credit Reduction Amount in Dollars]]+Section5_Values[[#This Row],[Non-Business Tax Year 2025 Inflation Cap Credit Reduction Amount in Dollars]]</f>
        <v>3342.11</v>
      </c>
      <c r="S708" s="18">
        <f>+Section5_Values[[#This Row],[Business County Portion of Section 5 Payment to School District]]+Section5_Values[[#This Row],[Non-Business County Portion of Section 5 Payment to School District]]</f>
        <v>5262.94</v>
      </c>
      <c r="T708" s="13">
        <f t="shared" si="21"/>
        <v>1920.8299999999995</v>
      </c>
      <c r="U708" s="14">
        <f>+Section5_Values[[#This Row],[Difference]]/Section5_Values[[#This Row],[Total District ICC]]</f>
        <v>0.57473572084700963</v>
      </c>
    </row>
    <row r="709" spans="1:21">
      <c r="A709" s="4">
        <v>2023</v>
      </c>
      <c r="B709" s="4">
        <v>68</v>
      </c>
      <c r="C709" s="4" t="s">
        <v>655</v>
      </c>
      <c r="D709" s="4">
        <v>24490</v>
      </c>
      <c r="E709" s="4" t="s">
        <v>151</v>
      </c>
      <c r="F709" s="4" t="s">
        <v>43</v>
      </c>
      <c r="G709" s="7">
        <v>4514016.4000000004</v>
      </c>
      <c r="H709" s="23">
        <v>441209.55</v>
      </c>
      <c r="I709" s="7">
        <v>4072806.850000001</v>
      </c>
      <c r="J709" s="7">
        <v>4560205.8</v>
      </c>
      <c r="K709" s="25">
        <v>487398.95</v>
      </c>
      <c r="L709" s="4" t="s">
        <v>43</v>
      </c>
      <c r="M709" s="7">
        <v>155743.67999999999</v>
      </c>
      <c r="N709" s="23">
        <v>9138.25</v>
      </c>
      <c r="O709" s="7">
        <v>146605.43</v>
      </c>
      <c r="P709" s="7">
        <v>157086.79999999999</v>
      </c>
      <c r="Q709" s="25">
        <f t="shared" si="20"/>
        <v>10481.369999999995</v>
      </c>
      <c r="R709" s="39">
        <f>+Section5_Values[[#This Row],[Business Tax Year 2025 Inflation Cap Credit Reduction Amount in Dollars]]+Section5_Values[[#This Row],[Non-Business Tax Year 2025 Inflation Cap Credit Reduction Amount in Dollars]]</f>
        <v>450347.8</v>
      </c>
      <c r="S709" s="18">
        <f>+Section5_Values[[#This Row],[Business County Portion of Section 5 Payment to School District]]+Section5_Values[[#This Row],[Non-Business County Portion of Section 5 Payment to School District]]</f>
        <v>497880.32000000001</v>
      </c>
      <c r="T709" s="13">
        <f t="shared" si="21"/>
        <v>47532.520000000019</v>
      </c>
      <c r="U709" s="14">
        <f>+Section5_Values[[#This Row],[Difference]]/Section5_Values[[#This Row],[Total District ICC]]</f>
        <v>0.10554624670088322</v>
      </c>
    </row>
    <row r="710" spans="1:21">
      <c r="A710" s="4">
        <v>2023</v>
      </c>
      <c r="B710" s="4">
        <v>68</v>
      </c>
      <c r="C710" s="4" t="s">
        <v>655</v>
      </c>
      <c r="D710" s="4">
        <v>25280</v>
      </c>
      <c r="E710" s="4" t="s">
        <v>155</v>
      </c>
      <c r="F710" s="4" t="s">
        <v>43</v>
      </c>
      <c r="G710" s="7">
        <v>184388.39</v>
      </c>
      <c r="H710" s="23">
        <v>18294.16</v>
      </c>
      <c r="I710" s="7">
        <v>166094.23000000001</v>
      </c>
      <c r="J710" s="7">
        <v>184254.5</v>
      </c>
      <c r="K710" s="25">
        <v>18160.27</v>
      </c>
      <c r="L710" s="4" t="s">
        <v>44</v>
      </c>
      <c r="M710" s="7" t="s">
        <v>45</v>
      </c>
      <c r="N710" s="23">
        <v>0</v>
      </c>
      <c r="O710" s="7" t="s">
        <v>45</v>
      </c>
      <c r="P710" s="7" t="s">
        <v>45</v>
      </c>
      <c r="Q710" s="25">
        <f t="shared" si="20"/>
        <v>0</v>
      </c>
      <c r="R710" s="39">
        <f>+Section5_Values[[#This Row],[Business Tax Year 2025 Inflation Cap Credit Reduction Amount in Dollars]]+Section5_Values[[#This Row],[Non-Business Tax Year 2025 Inflation Cap Credit Reduction Amount in Dollars]]</f>
        <v>18294.16</v>
      </c>
      <c r="S710" s="18">
        <f>+Section5_Values[[#This Row],[Business County Portion of Section 5 Payment to School District]]+Section5_Values[[#This Row],[Non-Business County Portion of Section 5 Payment to School District]]</f>
        <v>18160.27</v>
      </c>
      <c r="T710" s="13">
        <f t="shared" si="21"/>
        <v>-133.88999999999942</v>
      </c>
      <c r="U710" s="15">
        <f>+Section5_Values[[#This Row],[Difference]]/Section5_Values[[#This Row],[Total District ICC]]</f>
        <v>-7.318729037025992E-3</v>
      </c>
    </row>
    <row r="711" spans="1:21">
      <c r="A711" s="4">
        <v>2023</v>
      </c>
      <c r="B711" s="4">
        <v>68</v>
      </c>
      <c r="C711" s="4" t="s">
        <v>655</v>
      </c>
      <c r="D711" s="4">
        <v>25355</v>
      </c>
      <c r="E711" s="4" t="s">
        <v>295</v>
      </c>
      <c r="F711" s="4" t="s">
        <v>43</v>
      </c>
      <c r="G711" s="7">
        <v>4167994.73</v>
      </c>
      <c r="H711" s="23">
        <v>351047.44</v>
      </c>
      <c r="I711" s="7">
        <v>3816947.29</v>
      </c>
      <c r="J711" s="7">
        <v>4073920.49</v>
      </c>
      <c r="K711" s="25">
        <v>256973.2</v>
      </c>
      <c r="L711" s="4" t="s">
        <v>44</v>
      </c>
      <c r="M711" s="7" t="s">
        <v>45</v>
      </c>
      <c r="N711" s="23">
        <v>0</v>
      </c>
      <c r="O711" s="7" t="s">
        <v>45</v>
      </c>
      <c r="P711" s="7" t="s">
        <v>45</v>
      </c>
      <c r="Q711" s="25">
        <f t="shared" ref="Q711:Q774" si="22">IF(L711="Y",MAX(P711-O711,0),0)</f>
        <v>0</v>
      </c>
      <c r="R711" s="39">
        <f>+Section5_Values[[#This Row],[Business Tax Year 2025 Inflation Cap Credit Reduction Amount in Dollars]]+Section5_Values[[#This Row],[Non-Business Tax Year 2025 Inflation Cap Credit Reduction Amount in Dollars]]</f>
        <v>351047.44</v>
      </c>
      <c r="S711" s="18">
        <f>+Section5_Values[[#This Row],[Business County Portion of Section 5 Payment to School District]]+Section5_Values[[#This Row],[Non-Business County Portion of Section 5 Payment to School District]]</f>
        <v>256973.2</v>
      </c>
      <c r="T711" s="13">
        <f t="shared" ref="T711:T774" si="23">+S711-R711</f>
        <v>-94074.239999999991</v>
      </c>
      <c r="U711" s="15">
        <f>+Section5_Values[[#This Row],[Difference]]/Section5_Values[[#This Row],[Total District ICC]]</f>
        <v>-0.26798155827599823</v>
      </c>
    </row>
    <row r="712" spans="1:21">
      <c r="A712" s="4">
        <v>2023</v>
      </c>
      <c r="B712" s="4">
        <v>68</v>
      </c>
      <c r="C712" s="4" t="s">
        <v>655</v>
      </c>
      <c r="D712" s="4">
        <v>25450</v>
      </c>
      <c r="E712" s="4" t="s">
        <v>657</v>
      </c>
      <c r="F712" s="4" t="s">
        <v>43</v>
      </c>
      <c r="G712" s="7">
        <v>3567065.2</v>
      </c>
      <c r="H712" s="23">
        <v>372766.86</v>
      </c>
      <c r="I712" s="7">
        <v>3194298.34</v>
      </c>
      <c r="J712" s="7">
        <v>3602526.87</v>
      </c>
      <c r="K712" s="25">
        <v>408228.53</v>
      </c>
      <c r="L712" s="4" t="s">
        <v>44</v>
      </c>
      <c r="M712" s="7" t="s">
        <v>45</v>
      </c>
      <c r="N712" s="23">
        <v>0</v>
      </c>
      <c r="O712" s="7" t="s">
        <v>45</v>
      </c>
      <c r="P712" s="7" t="s">
        <v>45</v>
      </c>
      <c r="Q712" s="25">
        <f t="shared" si="22"/>
        <v>0</v>
      </c>
      <c r="R712" s="39">
        <f>+Section5_Values[[#This Row],[Business Tax Year 2025 Inflation Cap Credit Reduction Amount in Dollars]]+Section5_Values[[#This Row],[Non-Business Tax Year 2025 Inflation Cap Credit Reduction Amount in Dollars]]</f>
        <v>372766.86</v>
      </c>
      <c r="S712" s="18">
        <f>+Section5_Values[[#This Row],[Business County Portion of Section 5 Payment to School District]]+Section5_Values[[#This Row],[Non-Business County Portion of Section 5 Payment to School District]]</f>
        <v>408228.53</v>
      </c>
      <c r="T712" s="13">
        <f t="shared" si="23"/>
        <v>35461.670000000042</v>
      </c>
      <c r="U712" s="14">
        <f>+Section5_Values[[#This Row],[Difference]]/Section5_Values[[#This Row],[Total District ICC]]</f>
        <v>9.5130962017385454E-2</v>
      </c>
    </row>
    <row r="713" spans="1:21">
      <c r="A713" s="4">
        <v>2023</v>
      </c>
      <c r="B713" s="4">
        <v>68</v>
      </c>
      <c r="C713" s="4" t="s">
        <v>655</v>
      </c>
      <c r="D713" s="4">
        <v>25550</v>
      </c>
      <c r="E713" s="4" t="s">
        <v>596</v>
      </c>
      <c r="F713" s="4" t="s">
        <v>43</v>
      </c>
      <c r="G713" s="7">
        <v>8069.13</v>
      </c>
      <c r="H713" s="23">
        <v>592</v>
      </c>
      <c r="I713" s="7">
        <v>7477.13</v>
      </c>
      <c r="J713" s="7">
        <v>8072.92</v>
      </c>
      <c r="K713" s="25">
        <v>595.79</v>
      </c>
      <c r="L713" s="4" t="s">
        <v>44</v>
      </c>
      <c r="M713" s="7" t="s">
        <v>45</v>
      </c>
      <c r="N713" s="23">
        <v>0</v>
      </c>
      <c r="O713" s="7" t="s">
        <v>45</v>
      </c>
      <c r="P713" s="7" t="s">
        <v>45</v>
      </c>
      <c r="Q713" s="25">
        <f t="shared" si="22"/>
        <v>0</v>
      </c>
      <c r="R713" s="39">
        <f>+Section5_Values[[#This Row],[Business Tax Year 2025 Inflation Cap Credit Reduction Amount in Dollars]]+Section5_Values[[#This Row],[Non-Business Tax Year 2025 Inflation Cap Credit Reduction Amount in Dollars]]</f>
        <v>592</v>
      </c>
      <c r="S713" s="18">
        <f>+Section5_Values[[#This Row],[Business County Portion of Section 5 Payment to School District]]+Section5_Values[[#This Row],[Non-Business County Portion of Section 5 Payment to School District]]</f>
        <v>595.79</v>
      </c>
      <c r="T713" s="13">
        <f t="shared" si="23"/>
        <v>3.7899999999999636</v>
      </c>
      <c r="U713" s="14">
        <f>+Section5_Values[[#This Row],[Difference]]/Section5_Values[[#This Row],[Total District ICC]]</f>
        <v>6.402027027026966E-3</v>
      </c>
    </row>
    <row r="714" spans="1:21">
      <c r="A714" s="4">
        <v>2023</v>
      </c>
      <c r="B714" s="4">
        <v>68</v>
      </c>
      <c r="C714" s="4" t="s">
        <v>655</v>
      </c>
      <c r="D714" s="4">
        <v>30060</v>
      </c>
      <c r="E714" s="4" t="s">
        <v>156</v>
      </c>
      <c r="F714" s="4" t="s">
        <v>43</v>
      </c>
      <c r="G714" s="7">
        <v>17625.57</v>
      </c>
      <c r="H714" s="23">
        <v>2362.21</v>
      </c>
      <c r="I714" s="7">
        <v>15263.36</v>
      </c>
      <c r="J714" s="7">
        <v>17615.79</v>
      </c>
      <c r="K714" s="25">
        <v>2352.4299999999998</v>
      </c>
      <c r="L714" s="4" t="s">
        <v>44</v>
      </c>
      <c r="M714" s="7" t="s">
        <v>45</v>
      </c>
      <c r="N714" s="23">
        <v>0</v>
      </c>
      <c r="O714" s="7" t="s">
        <v>45</v>
      </c>
      <c r="P714" s="7" t="s">
        <v>45</v>
      </c>
      <c r="Q714" s="25">
        <f t="shared" si="22"/>
        <v>0</v>
      </c>
      <c r="R714" s="39">
        <f>+Section5_Values[[#This Row],[Business Tax Year 2025 Inflation Cap Credit Reduction Amount in Dollars]]+Section5_Values[[#This Row],[Non-Business Tax Year 2025 Inflation Cap Credit Reduction Amount in Dollars]]</f>
        <v>2362.21</v>
      </c>
      <c r="S714" s="18">
        <f>+Section5_Values[[#This Row],[Business County Portion of Section 5 Payment to School District]]+Section5_Values[[#This Row],[Non-Business County Portion of Section 5 Payment to School District]]</f>
        <v>2352.4299999999998</v>
      </c>
      <c r="T714" s="13">
        <f t="shared" si="23"/>
        <v>-9.7800000000002001</v>
      </c>
      <c r="U714" s="15">
        <f>+Section5_Values[[#This Row],[Difference]]/Section5_Values[[#This Row],[Total District ICC]]</f>
        <v>-4.1401907535740679E-3</v>
      </c>
    </row>
    <row r="715" spans="1:21">
      <c r="A715" s="4">
        <v>2023</v>
      </c>
      <c r="B715" s="4">
        <v>68</v>
      </c>
      <c r="C715" s="4" t="s">
        <v>655</v>
      </c>
      <c r="D715" s="4">
        <v>30270</v>
      </c>
      <c r="E715" s="4" t="s">
        <v>157</v>
      </c>
      <c r="F715" s="4" t="s">
        <v>43</v>
      </c>
      <c r="G715" s="7">
        <v>3243717.76</v>
      </c>
      <c r="H715" s="23">
        <v>340535.68</v>
      </c>
      <c r="I715" s="7">
        <v>2903182.08</v>
      </c>
      <c r="J715" s="7">
        <v>3302064.06</v>
      </c>
      <c r="K715" s="25">
        <v>398881.98</v>
      </c>
      <c r="L715" s="4" t="s">
        <v>44</v>
      </c>
      <c r="M715" s="7" t="s">
        <v>45</v>
      </c>
      <c r="N715" s="23">
        <v>0</v>
      </c>
      <c r="O715" s="7" t="s">
        <v>45</v>
      </c>
      <c r="P715" s="7" t="s">
        <v>45</v>
      </c>
      <c r="Q715" s="25">
        <f t="shared" si="22"/>
        <v>0</v>
      </c>
      <c r="R715" s="39">
        <f>+Section5_Values[[#This Row],[Business Tax Year 2025 Inflation Cap Credit Reduction Amount in Dollars]]+Section5_Values[[#This Row],[Non-Business Tax Year 2025 Inflation Cap Credit Reduction Amount in Dollars]]</f>
        <v>340535.68</v>
      </c>
      <c r="S715" s="18">
        <f>+Section5_Values[[#This Row],[Business County Portion of Section 5 Payment to School District]]+Section5_Values[[#This Row],[Non-Business County Portion of Section 5 Payment to School District]]</f>
        <v>398881.98</v>
      </c>
      <c r="T715" s="13">
        <f t="shared" si="23"/>
        <v>58346.299999999988</v>
      </c>
      <c r="U715" s="14">
        <f>+Section5_Values[[#This Row],[Difference]]/Section5_Values[[#This Row],[Total District ICC]]</f>
        <v>0.1713368185090032</v>
      </c>
    </row>
    <row r="716" spans="1:21">
      <c r="A716" s="4">
        <v>2023</v>
      </c>
      <c r="B716" s="4">
        <v>69</v>
      </c>
      <c r="C716" s="4" t="s">
        <v>658</v>
      </c>
      <c r="D716" s="4">
        <v>21180</v>
      </c>
      <c r="E716" s="4" t="s">
        <v>54</v>
      </c>
      <c r="F716" s="4" t="s">
        <v>43</v>
      </c>
      <c r="G716" s="7">
        <v>2988797.07</v>
      </c>
      <c r="H716" s="23">
        <v>191876.11</v>
      </c>
      <c r="I716" s="7">
        <v>2796920.96</v>
      </c>
      <c r="J716" s="7">
        <v>3071183.99</v>
      </c>
      <c r="K716" s="25">
        <v>274263.03000000003</v>
      </c>
      <c r="L716" s="4" t="s">
        <v>43</v>
      </c>
      <c r="M716" s="7">
        <v>131631.65</v>
      </c>
      <c r="N716" s="23">
        <v>3722.6</v>
      </c>
      <c r="O716" s="7">
        <v>127909.05</v>
      </c>
      <c r="P716" s="7">
        <v>134602.92000000001</v>
      </c>
      <c r="Q716" s="25">
        <f t="shared" si="22"/>
        <v>6693.8700000000099</v>
      </c>
      <c r="R716" s="39">
        <f>+Section5_Values[[#This Row],[Business Tax Year 2025 Inflation Cap Credit Reduction Amount in Dollars]]+Section5_Values[[#This Row],[Non-Business Tax Year 2025 Inflation Cap Credit Reduction Amount in Dollars]]</f>
        <v>195598.71</v>
      </c>
      <c r="S716" s="18">
        <f>+Section5_Values[[#This Row],[Business County Portion of Section 5 Payment to School District]]+Section5_Values[[#This Row],[Non-Business County Portion of Section 5 Payment to School District]]</f>
        <v>280956.90000000002</v>
      </c>
      <c r="T716" s="13">
        <f t="shared" si="23"/>
        <v>85358.190000000031</v>
      </c>
      <c r="U716" s="14">
        <f>+Section5_Values[[#This Row],[Difference]]/Section5_Values[[#This Row],[Total District ICC]]</f>
        <v>0.43639444247868525</v>
      </c>
    </row>
    <row r="717" spans="1:21">
      <c r="A717" s="4">
        <v>2023</v>
      </c>
      <c r="B717" s="4">
        <v>69</v>
      </c>
      <c r="C717" s="4" t="s">
        <v>658</v>
      </c>
      <c r="D717" s="4">
        <v>21210</v>
      </c>
      <c r="E717" s="4" t="s">
        <v>659</v>
      </c>
      <c r="F717" s="4" t="s">
        <v>43</v>
      </c>
      <c r="G717" s="7">
        <v>2060470.81</v>
      </c>
      <c r="H717" s="23">
        <v>167336.17000000001</v>
      </c>
      <c r="I717" s="7">
        <v>1893134.64</v>
      </c>
      <c r="J717" s="7">
        <v>2101635.66</v>
      </c>
      <c r="K717" s="25">
        <v>208501.02</v>
      </c>
      <c r="L717" s="4" t="s">
        <v>43</v>
      </c>
      <c r="M717" s="7">
        <v>81933.490000000005</v>
      </c>
      <c r="N717" s="23">
        <v>2973.83</v>
      </c>
      <c r="O717" s="7">
        <v>78959.66</v>
      </c>
      <c r="P717" s="7">
        <v>83188.73</v>
      </c>
      <c r="Q717" s="25">
        <f t="shared" si="22"/>
        <v>4229.0699999999924</v>
      </c>
      <c r="R717" s="39">
        <f>+Section5_Values[[#This Row],[Business Tax Year 2025 Inflation Cap Credit Reduction Amount in Dollars]]+Section5_Values[[#This Row],[Non-Business Tax Year 2025 Inflation Cap Credit Reduction Amount in Dollars]]</f>
        <v>170310</v>
      </c>
      <c r="S717" s="18">
        <f>+Section5_Values[[#This Row],[Business County Portion of Section 5 Payment to School District]]+Section5_Values[[#This Row],[Non-Business County Portion of Section 5 Payment to School District]]</f>
        <v>212730.08999999997</v>
      </c>
      <c r="T717" s="13">
        <f t="shared" si="23"/>
        <v>42420.089999999967</v>
      </c>
      <c r="U717" s="14">
        <f>+Section5_Values[[#This Row],[Difference]]/Section5_Values[[#This Row],[Total District ICC]]</f>
        <v>0.24907574423110779</v>
      </c>
    </row>
    <row r="718" spans="1:21">
      <c r="A718" s="4">
        <v>2023</v>
      </c>
      <c r="B718" s="4">
        <v>69</v>
      </c>
      <c r="C718" s="4" t="s">
        <v>658</v>
      </c>
      <c r="D718" s="4">
        <v>22570</v>
      </c>
      <c r="E718" s="4" t="s">
        <v>660</v>
      </c>
      <c r="F718" s="4" t="s">
        <v>43</v>
      </c>
      <c r="G718" s="7">
        <v>1462715.22</v>
      </c>
      <c r="H718" s="23">
        <v>174070.24</v>
      </c>
      <c r="I718" s="7">
        <v>1288644.98</v>
      </c>
      <c r="J718" s="7">
        <v>1497102.99</v>
      </c>
      <c r="K718" s="25">
        <v>208458.01</v>
      </c>
      <c r="L718" s="4" t="s">
        <v>44</v>
      </c>
      <c r="M718" s="7" t="s">
        <v>45</v>
      </c>
      <c r="N718" s="23">
        <v>0</v>
      </c>
      <c r="O718" s="7" t="s">
        <v>45</v>
      </c>
      <c r="P718" s="7" t="s">
        <v>45</v>
      </c>
      <c r="Q718" s="25">
        <f t="shared" si="22"/>
        <v>0</v>
      </c>
      <c r="R718" s="39">
        <f>+Section5_Values[[#This Row],[Business Tax Year 2025 Inflation Cap Credit Reduction Amount in Dollars]]+Section5_Values[[#This Row],[Non-Business Tax Year 2025 Inflation Cap Credit Reduction Amount in Dollars]]</f>
        <v>174070.24</v>
      </c>
      <c r="S718" s="18">
        <f>+Section5_Values[[#This Row],[Business County Portion of Section 5 Payment to School District]]+Section5_Values[[#This Row],[Non-Business County Portion of Section 5 Payment to School District]]</f>
        <v>208458.01</v>
      </c>
      <c r="T718" s="13">
        <f t="shared" si="23"/>
        <v>34387.770000000019</v>
      </c>
      <c r="U718" s="14">
        <f>+Section5_Values[[#This Row],[Difference]]/Section5_Values[[#This Row],[Total District ICC]]</f>
        <v>0.19755111499817557</v>
      </c>
    </row>
    <row r="719" spans="1:21">
      <c r="A719" s="4">
        <v>2023</v>
      </c>
      <c r="B719" s="4">
        <v>69</v>
      </c>
      <c r="C719" s="4" t="s">
        <v>658</v>
      </c>
      <c r="D719" s="4">
        <v>22610</v>
      </c>
      <c r="E719" s="4" t="s">
        <v>661</v>
      </c>
      <c r="F719" s="4" t="s">
        <v>43</v>
      </c>
      <c r="G719" s="7">
        <v>2534599.14</v>
      </c>
      <c r="H719" s="23">
        <v>279298.32</v>
      </c>
      <c r="I719" s="7">
        <v>2255300.8199999998</v>
      </c>
      <c r="J719" s="7">
        <v>2582870.75</v>
      </c>
      <c r="K719" s="25">
        <v>327569.93</v>
      </c>
      <c r="L719" s="4" t="s">
        <v>44</v>
      </c>
      <c r="M719" s="7" t="s">
        <v>45</v>
      </c>
      <c r="N719" s="23">
        <v>0</v>
      </c>
      <c r="O719" s="7" t="s">
        <v>45</v>
      </c>
      <c r="P719" s="7" t="s">
        <v>45</v>
      </c>
      <c r="Q719" s="25">
        <f t="shared" si="22"/>
        <v>0</v>
      </c>
      <c r="R719" s="39">
        <f>+Section5_Values[[#This Row],[Business Tax Year 2025 Inflation Cap Credit Reduction Amount in Dollars]]+Section5_Values[[#This Row],[Non-Business Tax Year 2025 Inflation Cap Credit Reduction Amount in Dollars]]</f>
        <v>279298.32</v>
      </c>
      <c r="S719" s="18">
        <f>+Section5_Values[[#This Row],[Business County Portion of Section 5 Payment to School District]]+Section5_Values[[#This Row],[Non-Business County Portion of Section 5 Payment to School District]]</f>
        <v>327569.93</v>
      </c>
      <c r="T719" s="13">
        <f t="shared" si="23"/>
        <v>48271.609999999986</v>
      </c>
      <c r="U719" s="14">
        <f>+Section5_Values[[#This Row],[Difference]]/Section5_Values[[#This Row],[Total District ICC]]</f>
        <v>0.17283172344180225</v>
      </c>
    </row>
    <row r="720" spans="1:21">
      <c r="A720" s="4">
        <v>2023</v>
      </c>
      <c r="B720" s="4">
        <v>69</v>
      </c>
      <c r="C720" s="4" t="s">
        <v>658</v>
      </c>
      <c r="D720" s="4">
        <v>22810</v>
      </c>
      <c r="E720" s="4" t="s">
        <v>662</v>
      </c>
      <c r="F720" s="4" t="s">
        <v>43</v>
      </c>
      <c r="G720" s="7">
        <v>2066399.7</v>
      </c>
      <c r="H720" s="23">
        <v>59688.68</v>
      </c>
      <c r="I720" s="7">
        <v>2006711.02</v>
      </c>
      <c r="J720" s="7">
        <v>2480857.12</v>
      </c>
      <c r="K720" s="25">
        <v>474146.1</v>
      </c>
      <c r="L720" s="4" t="s">
        <v>44</v>
      </c>
      <c r="M720" s="7" t="s">
        <v>45</v>
      </c>
      <c r="N720" s="23">
        <v>0</v>
      </c>
      <c r="O720" s="7" t="s">
        <v>45</v>
      </c>
      <c r="P720" s="7" t="s">
        <v>45</v>
      </c>
      <c r="Q720" s="25">
        <f t="shared" si="22"/>
        <v>0</v>
      </c>
      <c r="R720" s="39">
        <f>+Section5_Values[[#This Row],[Business Tax Year 2025 Inflation Cap Credit Reduction Amount in Dollars]]+Section5_Values[[#This Row],[Non-Business Tax Year 2025 Inflation Cap Credit Reduction Amount in Dollars]]</f>
        <v>59688.68</v>
      </c>
      <c r="S720" s="18">
        <f>+Section5_Values[[#This Row],[Business County Portion of Section 5 Payment to School District]]+Section5_Values[[#This Row],[Non-Business County Portion of Section 5 Payment to School District]]</f>
        <v>474146.1</v>
      </c>
      <c r="T720" s="13">
        <f t="shared" si="23"/>
        <v>414457.42</v>
      </c>
      <c r="U720" s="14">
        <f>+Section5_Values[[#This Row],[Difference]]/Section5_Values[[#This Row],[Total District ICC]]</f>
        <v>6.9436519621475963</v>
      </c>
    </row>
    <row r="721" spans="1:21">
      <c r="A721" s="4">
        <v>2023</v>
      </c>
      <c r="B721" s="4">
        <v>69</v>
      </c>
      <c r="C721" s="4" t="s">
        <v>658</v>
      </c>
      <c r="D721" s="4">
        <v>23050</v>
      </c>
      <c r="E721" s="4" t="s">
        <v>440</v>
      </c>
      <c r="F721" s="4" t="s">
        <v>43</v>
      </c>
      <c r="G721" s="7">
        <v>2983.19</v>
      </c>
      <c r="H721" s="23">
        <v>714.87</v>
      </c>
      <c r="I721" s="7">
        <v>2268.3200000000002</v>
      </c>
      <c r="J721" s="7">
        <v>3064.64</v>
      </c>
      <c r="K721" s="25">
        <v>796.32</v>
      </c>
      <c r="L721" s="4" t="s">
        <v>44</v>
      </c>
      <c r="M721" s="7" t="s">
        <v>45</v>
      </c>
      <c r="N721" s="23">
        <v>0</v>
      </c>
      <c r="O721" s="7" t="s">
        <v>45</v>
      </c>
      <c r="P721" s="7" t="s">
        <v>45</v>
      </c>
      <c r="Q721" s="25">
        <f t="shared" si="22"/>
        <v>0</v>
      </c>
      <c r="R721" s="39">
        <f>+Section5_Values[[#This Row],[Business Tax Year 2025 Inflation Cap Credit Reduction Amount in Dollars]]+Section5_Values[[#This Row],[Non-Business Tax Year 2025 Inflation Cap Credit Reduction Amount in Dollars]]</f>
        <v>714.87</v>
      </c>
      <c r="S721" s="18">
        <f>+Section5_Values[[#This Row],[Business County Portion of Section 5 Payment to School District]]+Section5_Values[[#This Row],[Non-Business County Portion of Section 5 Payment to School District]]</f>
        <v>796.32</v>
      </c>
      <c r="T721" s="13">
        <f t="shared" si="23"/>
        <v>81.450000000000045</v>
      </c>
      <c r="U721" s="14">
        <f>+Section5_Values[[#This Row],[Difference]]/Section5_Values[[#This Row],[Total District ICC]]</f>
        <v>0.11393679969784723</v>
      </c>
    </row>
    <row r="722" spans="1:21">
      <c r="A722" s="4">
        <v>2023</v>
      </c>
      <c r="B722" s="4">
        <v>69</v>
      </c>
      <c r="C722" s="4" t="s">
        <v>658</v>
      </c>
      <c r="D722" s="4">
        <v>23450</v>
      </c>
      <c r="E722" s="4" t="s">
        <v>663</v>
      </c>
      <c r="F722" s="4" t="s">
        <v>43</v>
      </c>
      <c r="G722" s="7">
        <v>1690567.88</v>
      </c>
      <c r="H722" s="23">
        <v>128451.94</v>
      </c>
      <c r="I722" s="7">
        <v>1562115.94</v>
      </c>
      <c r="J722" s="7">
        <v>1721530.27</v>
      </c>
      <c r="K722" s="25">
        <v>159414.32999999999</v>
      </c>
      <c r="L722" s="4" t="s">
        <v>44</v>
      </c>
      <c r="M722" s="7" t="s">
        <v>45</v>
      </c>
      <c r="N722" s="23">
        <v>0</v>
      </c>
      <c r="O722" s="7" t="s">
        <v>45</v>
      </c>
      <c r="P722" s="7" t="s">
        <v>45</v>
      </c>
      <c r="Q722" s="25">
        <f t="shared" si="22"/>
        <v>0</v>
      </c>
      <c r="R722" s="39">
        <f>+Section5_Values[[#This Row],[Business Tax Year 2025 Inflation Cap Credit Reduction Amount in Dollars]]+Section5_Values[[#This Row],[Non-Business Tax Year 2025 Inflation Cap Credit Reduction Amount in Dollars]]</f>
        <v>128451.94</v>
      </c>
      <c r="S722" s="18">
        <f>+Section5_Values[[#This Row],[Business County Portion of Section 5 Payment to School District]]+Section5_Values[[#This Row],[Non-Business County Portion of Section 5 Payment to School District]]</f>
        <v>159414.32999999999</v>
      </c>
      <c r="T722" s="13">
        <f t="shared" si="23"/>
        <v>30962.389999999985</v>
      </c>
      <c r="U722" s="14">
        <f>+Section5_Values[[#This Row],[Difference]]/Section5_Values[[#This Row],[Total District ICC]]</f>
        <v>0.24104260317127157</v>
      </c>
    </row>
    <row r="723" spans="1:21">
      <c r="A723" s="4">
        <v>2023</v>
      </c>
      <c r="B723" s="4">
        <v>69</v>
      </c>
      <c r="C723" s="4" t="s">
        <v>658</v>
      </c>
      <c r="D723" s="4">
        <v>24220</v>
      </c>
      <c r="E723" s="4" t="s">
        <v>664</v>
      </c>
      <c r="F723" s="4" t="s">
        <v>43</v>
      </c>
      <c r="G723" s="7">
        <v>7185899.5199999996</v>
      </c>
      <c r="H723" s="23">
        <v>670721.84</v>
      </c>
      <c r="I723" s="7">
        <v>6515177.6799999997</v>
      </c>
      <c r="J723" s="7">
        <v>7326990.21</v>
      </c>
      <c r="K723" s="25">
        <v>811812.53</v>
      </c>
      <c r="L723" s="4" t="s">
        <v>44</v>
      </c>
      <c r="M723" s="7" t="s">
        <v>45</v>
      </c>
      <c r="N723" s="23">
        <v>0</v>
      </c>
      <c r="O723" s="7" t="s">
        <v>45</v>
      </c>
      <c r="P723" s="7" t="s">
        <v>45</v>
      </c>
      <c r="Q723" s="25">
        <f t="shared" si="22"/>
        <v>0</v>
      </c>
      <c r="R723" s="39">
        <f>+Section5_Values[[#This Row],[Business Tax Year 2025 Inflation Cap Credit Reduction Amount in Dollars]]+Section5_Values[[#This Row],[Non-Business Tax Year 2025 Inflation Cap Credit Reduction Amount in Dollars]]</f>
        <v>670721.84</v>
      </c>
      <c r="S723" s="18">
        <f>+Section5_Values[[#This Row],[Business County Portion of Section 5 Payment to School District]]+Section5_Values[[#This Row],[Non-Business County Portion of Section 5 Payment to School District]]</f>
        <v>811812.53</v>
      </c>
      <c r="T723" s="13">
        <f t="shared" si="23"/>
        <v>141090.69000000006</v>
      </c>
      <c r="U723" s="14">
        <f>+Section5_Values[[#This Row],[Difference]]/Section5_Values[[#This Row],[Total District ICC]]</f>
        <v>0.21035648697528631</v>
      </c>
    </row>
    <row r="724" spans="1:21">
      <c r="A724" s="4">
        <v>2023</v>
      </c>
      <c r="B724" s="4">
        <v>69</v>
      </c>
      <c r="C724" s="4" t="s">
        <v>658</v>
      </c>
      <c r="D724" s="4">
        <v>24240</v>
      </c>
      <c r="E724" s="4" t="s">
        <v>623</v>
      </c>
      <c r="F724" s="4" t="s">
        <v>43</v>
      </c>
      <c r="G724" s="7">
        <v>2063810.51</v>
      </c>
      <c r="H724" s="23">
        <v>240395.2</v>
      </c>
      <c r="I724" s="7">
        <v>1823415.31</v>
      </c>
      <c r="J724" s="7">
        <v>2091694.59</v>
      </c>
      <c r="K724" s="25">
        <v>268279.28000000003</v>
      </c>
      <c r="L724" s="4" t="s">
        <v>44</v>
      </c>
      <c r="M724" s="7" t="s">
        <v>45</v>
      </c>
      <c r="N724" s="23">
        <v>0</v>
      </c>
      <c r="O724" s="7" t="s">
        <v>45</v>
      </c>
      <c r="P724" s="7" t="s">
        <v>45</v>
      </c>
      <c r="Q724" s="25">
        <f t="shared" si="22"/>
        <v>0</v>
      </c>
      <c r="R724" s="39">
        <f>+Section5_Values[[#This Row],[Business Tax Year 2025 Inflation Cap Credit Reduction Amount in Dollars]]+Section5_Values[[#This Row],[Non-Business Tax Year 2025 Inflation Cap Credit Reduction Amount in Dollars]]</f>
        <v>240395.2</v>
      </c>
      <c r="S724" s="18">
        <f>+Section5_Values[[#This Row],[Business County Portion of Section 5 Payment to School District]]+Section5_Values[[#This Row],[Non-Business County Portion of Section 5 Payment to School District]]</f>
        <v>268279.28000000003</v>
      </c>
      <c r="T724" s="13">
        <f t="shared" si="23"/>
        <v>27884.080000000016</v>
      </c>
      <c r="U724" s="14">
        <f>+Section5_Values[[#This Row],[Difference]]/Section5_Values[[#This Row],[Total District ICC]]</f>
        <v>0.11599266541095668</v>
      </c>
    </row>
    <row r="725" spans="1:21">
      <c r="A725" s="4">
        <v>2023</v>
      </c>
      <c r="B725" s="4">
        <v>69</v>
      </c>
      <c r="C725" s="4" t="s">
        <v>658</v>
      </c>
      <c r="D725" s="4">
        <v>24280</v>
      </c>
      <c r="E725" s="4" t="s">
        <v>58</v>
      </c>
      <c r="F725" s="4" t="s">
        <v>43</v>
      </c>
      <c r="G725" s="7">
        <v>2585598.7999999998</v>
      </c>
      <c r="H725" s="23">
        <v>188827.4</v>
      </c>
      <c r="I725" s="7">
        <v>2396771.4</v>
      </c>
      <c r="J725" s="7">
        <v>2633780.0299999998</v>
      </c>
      <c r="K725" s="25">
        <v>237008.63</v>
      </c>
      <c r="L725" s="4" t="s">
        <v>44</v>
      </c>
      <c r="M725" s="7" t="s">
        <v>45</v>
      </c>
      <c r="N725" s="23">
        <v>0</v>
      </c>
      <c r="O725" s="7" t="s">
        <v>45</v>
      </c>
      <c r="P725" s="7" t="s">
        <v>45</v>
      </c>
      <c r="Q725" s="25">
        <f t="shared" si="22"/>
        <v>0</v>
      </c>
      <c r="R725" s="39">
        <f>+Section5_Values[[#This Row],[Business Tax Year 2025 Inflation Cap Credit Reduction Amount in Dollars]]+Section5_Values[[#This Row],[Non-Business Tax Year 2025 Inflation Cap Credit Reduction Amount in Dollars]]</f>
        <v>188827.4</v>
      </c>
      <c r="S725" s="18">
        <f>+Section5_Values[[#This Row],[Business County Portion of Section 5 Payment to School District]]+Section5_Values[[#This Row],[Non-Business County Portion of Section 5 Payment to School District]]</f>
        <v>237008.63</v>
      </c>
      <c r="T725" s="13">
        <f t="shared" si="23"/>
        <v>48181.23000000001</v>
      </c>
      <c r="U725" s="14">
        <f>+Section5_Values[[#This Row],[Difference]]/Section5_Values[[#This Row],[Total District ICC]]</f>
        <v>0.25516016213748649</v>
      </c>
    </row>
    <row r="726" spans="1:21">
      <c r="A726" s="4">
        <v>2023</v>
      </c>
      <c r="B726" s="4">
        <v>69</v>
      </c>
      <c r="C726" s="4" t="s">
        <v>658</v>
      </c>
      <c r="D726" s="4">
        <v>24310</v>
      </c>
      <c r="E726" s="4" t="s">
        <v>455</v>
      </c>
      <c r="F726" s="4" t="s">
        <v>43</v>
      </c>
      <c r="G726" s="7">
        <v>49283.57</v>
      </c>
      <c r="H726" s="23">
        <v>3043.53</v>
      </c>
      <c r="I726" s="7">
        <v>46240.04</v>
      </c>
      <c r="J726" s="7">
        <v>52326.94</v>
      </c>
      <c r="K726" s="25">
        <v>6086.9</v>
      </c>
      <c r="L726" s="4" t="s">
        <v>44</v>
      </c>
      <c r="M726" s="7" t="s">
        <v>45</v>
      </c>
      <c r="N726" s="23">
        <v>0</v>
      </c>
      <c r="O726" s="7" t="s">
        <v>45</v>
      </c>
      <c r="P726" s="7" t="s">
        <v>45</v>
      </c>
      <c r="Q726" s="25">
        <f t="shared" si="22"/>
        <v>0</v>
      </c>
      <c r="R726" s="39">
        <f>+Section5_Values[[#This Row],[Business Tax Year 2025 Inflation Cap Credit Reduction Amount in Dollars]]+Section5_Values[[#This Row],[Non-Business Tax Year 2025 Inflation Cap Credit Reduction Amount in Dollars]]</f>
        <v>3043.53</v>
      </c>
      <c r="S726" s="18">
        <f>+Section5_Values[[#This Row],[Business County Portion of Section 5 Payment to School District]]+Section5_Values[[#This Row],[Non-Business County Portion of Section 5 Payment to School District]]</f>
        <v>6086.9</v>
      </c>
      <c r="T726" s="13">
        <f t="shared" si="23"/>
        <v>3043.3699999999994</v>
      </c>
      <c r="U726" s="14">
        <f>+Section5_Values[[#This Row],[Difference]]/Section5_Values[[#This Row],[Total District ICC]]</f>
        <v>0.99994742946512738</v>
      </c>
    </row>
    <row r="727" spans="1:21">
      <c r="A727" s="4">
        <v>2023</v>
      </c>
      <c r="B727" s="4">
        <v>69</v>
      </c>
      <c r="C727" s="4" t="s">
        <v>658</v>
      </c>
      <c r="D727" s="4">
        <v>24320</v>
      </c>
      <c r="E727" s="4" t="s">
        <v>624</v>
      </c>
      <c r="F727" s="4" t="s">
        <v>43</v>
      </c>
      <c r="G727" s="7">
        <v>12008.99</v>
      </c>
      <c r="H727" s="23">
        <v>2854.71</v>
      </c>
      <c r="I727" s="7">
        <v>9154.2799999999988</v>
      </c>
      <c r="J727" s="7">
        <v>12192.5</v>
      </c>
      <c r="K727" s="25">
        <v>3038.22</v>
      </c>
      <c r="L727" s="4" t="s">
        <v>44</v>
      </c>
      <c r="M727" s="7" t="s">
        <v>45</v>
      </c>
      <c r="N727" s="23">
        <v>0</v>
      </c>
      <c r="O727" s="7" t="s">
        <v>45</v>
      </c>
      <c r="P727" s="7" t="s">
        <v>45</v>
      </c>
      <c r="Q727" s="25">
        <f t="shared" si="22"/>
        <v>0</v>
      </c>
      <c r="R727" s="39">
        <f>+Section5_Values[[#This Row],[Business Tax Year 2025 Inflation Cap Credit Reduction Amount in Dollars]]+Section5_Values[[#This Row],[Non-Business Tax Year 2025 Inflation Cap Credit Reduction Amount in Dollars]]</f>
        <v>2854.71</v>
      </c>
      <c r="S727" s="18">
        <f>+Section5_Values[[#This Row],[Business County Portion of Section 5 Payment to School District]]+Section5_Values[[#This Row],[Non-Business County Portion of Section 5 Payment to School District]]</f>
        <v>3038.22</v>
      </c>
      <c r="T727" s="13">
        <f t="shared" si="23"/>
        <v>183.50999999999976</v>
      </c>
      <c r="U727" s="14">
        <f>+Section5_Values[[#This Row],[Difference]]/Section5_Values[[#This Row],[Total District ICC]]</f>
        <v>6.4283237176455663E-2</v>
      </c>
    </row>
    <row r="728" spans="1:21">
      <c r="A728" s="4">
        <v>2023</v>
      </c>
      <c r="B728" s="4">
        <v>69</v>
      </c>
      <c r="C728" s="4" t="s">
        <v>658</v>
      </c>
      <c r="D728" s="4">
        <v>25760</v>
      </c>
      <c r="E728" s="4" t="s">
        <v>625</v>
      </c>
      <c r="F728" s="4" t="s">
        <v>43</v>
      </c>
      <c r="G728" s="7">
        <v>40453.08</v>
      </c>
      <c r="H728" s="23">
        <v>10036.1</v>
      </c>
      <c r="I728" s="7">
        <v>30416.98</v>
      </c>
      <c r="J728" s="7">
        <v>40691.839999999997</v>
      </c>
      <c r="K728" s="25">
        <v>10274.86</v>
      </c>
      <c r="L728" s="4" t="s">
        <v>44</v>
      </c>
      <c r="M728" s="7" t="s">
        <v>45</v>
      </c>
      <c r="N728" s="23">
        <v>0</v>
      </c>
      <c r="O728" s="7" t="s">
        <v>45</v>
      </c>
      <c r="P728" s="7" t="s">
        <v>45</v>
      </c>
      <c r="Q728" s="25">
        <f t="shared" si="22"/>
        <v>0</v>
      </c>
      <c r="R728" s="39">
        <f>+Section5_Values[[#This Row],[Business Tax Year 2025 Inflation Cap Credit Reduction Amount in Dollars]]+Section5_Values[[#This Row],[Non-Business Tax Year 2025 Inflation Cap Credit Reduction Amount in Dollars]]</f>
        <v>10036.1</v>
      </c>
      <c r="S728" s="18">
        <f>+Section5_Values[[#This Row],[Business County Portion of Section 5 Payment to School District]]+Section5_Values[[#This Row],[Non-Business County Portion of Section 5 Payment to School District]]</f>
        <v>10274.86</v>
      </c>
      <c r="T728" s="13">
        <f t="shared" si="23"/>
        <v>238.76000000000022</v>
      </c>
      <c r="U728" s="14">
        <f>+Section5_Values[[#This Row],[Difference]]/Section5_Values[[#This Row],[Total District ICC]]</f>
        <v>2.3790117675192575E-2</v>
      </c>
    </row>
    <row r="729" spans="1:21">
      <c r="A729" s="4">
        <v>2023</v>
      </c>
      <c r="B729" s="4">
        <v>69</v>
      </c>
      <c r="C729" s="4" t="s">
        <v>658</v>
      </c>
      <c r="D729" s="4">
        <v>30010</v>
      </c>
      <c r="E729" s="4" t="s">
        <v>63</v>
      </c>
      <c r="F729" s="4" t="s">
        <v>43</v>
      </c>
      <c r="G729" s="7">
        <v>357954.14</v>
      </c>
      <c r="H729" s="23">
        <v>40141.47</v>
      </c>
      <c r="I729" s="7">
        <v>317812.67</v>
      </c>
      <c r="J729" s="7">
        <v>362308.59</v>
      </c>
      <c r="K729" s="25">
        <v>44495.92</v>
      </c>
      <c r="L729" s="4" t="s">
        <v>43</v>
      </c>
      <c r="M729" s="7">
        <v>17158.599999999999</v>
      </c>
      <c r="N729" s="23">
        <v>408.2</v>
      </c>
      <c r="O729" s="7">
        <v>16750.400000000001</v>
      </c>
      <c r="P729" s="7">
        <v>17257.580000000002</v>
      </c>
      <c r="Q729" s="25">
        <f t="shared" si="22"/>
        <v>507.18000000000029</v>
      </c>
      <c r="R729" s="39">
        <f>+Section5_Values[[#This Row],[Business Tax Year 2025 Inflation Cap Credit Reduction Amount in Dollars]]+Section5_Values[[#This Row],[Non-Business Tax Year 2025 Inflation Cap Credit Reduction Amount in Dollars]]</f>
        <v>40549.67</v>
      </c>
      <c r="S729" s="18">
        <f>+Section5_Values[[#This Row],[Business County Portion of Section 5 Payment to School District]]+Section5_Values[[#This Row],[Non-Business County Portion of Section 5 Payment to School District]]</f>
        <v>45003.1</v>
      </c>
      <c r="T729" s="13">
        <f t="shared" si="23"/>
        <v>4453.43</v>
      </c>
      <c r="U729" s="14">
        <f>+Section5_Values[[#This Row],[Difference]]/Section5_Values[[#This Row],[Total District ICC]]</f>
        <v>0.10982654112844815</v>
      </c>
    </row>
    <row r="730" spans="1:21">
      <c r="A730" s="4">
        <v>2023</v>
      </c>
      <c r="B730" s="4">
        <v>69</v>
      </c>
      <c r="C730" s="4" t="s">
        <v>658</v>
      </c>
      <c r="D730" s="4">
        <v>30140</v>
      </c>
      <c r="E730" s="4" t="s">
        <v>305</v>
      </c>
      <c r="F730" s="4" t="s">
        <v>44</v>
      </c>
      <c r="G730" s="7" t="s">
        <v>45</v>
      </c>
      <c r="H730" s="23">
        <v>0</v>
      </c>
      <c r="I730" s="7" t="s">
        <v>45</v>
      </c>
      <c r="J730" s="7" t="s">
        <v>45</v>
      </c>
      <c r="K730" s="25">
        <v>0</v>
      </c>
      <c r="L730" s="4" t="s">
        <v>44</v>
      </c>
      <c r="M730" s="7" t="s">
        <v>45</v>
      </c>
      <c r="N730" s="23">
        <v>0</v>
      </c>
      <c r="O730" s="7" t="s">
        <v>45</v>
      </c>
      <c r="P730" s="7" t="s">
        <v>45</v>
      </c>
      <c r="Q730" s="25">
        <f t="shared" si="22"/>
        <v>0</v>
      </c>
      <c r="R730" s="39">
        <f>+Section5_Values[[#This Row],[Business Tax Year 2025 Inflation Cap Credit Reduction Amount in Dollars]]+Section5_Values[[#This Row],[Non-Business Tax Year 2025 Inflation Cap Credit Reduction Amount in Dollars]]</f>
        <v>0</v>
      </c>
      <c r="S730" s="18">
        <f>+Section5_Values[[#This Row],[Business County Portion of Section 5 Payment to School District]]+Section5_Values[[#This Row],[Non-Business County Portion of Section 5 Payment to School District]]</f>
        <v>0</v>
      </c>
      <c r="T730" s="13">
        <f t="shared" si="23"/>
        <v>0</v>
      </c>
      <c r="U730" s="14" t="e">
        <f>+Section5_Values[[#This Row],[Difference]]/Section5_Values[[#This Row],[Total District ICC]]</f>
        <v>#DIV/0!</v>
      </c>
    </row>
    <row r="731" spans="1:21">
      <c r="A731" s="4">
        <v>2023</v>
      </c>
      <c r="B731" s="4">
        <v>69</v>
      </c>
      <c r="C731" s="4" t="s">
        <v>658</v>
      </c>
      <c r="D731" s="4">
        <v>30460</v>
      </c>
      <c r="E731" s="4" t="s">
        <v>65</v>
      </c>
      <c r="F731" s="4" t="s">
        <v>43</v>
      </c>
      <c r="G731" s="7">
        <v>1106939.28</v>
      </c>
      <c r="H731" s="23">
        <v>115327.49</v>
      </c>
      <c r="I731" s="7">
        <v>991611.79</v>
      </c>
      <c r="J731" s="7">
        <v>1134531.29</v>
      </c>
      <c r="K731" s="25">
        <v>142919.5</v>
      </c>
      <c r="L731" s="4" t="s">
        <v>44</v>
      </c>
      <c r="M731" s="7" t="s">
        <v>45</v>
      </c>
      <c r="N731" s="23">
        <v>0</v>
      </c>
      <c r="O731" s="7" t="s">
        <v>45</v>
      </c>
      <c r="P731" s="7" t="s">
        <v>45</v>
      </c>
      <c r="Q731" s="25">
        <f t="shared" si="22"/>
        <v>0</v>
      </c>
      <c r="R731" s="39">
        <f>+Section5_Values[[#This Row],[Business Tax Year 2025 Inflation Cap Credit Reduction Amount in Dollars]]+Section5_Values[[#This Row],[Non-Business Tax Year 2025 Inflation Cap Credit Reduction Amount in Dollars]]</f>
        <v>115327.49</v>
      </c>
      <c r="S731" s="18">
        <f>+Section5_Values[[#This Row],[Business County Portion of Section 5 Payment to School District]]+Section5_Values[[#This Row],[Non-Business County Portion of Section 5 Payment to School District]]</f>
        <v>142919.5</v>
      </c>
      <c r="T731" s="13">
        <f t="shared" si="23"/>
        <v>27592.009999999995</v>
      </c>
      <c r="U731" s="14">
        <f>+Section5_Values[[#This Row],[Difference]]/Section5_Values[[#This Row],[Total District ICC]]</f>
        <v>0.23924920242346376</v>
      </c>
    </row>
    <row r="732" spans="1:21">
      <c r="A732" s="4">
        <v>2023</v>
      </c>
      <c r="B732" s="4">
        <v>70</v>
      </c>
      <c r="C732" s="4" t="s">
        <v>665</v>
      </c>
      <c r="D732" s="4">
        <v>20170</v>
      </c>
      <c r="E732" s="4" t="s">
        <v>67</v>
      </c>
      <c r="F732" s="4" t="s">
        <v>44</v>
      </c>
      <c r="G732" s="7" t="s">
        <v>45</v>
      </c>
      <c r="H732" s="23">
        <v>0</v>
      </c>
      <c r="I732" s="7" t="s">
        <v>45</v>
      </c>
      <c r="J732" s="7" t="s">
        <v>45</v>
      </c>
      <c r="K732" s="25">
        <v>0</v>
      </c>
      <c r="L732" s="4" t="s">
        <v>44</v>
      </c>
      <c r="M732" s="7" t="s">
        <v>45</v>
      </c>
      <c r="N732" s="23">
        <v>0</v>
      </c>
      <c r="O732" s="7" t="s">
        <v>45</v>
      </c>
      <c r="P732" s="7" t="s">
        <v>45</v>
      </c>
      <c r="Q732" s="25">
        <f t="shared" si="22"/>
        <v>0</v>
      </c>
      <c r="R732" s="39">
        <f>+Section5_Values[[#This Row],[Business Tax Year 2025 Inflation Cap Credit Reduction Amount in Dollars]]+Section5_Values[[#This Row],[Non-Business Tax Year 2025 Inflation Cap Credit Reduction Amount in Dollars]]</f>
        <v>0</v>
      </c>
      <c r="S732" s="18">
        <f>+Section5_Values[[#This Row],[Business County Portion of Section 5 Payment to School District]]+Section5_Values[[#This Row],[Non-Business County Portion of Section 5 Payment to School District]]</f>
        <v>0</v>
      </c>
      <c r="T732" s="13">
        <f t="shared" si="23"/>
        <v>0</v>
      </c>
      <c r="U732" s="14" t="e">
        <f>+Section5_Values[[#This Row],[Difference]]/Section5_Values[[#This Row],[Total District ICC]]</f>
        <v>#DIV/0!</v>
      </c>
    </row>
    <row r="733" spans="1:21">
      <c r="A733" s="4">
        <v>2023</v>
      </c>
      <c r="B733" s="4">
        <v>70</v>
      </c>
      <c r="C733" s="4" t="s">
        <v>665</v>
      </c>
      <c r="D733" s="4">
        <v>20720</v>
      </c>
      <c r="E733" s="4" t="s">
        <v>234</v>
      </c>
      <c r="F733" s="4" t="s">
        <v>44</v>
      </c>
      <c r="G733" s="7" t="s">
        <v>45</v>
      </c>
      <c r="H733" s="23">
        <v>0</v>
      </c>
      <c r="I733" s="7" t="s">
        <v>45</v>
      </c>
      <c r="J733" s="7" t="s">
        <v>45</v>
      </c>
      <c r="K733" s="25">
        <v>0</v>
      </c>
      <c r="L733" s="4" t="s">
        <v>44</v>
      </c>
      <c r="M733" s="7" t="s">
        <v>45</v>
      </c>
      <c r="N733" s="23">
        <v>0</v>
      </c>
      <c r="O733" s="7" t="s">
        <v>45</v>
      </c>
      <c r="P733" s="7" t="s">
        <v>45</v>
      </c>
      <c r="Q733" s="25">
        <f t="shared" si="22"/>
        <v>0</v>
      </c>
      <c r="R733" s="39">
        <f>+Section5_Values[[#This Row],[Business Tax Year 2025 Inflation Cap Credit Reduction Amount in Dollars]]+Section5_Values[[#This Row],[Non-Business Tax Year 2025 Inflation Cap Credit Reduction Amount in Dollars]]</f>
        <v>0</v>
      </c>
      <c r="S733" s="18">
        <f>+Section5_Values[[#This Row],[Business County Portion of Section 5 Payment to School District]]+Section5_Values[[#This Row],[Non-Business County Portion of Section 5 Payment to School District]]</f>
        <v>0</v>
      </c>
      <c r="T733" s="13">
        <f t="shared" si="23"/>
        <v>0</v>
      </c>
      <c r="U733" s="14" t="e">
        <f>+Section5_Values[[#This Row],[Difference]]/Section5_Values[[#This Row],[Total District ICC]]</f>
        <v>#DIV/0!</v>
      </c>
    </row>
    <row r="734" spans="1:21">
      <c r="A734" s="4">
        <v>2023</v>
      </c>
      <c r="B734" s="4">
        <v>70</v>
      </c>
      <c r="C734" s="4" t="s">
        <v>665</v>
      </c>
      <c r="D734" s="4">
        <v>21030</v>
      </c>
      <c r="E734" s="4" t="s">
        <v>484</v>
      </c>
      <c r="F734" s="4" t="s">
        <v>43</v>
      </c>
      <c r="G734" s="7">
        <v>5228110</v>
      </c>
      <c r="H734" s="23">
        <v>505391.98</v>
      </c>
      <c r="I734" s="7">
        <v>4722718.0199999996</v>
      </c>
      <c r="J734" s="7">
        <v>5226060</v>
      </c>
      <c r="K734" s="25">
        <v>503341.98</v>
      </c>
      <c r="L734" s="4" t="s">
        <v>44</v>
      </c>
      <c r="M734" s="7" t="s">
        <v>45</v>
      </c>
      <c r="N734" s="23">
        <v>0</v>
      </c>
      <c r="O734" s="7" t="s">
        <v>45</v>
      </c>
      <c r="P734" s="7" t="s">
        <v>45</v>
      </c>
      <c r="Q734" s="25">
        <f t="shared" si="22"/>
        <v>0</v>
      </c>
      <c r="R734" s="39">
        <f>+Section5_Values[[#This Row],[Business Tax Year 2025 Inflation Cap Credit Reduction Amount in Dollars]]+Section5_Values[[#This Row],[Non-Business Tax Year 2025 Inflation Cap Credit Reduction Amount in Dollars]]</f>
        <v>505391.98</v>
      </c>
      <c r="S734" s="18">
        <f>+Section5_Values[[#This Row],[Business County Portion of Section 5 Payment to School District]]+Section5_Values[[#This Row],[Non-Business County Portion of Section 5 Payment to School District]]</f>
        <v>503341.98</v>
      </c>
      <c r="T734" s="13">
        <f t="shared" si="23"/>
        <v>-2050</v>
      </c>
      <c r="U734" s="15">
        <f>+Section5_Values[[#This Row],[Difference]]/Section5_Values[[#This Row],[Total District ICC]]</f>
        <v>-4.0562574815690587E-3</v>
      </c>
    </row>
    <row r="735" spans="1:21">
      <c r="A735" s="4">
        <v>2023</v>
      </c>
      <c r="B735" s="4">
        <v>70</v>
      </c>
      <c r="C735" s="4" t="s">
        <v>665</v>
      </c>
      <c r="D735" s="4">
        <v>21270</v>
      </c>
      <c r="E735" s="4" t="s">
        <v>237</v>
      </c>
      <c r="F735" s="4" t="s">
        <v>43</v>
      </c>
      <c r="G735" s="7">
        <v>360785</v>
      </c>
      <c r="H735" s="23">
        <v>23441.05</v>
      </c>
      <c r="I735" s="7">
        <v>337343.95</v>
      </c>
      <c r="J735" s="7">
        <v>366633</v>
      </c>
      <c r="K735" s="25">
        <v>29289.05</v>
      </c>
      <c r="L735" s="4" t="s">
        <v>44</v>
      </c>
      <c r="M735" s="7" t="s">
        <v>45</v>
      </c>
      <c r="N735" s="23">
        <v>0</v>
      </c>
      <c r="O735" s="7" t="s">
        <v>45</v>
      </c>
      <c r="P735" s="7" t="s">
        <v>45</v>
      </c>
      <c r="Q735" s="25">
        <f t="shared" si="22"/>
        <v>0</v>
      </c>
      <c r="R735" s="39">
        <f>+Section5_Values[[#This Row],[Business Tax Year 2025 Inflation Cap Credit Reduction Amount in Dollars]]+Section5_Values[[#This Row],[Non-Business Tax Year 2025 Inflation Cap Credit Reduction Amount in Dollars]]</f>
        <v>23441.05</v>
      </c>
      <c r="S735" s="18">
        <f>+Section5_Values[[#This Row],[Business County Portion of Section 5 Payment to School District]]+Section5_Values[[#This Row],[Non-Business County Portion of Section 5 Payment to School District]]</f>
        <v>29289.05</v>
      </c>
      <c r="T735" s="13">
        <f t="shared" si="23"/>
        <v>5848</v>
      </c>
      <c r="U735" s="14">
        <f>+Section5_Values[[#This Row],[Difference]]/Section5_Values[[#This Row],[Total District ICC]]</f>
        <v>0.2494768792353585</v>
      </c>
    </row>
    <row r="736" spans="1:21">
      <c r="A736" s="4">
        <v>2023</v>
      </c>
      <c r="B736" s="4">
        <v>70</v>
      </c>
      <c r="C736" s="4" t="s">
        <v>665</v>
      </c>
      <c r="D736" s="4">
        <v>21290</v>
      </c>
      <c r="E736" s="4" t="s">
        <v>69</v>
      </c>
      <c r="F736" s="4" t="s">
        <v>43</v>
      </c>
      <c r="G736" s="7">
        <v>2663370</v>
      </c>
      <c r="H736" s="23">
        <v>154060.29999999999</v>
      </c>
      <c r="I736" s="7">
        <v>2509309.7000000002</v>
      </c>
      <c r="J736" s="7">
        <v>2665950</v>
      </c>
      <c r="K736" s="25">
        <v>156640.29999999999</v>
      </c>
      <c r="L736" s="4" t="s">
        <v>44</v>
      </c>
      <c r="M736" s="7" t="s">
        <v>45</v>
      </c>
      <c r="N736" s="23">
        <v>0</v>
      </c>
      <c r="O736" s="7" t="s">
        <v>45</v>
      </c>
      <c r="P736" s="7" t="s">
        <v>45</v>
      </c>
      <c r="Q736" s="25">
        <f t="shared" si="22"/>
        <v>0</v>
      </c>
      <c r="R736" s="39">
        <f>+Section5_Values[[#This Row],[Business Tax Year 2025 Inflation Cap Credit Reduction Amount in Dollars]]+Section5_Values[[#This Row],[Non-Business Tax Year 2025 Inflation Cap Credit Reduction Amount in Dollars]]</f>
        <v>154060.29999999999</v>
      </c>
      <c r="S736" s="18">
        <f>+Section5_Values[[#This Row],[Business County Portion of Section 5 Payment to School District]]+Section5_Values[[#This Row],[Non-Business County Portion of Section 5 Payment to School District]]</f>
        <v>156640.29999999999</v>
      </c>
      <c r="T736" s="13">
        <f t="shared" si="23"/>
        <v>2580</v>
      </c>
      <c r="U736" s="14">
        <f>+Section5_Values[[#This Row],[Difference]]/Section5_Values[[#This Row],[Total District ICC]]</f>
        <v>1.6746689445626163E-2</v>
      </c>
    </row>
    <row r="737" spans="1:21">
      <c r="A737" s="4">
        <v>2023</v>
      </c>
      <c r="B737" s="4">
        <v>70</v>
      </c>
      <c r="C737" s="4" t="s">
        <v>665</v>
      </c>
      <c r="D737" s="4">
        <v>21990</v>
      </c>
      <c r="E737" s="4" t="s">
        <v>238</v>
      </c>
      <c r="F737" s="4" t="s">
        <v>44</v>
      </c>
      <c r="G737" s="7" t="s">
        <v>45</v>
      </c>
      <c r="H737" s="23">
        <v>0</v>
      </c>
      <c r="I737" s="7" t="s">
        <v>45</v>
      </c>
      <c r="J737" s="7" t="s">
        <v>45</v>
      </c>
      <c r="K737" s="25">
        <v>0</v>
      </c>
      <c r="L737" s="4" t="s">
        <v>44</v>
      </c>
      <c r="M737" s="7" t="s">
        <v>45</v>
      </c>
      <c r="N737" s="23">
        <v>0</v>
      </c>
      <c r="O737" s="7" t="s">
        <v>45</v>
      </c>
      <c r="P737" s="7" t="s">
        <v>45</v>
      </c>
      <c r="Q737" s="25">
        <f t="shared" si="22"/>
        <v>0</v>
      </c>
      <c r="R737" s="39">
        <f>+Section5_Values[[#This Row],[Business Tax Year 2025 Inflation Cap Credit Reduction Amount in Dollars]]+Section5_Values[[#This Row],[Non-Business Tax Year 2025 Inflation Cap Credit Reduction Amount in Dollars]]</f>
        <v>0</v>
      </c>
      <c r="S737" s="18">
        <f>+Section5_Values[[#This Row],[Business County Portion of Section 5 Payment to School District]]+Section5_Values[[#This Row],[Non-Business County Portion of Section 5 Payment to School District]]</f>
        <v>0</v>
      </c>
      <c r="T737" s="13">
        <f t="shared" si="23"/>
        <v>0</v>
      </c>
      <c r="U737" s="14" t="e">
        <f>+Section5_Values[[#This Row],[Difference]]/Section5_Values[[#This Row],[Total District ICC]]</f>
        <v>#DIV/0!</v>
      </c>
    </row>
    <row r="738" spans="1:21">
      <c r="A738" s="4">
        <v>2023</v>
      </c>
      <c r="B738" s="4">
        <v>70</v>
      </c>
      <c r="C738" s="4" t="s">
        <v>665</v>
      </c>
      <c r="D738" s="4">
        <v>22820</v>
      </c>
      <c r="E738" s="4" t="s">
        <v>603</v>
      </c>
      <c r="F738" s="4" t="s">
        <v>43</v>
      </c>
      <c r="G738" s="7">
        <v>16597940</v>
      </c>
      <c r="H738" s="23">
        <v>1018569.49</v>
      </c>
      <c r="I738" s="7">
        <v>15579370.51</v>
      </c>
      <c r="J738" s="7">
        <v>16605403</v>
      </c>
      <c r="K738" s="25">
        <v>1026032.49</v>
      </c>
      <c r="L738" s="4" t="s">
        <v>44</v>
      </c>
      <c r="M738" s="7" t="s">
        <v>45</v>
      </c>
      <c r="N738" s="23">
        <v>0</v>
      </c>
      <c r="O738" s="7" t="s">
        <v>45</v>
      </c>
      <c r="P738" s="7" t="s">
        <v>45</v>
      </c>
      <c r="Q738" s="25">
        <f t="shared" si="22"/>
        <v>0</v>
      </c>
      <c r="R738" s="39">
        <f>+Section5_Values[[#This Row],[Business Tax Year 2025 Inflation Cap Credit Reduction Amount in Dollars]]+Section5_Values[[#This Row],[Non-Business Tax Year 2025 Inflation Cap Credit Reduction Amount in Dollars]]</f>
        <v>1018569.49</v>
      </c>
      <c r="S738" s="18">
        <f>+Section5_Values[[#This Row],[Business County Portion of Section 5 Payment to School District]]+Section5_Values[[#This Row],[Non-Business County Portion of Section 5 Payment to School District]]</f>
        <v>1026032.49</v>
      </c>
      <c r="T738" s="13">
        <f t="shared" si="23"/>
        <v>7463</v>
      </c>
      <c r="U738" s="14">
        <f>+Section5_Values[[#This Row],[Difference]]/Section5_Values[[#This Row],[Total District ICC]]</f>
        <v>7.3269424160741356E-3</v>
      </c>
    </row>
    <row r="739" spans="1:21">
      <c r="A739" s="4">
        <v>2023</v>
      </c>
      <c r="B739" s="4">
        <v>70</v>
      </c>
      <c r="C739" s="4" t="s">
        <v>665</v>
      </c>
      <c r="D739" s="4">
        <v>22990</v>
      </c>
      <c r="E739" s="4" t="s">
        <v>71</v>
      </c>
      <c r="F739" s="4" t="s">
        <v>43</v>
      </c>
      <c r="G739" s="7">
        <v>214691</v>
      </c>
      <c r="H739" s="23">
        <v>20430.38</v>
      </c>
      <c r="I739" s="7">
        <v>194260.62</v>
      </c>
      <c r="J739" s="7">
        <v>215789</v>
      </c>
      <c r="K739" s="25">
        <v>21528.38</v>
      </c>
      <c r="L739" s="4" t="s">
        <v>44</v>
      </c>
      <c r="M739" s="7" t="s">
        <v>45</v>
      </c>
      <c r="N739" s="23">
        <v>0</v>
      </c>
      <c r="O739" s="7" t="s">
        <v>45</v>
      </c>
      <c r="P739" s="7" t="s">
        <v>45</v>
      </c>
      <c r="Q739" s="25">
        <f t="shared" si="22"/>
        <v>0</v>
      </c>
      <c r="R739" s="39">
        <f>+Section5_Values[[#This Row],[Business Tax Year 2025 Inflation Cap Credit Reduction Amount in Dollars]]+Section5_Values[[#This Row],[Non-Business Tax Year 2025 Inflation Cap Credit Reduction Amount in Dollars]]</f>
        <v>20430.38</v>
      </c>
      <c r="S739" s="18">
        <f>+Section5_Values[[#This Row],[Business County Portion of Section 5 Payment to School District]]+Section5_Values[[#This Row],[Non-Business County Portion of Section 5 Payment to School District]]</f>
        <v>21528.38</v>
      </c>
      <c r="T739" s="13">
        <f t="shared" si="23"/>
        <v>1098</v>
      </c>
      <c r="U739" s="14">
        <f>+Section5_Values[[#This Row],[Difference]]/Section5_Values[[#This Row],[Total District ICC]]</f>
        <v>5.3743493757825354E-2</v>
      </c>
    </row>
    <row r="740" spans="1:21">
      <c r="A740" s="4">
        <v>2023</v>
      </c>
      <c r="B740" s="4">
        <v>70</v>
      </c>
      <c r="C740" s="4" t="s">
        <v>665</v>
      </c>
      <c r="D740" s="4">
        <v>23030</v>
      </c>
      <c r="E740" s="4" t="s">
        <v>72</v>
      </c>
      <c r="F740" s="4" t="s">
        <v>43</v>
      </c>
      <c r="G740" s="7">
        <v>2498801</v>
      </c>
      <c r="H740" s="23">
        <v>209980.39</v>
      </c>
      <c r="I740" s="7">
        <v>2288820.61</v>
      </c>
      <c r="J740" s="7">
        <v>2503165</v>
      </c>
      <c r="K740" s="25">
        <v>214344.39</v>
      </c>
      <c r="L740" s="4" t="s">
        <v>44</v>
      </c>
      <c r="M740" s="7" t="s">
        <v>45</v>
      </c>
      <c r="N740" s="23">
        <v>0</v>
      </c>
      <c r="O740" s="7" t="s">
        <v>45</v>
      </c>
      <c r="P740" s="7" t="s">
        <v>45</v>
      </c>
      <c r="Q740" s="25">
        <f t="shared" si="22"/>
        <v>0</v>
      </c>
      <c r="R740" s="39">
        <f>+Section5_Values[[#This Row],[Business Tax Year 2025 Inflation Cap Credit Reduction Amount in Dollars]]+Section5_Values[[#This Row],[Non-Business Tax Year 2025 Inflation Cap Credit Reduction Amount in Dollars]]</f>
        <v>209980.39</v>
      </c>
      <c r="S740" s="18">
        <f>+Section5_Values[[#This Row],[Business County Portion of Section 5 Payment to School District]]+Section5_Values[[#This Row],[Non-Business County Portion of Section 5 Payment to School District]]</f>
        <v>214344.39</v>
      </c>
      <c r="T740" s="13">
        <f t="shared" si="23"/>
        <v>4364</v>
      </c>
      <c r="U740" s="14">
        <f>+Section5_Values[[#This Row],[Difference]]/Section5_Values[[#This Row],[Total District ICC]]</f>
        <v>2.0782893107303971E-2</v>
      </c>
    </row>
    <row r="741" spans="1:21">
      <c r="A741" s="4">
        <v>2023</v>
      </c>
      <c r="B741" s="4">
        <v>70</v>
      </c>
      <c r="C741" s="4" t="s">
        <v>665</v>
      </c>
      <c r="D741" s="4">
        <v>23120</v>
      </c>
      <c r="E741" s="4" t="s">
        <v>666</v>
      </c>
      <c r="F741" s="4" t="s">
        <v>44</v>
      </c>
      <c r="G741" s="7" t="s">
        <v>45</v>
      </c>
      <c r="H741" s="23">
        <v>0</v>
      </c>
      <c r="I741" s="7" t="s">
        <v>45</v>
      </c>
      <c r="J741" s="7" t="s">
        <v>45</v>
      </c>
      <c r="K741" s="25">
        <v>0</v>
      </c>
      <c r="L741" s="4" t="s">
        <v>44</v>
      </c>
      <c r="M741" s="7" t="s">
        <v>45</v>
      </c>
      <c r="N741" s="23">
        <v>0</v>
      </c>
      <c r="O741" s="7" t="s">
        <v>45</v>
      </c>
      <c r="P741" s="7" t="s">
        <v>45</v>
      </c>
      <c r="Q741" s="25">
        <f t="shared" si="22"/>
        <v>0</v>
      </c>
      <c r="R741" s="39">
        <f>+Section5_Values[[#This Row],[Business Tax Year 2025 Inflation Cap Credit Reduction Amount in Dollars]]+Section5_Values[[#This Row],[Non-Business Tax Year 2025 Inflation Cap Credit Reduction Amount in Dollars]]</f>
        <v>0</v>
      </c>
      <c r="S741" s="18">
        <f>+Section5_Values[[#This Row],[Business County Portion of Section 5 Payment to School District]]+Section5_Values[[#This Row],[Non-Business County Portion of Section 5 Payment to School District]]</f>
        <v>0</v>
      </c>
      <c r="T741" s="13">
        <f t="shared" si="23"/>
        <v>0</v>
      </c>
      <c r="U741" s="14" t="e">
        <f>+Section5_Values[[#This Row],[Difference]]/Section5_Values[[#This Row],[Total District ICC]]</f>
        <v>#DIV/0!</v>
      </c>
    </row>
    <row r="742" spans="1:21">
      <c r="A742" s="4">
        <v>2023</v>
      </c>
      <c r="B742" s="4">
        <v>70</v>
      </c>
      <c r="C742" s="4" t="s">
        <v>665</v>
      </c>
      <c r="D742" s="4">
        <v>23150</v>
      </c>
      <c r="E742" s="4" t="s">
        <v>667</v>
      </c>
      <c r="F742" s="4" t="s">
        <v>43</v>
      </c>
      <c r="G742" s="7">
        <v>13713138</v>
      </c>
      <c r="H742" s="23">
        <v>32899.129999999997</v>
      </c>
      <c r="I742" s="7">
        <v>13680238.869999999</v>
      </c>
      <c r="J742" s="7">
        <v>13724183</v>
      </c>
      <c r="K742" s="25">
        <v>43944.13</v>
      </c>
      <c r="L742" s="4" t="s">
        <v>44</v>
      </c>
      <c r="M742" s="7" t="s">
        <v>45</v>
      </c>
      <c r="N742" s="23">
        <v>0</v>
      </c>
      <c r="O742" s="7" t="s">
        <v>45</v>
      </c>
      <c r="P742" s="7" t="s">
        <v>45</v>
      </c>
      <c r="Q742" s="25">
        <f t="shared" si="22"/>
        <v>0</v>
      </c>
      <c r="R742" s="39">
        <f>+Section5_Values[[#This Row],[Business Tax Year 2025 Inflation Cap Credit Reduction Amount in Dollars]]+Section5_Values[[#This Row],[Non-Business Tax Year 2025 Inflation Cap Credit Reduction Amount in Dollars]]</f>
        <v>32899.129999999997</v>
      </c>
      <c r="S742" s="18">
        <f>+Section5_Values[[#This Row],[Business County Portion of Section 5 Payment to School District]]+Section5_Values[[#This Row],[Non-Business County Portion of Section 5 Payment to School District]]</f>
        <v>43944.13</v>
      </c>
      <c r="T742" s="13">
        <f t="shared" si="23"/>
        <v>11045</v>
      </c>
      <c r="U742" s="14">
        <f>+Section5_Values[[#This Row],[Difference]]/Section5_Values[[#This Row],[Total District ICC]]</f>
        <v>0.33572316350006826</v>
      </c>
    </row>
    <row r="743" spans="1:21">
      <c r="A743" s="4">
        <v>2023</v>
      </c>
      <c r="B743" s="4">
        <v>70</v>
      </c>
      <c r="C743" s="4" t="s">
        <v>665</v>
      </c>
      <c r="D743" s="4">
        <v>23950</v>
      </c>
      <c r="E743" s="4" t="s">
        <v>556</v>
      </c>
      <c r="F743" s="4" t="s">
        <v>43</v>
      </c>
      <c r="G743" s="7">
        <v>216043</v>
      </c>
      <c r="H743" s="23">
        <v>23323.5</v>
      </c>
      <c r="I743" s="7">
        <v>192719.5</v>
      </c>
      <c r="J743" s="7">
        <v>216571</v>
      </c>
      <c r="K743" s="25">
        <v>23851.5</v>
      </c>
      <c r="L743" s="4" t="s">
        <v>44</v>
      </c>
      <c r="M743" s="7" t="s">
        <v>45</v>
      </c>
      <c r="N743" s="23">
        <v>0</v>
      </c>
      <c r="O743" s="7" t="s">
        <v>45</v>
      </c>
      <c r="P743" s="7" t="s">
        <v>45</v>
      </c>
      <c r="Q743" s="25">
        <f t="shared" si="22"/>
        <v>0</v>
      </c>
      <c r="R743" s="39">
        <f>+Section5_Values[[#This Row],[Business Tax Year 2025 Inflation Cap Credit Reduction Amount in Dollars]]+Section5_Values[[#This Row],[Non-Business Tax Year 2025 Inflation Cap Credit Reduction Amount in Dollars]]</f>
        <v>23323.5</v>
      </c>
      <c r="S743" s="18">
        <f>+Section5_Values[[#This Row],[Business County Portion of Section 5 Payment to School District]]+Section5_Values[[#This Row],[Non-Business County Portion of Section 5 Payment to School District]]</f>
        <v>23851.5</v>
      </c>
      <c r="T743" s="13">
        <f t="shared" si="23"/>
        <v>528</v>
      </c>
      <c r="U743" s="14">
        <f>+Section5_Values[[#This Row],[Difference]]/Section5_Values[[#This Row],[Total District ICC]]</f>
        <v>2.2638111775676893E-2</v>
      </c>
    </row>
    <row r="744" spans="1:21">
      <c r="A744" s="4">
        <v>2023</v>
      </c>
      <c r="B744" s="4">
        <v>70</v>
      </c>
      <c r="C744" s="4" t="s">
        <v>665</v>
      </c>
      <c r="D744" s="4">
        <v>24160</v>
      </c>
      <c r="E744" s="4" t="s">
        <v>668</v>
      </c>
      <c r="F744" s="4" t="s">
        <v>43</v>
      </c>
      <c r="G744" s="7">
        <v>10515844</v>
      </c>
      <c r="H744" s="23">
        <v>642568.14</v>
      </c>
      <c r="I744" s="7">
        <v>9873275.8599999994</v>
      </c>
      <c r="J744" s="7">
        <v>10516579</v>
      </c>
      <c r="K744" s="25">
        <v>643303.14</v>
      </c>
      <c r="L744" s="4" t="s">
        <v>44</v>
      </c>
      <c r="M744" s="7" t="s">
        <v>45</v>
      </c>
      <c r="N744" s="23">
        <v>0</v>
      </c>
      <c r="O744" s="7" t="s">
        <v>45</v>
      </c>
      <c r="P744" s="7" t="s">
        <v>45</v>
      </c>
      <c r="Q744" s="25">
        <f t="shared" si="22"/>
        <v>0</v>
      </c>
      <c r="R744" s="39">
        <f>+Section5_Values[[#This Row],[Business Tax Year 2025 Inflation Cap Credit Reduction Amount in Dollars]]+Section5_Values[[#This Row],[Non-Business Tax Year 2025 Inflation Cap Credit Reduction Amount in Dollars]]</f>
        <v>642568.14</v>
      </c>
      <c r="S744" s="18">
        <f>+Section5_Values[[#This Row],[Business County Portion of Section 5 Payment to School District]]+Section5_Values[[#This Row],[Non-Business County Portion of Section 5 Payment to School District]]</f>
        <v>643303.14</v>
      </c>
      <c r="T744" s="13">
        <f t="shared" si="23"/>
        <v>735</v>
      </c>
      <c r="U744" s="14">
        <f>+Section5_Values[[#This Row],[Difference]]/Section5_Values[[#This Row],[Total District ICC]]</f>
        <v>1.1438475614430556E-3</v>
      </c>
    </row>
    <row r="745" spans="1:21">
      <c r="A745" s="4">
        <v>2023</v>
      </c>
      <c r="B745" s="4">
        <v>70</v>
      </c>
      <c r="C745" s="4" t="s">
        <v>665</v>
      </c>
      <c r="D745" s="4">
        <v>24450</v>
      </c>
      <c r="E745" s="4" t="s">
        <v>240</v>
      </c>
      <c r="F745" s="4" t="s">
        <v>43</v>
      </c>
      <c r="G745" s="7">
        <v>2050717</v>
      </c>
      <c r="H745" s="23">
        <v>135949.32999999999</v>
      </c>
      <c r="I745" s="7">
        <v>1914767.67</v>
      </c>
      <c r="J745" s="7">
        <v>2053767</v>
      </c>
      <c r="K745" s="25">
        <v>138999.32999999999</v>
      </c>
      <c r="L745" s="4" t="s">
        <v>44</v>
      </c>
      <c r="M745" s="7" t="s">
        <v>45</v>
      </c>
      <c r="N745" s="23">
        <v>0</v>
      </c>
      <c r="O745" s="7" t="s">
        <v>45</v>
      </c>
      <c r="P745" s="7" t="s">
        <v>45</v>
      </c>
      <c r="Q745" s="25">
        <f t="shared" si="22"/>
        <v>0</v>
      </c>
      <c r="R745" s="39">
        <f>+Section5_Values[[#This Row],[Business Tax Year 2025 Inflation Cap Credit Reduction Amount in Dollars]]+Section5_Values[[#This Row],[Non-Business Tax Year 2025 Inflation Cap Credit Reduction Amount in Dollars]]</f>
        <v>135949.32999999999</v>
      </c>
      <c r="S745" s="18">
        <f>+Section5_Values[[#This Row],[Business County Portion of Section 5 Payment to School District]]+Section5_Values[[#This Row],[Non-Business County Portion of Section 5 Payment to School District]]</f>
        <v>138999.32999999999</v>
      </c>
      <c r="T745" s="13">
        <f t="shared" si="23"/>
        <v>3050</v>
      </c>
      <c r="U745" s="14">
        <f>+Section5_Values[[#This Row],[Difference]]/Section5_Values[[#This Row],[Total District ICC]]</f>
        <v>2.2434829211736462E-2</v>
      </c>
    </row>
    <row r="746" spans="1:21">
      <c r="A746" s="4">
        <v>2023</v>
      </c>
      <c r="B746" s="4">
        <v>70</v>
      </c>
      <c r="C746" s="4" t="s">
        <v>665</v>
      </c>
      <c r="D746" s="4">
        <v>24900</v>
      </c>
      <c r="E746" s="4" t="s">
        <v>669</v>
      </c>
      <c r="F746" s="4" t="s">
        <v>43</v>
      </c>
      <c r="G746" s="7">
        <v>6425579</v>
      </c>
      <c r="H746" s="23">
        <v>424923.89</v>
      </c>
      <c r="I746" s="7">
        <v>6000655.1100000003</v>
      </c>
      <c r="J746" s="7">
        <v>6433352</v>
      </c>
      <c r="K746" s="25">
        <v>432696.89</v>
      </c>
      <c r="L746" s="4" t="s">
        <v>44</v>
      </c>
      <c r="M746" s="7" t="s">
        <v>45</v>
      </c>
      <c r="N746" s="23">
        <v>0</v>
      </c>
      <c r="O746" s="7" t="s">
        <v>45</v>
      </c>
      <c r="P746" s="7" t="s">
        <v>45</v>
      </c>
      <c r="Q746" s="25">
        <f t="shared" si="22"/>
        <v>0</v>
      </c>
      <c r="R746" s="39">
        <f>+Section5_Values[[#This Row],[Business Tax Year 2025 Inflation Cap Credit Reduction Amount in Dollars]]+Section5_Values[[#This Row],[Non-Business Tax Year 2025 Inflation Cap Credit Reduction Amount in Dollars]]</f>
        <v>424923.89</v>
      </c>
      <c r="S746" s="18">
        <f>+Section5_Values[[#This Row],[Business County Portion of Section 5 Payment to School District]]+Section5_Values[[#This Row],[Non-Business County Portion of Section 5 Payment to School District]]</f>
        <v>432696.89</v>
      </c>
      <c r="T746" s="13">
        <f t="shared" si="23"/>
        <v>7773</v>
      </c>
      <c r="U746" s="14">
        <f>+Section5_Values[[#This Row],[Difference]]/Section5_Values[[#This Row],[Total District ICC]]</f>
        <v>1.8292687662254056E-2</v>
      </c>
    </row>
    <row r="747" spans="1:21">
      <c r="A747" s="4">
        <v>2023</v>
      </c>
      <c r="B747" s="4">
        <v>70</v>
      </c>
      <c r="C747" s="4" t="s">
        <v>665</v>
      </c>
      <c r="D747" s="4">
        <v>24940</v>
      </c>
      <c r="E747" s="4" t="s">
        <v>471</v>
      </c>
      <c r="F747" s="4" t="s">
        <v>44</v>
      </c>
      <c r="G747" s="7" t="s">
        <v>45</v>
      </c>
      <c r="H747" s="23">
        <v>0</v>
      </c>
      <c r="I747" s="7" t="s">
        <v>45</v>
      </c>
      <c r="J747" s="7" t="s">
        <v>45</v>
      </c>
      <c r="K747" s="25">
        <v>0</v>
      </c>
      <c r="L747" s="4" t="s">
        <v>44</v>
      </c>
      <c r="M747" s="7" t="s">
        <v>45</v>
      </c>
      <c r="N747" s="23">
        <v>0</v>
      </c>
      <c r="O747" s="7" t="s">
        <v>45</v>
      </c>
      <c r="P747" s="7" t="s">
        <v>45</v>
      </c>
      <c r="Q747" s="25">
        <f t="shared" si="22"/>
        <v>0</v>
      </c>
      <c r="R747" s="39">
        <f>+Section5_Values[[#This Row],[Business Tax Year 2025 Inflation Cap Credit Reduction Amount in Dollars]]+Section5_Values[[#This Row],[Non-Business Tax Year 2025 Inflation Cap Credit Reduction Amount in Dollars]]</f>
        <v>0</v>
      </c>
      <c r="S747" s="18">
        <f>+Section5_Values[[#This Row],[Business County Portion of Section 5 Payment to School District]]+Section5_Values[[#This Row],[Non-Business County Portion of Section 5 Payment to School District]]</f>
        <v>0</v>
      </c>
      <c r="T747" s="13">
        <f t="shared" si="23"/>
        <v>0</v>
      </c>
      <c r="U747" s="14" t="e">
        <f>+Section5_Values[[#This Row],[Difference]]/Section5_Values[[#This Row],[Total District ICC]]</f>
        <v>#DIV/0!</v>
      </c>
    </row>
    <row r="748" spans="1:21">
      <c r="A748" s="4">
        <v>2023</v>
      </c>
      <c r="B748" s="4">
        <v>70</v>
      </c>
      <c r="C748" s="4" t="s">
        <v>665</v>
      </c>
      <c r="D748" s="4">
        <v>30020</v>
      </c>
      <c r="E748" s="4" t="s">
        <v>77</v>
      </c>
      <c r="F748" s="4" t="s">
        <v>43</v>
      </c>
      <c r="G748" s="7">
        <v>24239</v>
      </c>
      <c r="H748" s="23">
        <v>2588.83</v>
      </c>
      <c r="I748" s="7">
        <v>21650.17</v>
      </c>
      <c r="J748" s="7">
        <v>24715</v>
      </c>
      <c r="K748" s="25">
        <v>3064.83</v>
      </c>
      <c r="L748" s="4" t="s">
        <v>44</v>
      </c>
      <c r="M748" s="7" t="s">
        <v>45</v>
      </c>
      <c r="N748" s="23">
        <v>0</v>
      </c>
      <c r="O748" s="7" t="s">
        <v>45</v>
      </c>
      <c r="P748" s="7" t="s">
        <v>45</v>
      </c>
      <c r="Q748" s="25">
        <f t="shared" si="22"/>
        <v>0</v>
      </c>
      <c r="R748" s="39">
        <f>+Section5_Values[[#This Row],[Business Tax Year 2025 Inflation Cap Credit Reduction Amount in Dollars]]+Section5_Values[[#This Row],[Non-Business Tax Year 2025 Inflation Cap Credit Reduction Amount in Dollars]]</f>
        <v>2588.83</v>
      </c>
      <c r="S748" s="18">
        <f>+Section5_Values[[#This Row],[Business County Portion of Section 5 Payment to School District]]+Section5_Values[[#This Row],[Non-Business County Portion of Section 5 Payment to School District]]</f>
        <v>3064.83</v>
      </c>
      <c r="T748" s="13">
        <f t="shared" si="23"/>
        <v>476</v>
      </c>
      <c r="U748" s="14">
        <f>+Section5_Values[[#This Row],[Difference]]/Section5_Values[[#This Row],[Total District ICC]]</f>
        <v>0.18386684332304556</v>
      </c>
    </row>
    <row r="749" spans="1:21">
      <c r="A749" s="4">
        <v>2023</v>
      </c>
      <c r="B749" s="4">
        <v>70</v>
      </c>
      <c r="C749" s="4" t="s">
        <v>665</v>
      </c>
      <c r="D749" s="4">
        <v>30130</v>
      </c>
      <c r="E749" s="4" t="s">
        <v>78</v>
      </c>
      <c r="F749" s="4" t="s">
        <v>44</v>
      </c>
      <c r="G749" s="7" t="s">
        <v>45</v>
      </c>
      <c r="H749" s="23">
        <v>0</v>
      </c>
      <c r="I749" s="7" t="s">
        <v>45</v>
      </c>
      <c r="J749" s="7" t="s">
        <v>45</v>
      </c>
      <c r="K749" s="25">
        <v>0</v>
      </c>
      <c r="L749" s="4" t="s">
        <v>44</v>
      </c>
      <c r="M749" s="7" t="s">
        <v>45</v>
      </c>
      <c r="N749" s="23">
        <v>0</v>
      </c>
      <c r="O749" s="7" t="s">
        <v>45</v>
      </c>
      <c r="P749" s="7" t="s">
        <v>45</v>
      </c>
      <c r="Q749" s="25">
        <f t="shared" si="22"/>
        <v>0</v>
      </c>
      <c r="R749" s="39">
        <f>+Section5_Values[[#This Row],[Business Tax Year 2025 Inflation Cap Credit Reduction Amount in Dollars]]+Section5_Values[[#This Row],[Non-Business Tax Year 2025 Inflation Cap Credit Reduction Amount in Dollars]]</f>
        <v>0</v>
      </c>
      <c r="S749" s="18">
        <f>+Section5_Values[[#This Row],[Business County Portion of Section 5 Payment to School District]]+Section5_Values[[#This Row],[Non-Business County Portion of Section 5 Payment to School District]]</f>
        <v>0</v>
      </c>
      <c r="T749" s="13">
        <f t="shared" si="23"/>
        <v>0</v>
      </c>
      <c r="U749" s="14" t="e">
        <f>+Section5_Values[[#This Row],[Difference]]/Section5_Values[[#This Row],[Total District ICC]]</f>
        <v>#DIV/0!</v>
      </c>
    </row>
    <row r="750" spans="1:21">
      <c r="A750" s="4">
        <v>2023</v>
      </c>
      <c r="B750" s="4">
        <v>70</v>
      </c>
      <c r="C750" s="4" t="s">
        <v>665</v>
      </c>
      <c r="D750" s="4">
        <v>30190</v>
      </c>
      <c r="E750" s="4" t="s">
        <v>231</v>
      </c>
      <c r="F750" s="4" t="s">
        <v>43</v>
      </c>
      <c r="G750" s="7">
        <v>497523</v>
      </c>
      <c r="H750" s="23">
        <v>63926.74</v>
      </c>
      <c r="I750" s="7">
        <v>433596.26</v>
      </c>
      <c r="J750" s="7">
        <v>497638</v>
      </c>
      <c r="K750" s="25">
        <v>64041.74</v>
      </c>
      <c r="L750" s="4" t="s">
        <v>44</v>
      </c>
      <c r="M750" s="7" t="s">
        <v>45</v>
      </c>
      <c r="N750" s="23">
        <v>0</v>
      </c>
      <c r="O750" s="7" t="s">
        <v>45</v>
      </c>
      <c r="P750" s="7" t="s">
        <v>45</v>
      </c>
      <c r="Q750" s="25">
        <f t="shared" si="22"/>
        <v>0</v>
      </c>
      <c r="R750" s="39">
        <f>+Section5_Values[[#This Row],[Business Tax Year 2025 Inflation Cap Credit Reduction Amount in Dollars]]+Section5_Values[[#This Row],[Non-Business Tax Year 2025 Inflation Cap Credit Reduction Amount in Dollars]]</f>
        <v>63926.74</v>
      </c>
      <c r="S750" s="18">
        <f>+Section5_Values[[#This Row],[Business County Portion of Section 5 Payment to School District]]+Section5_Values[[#This Row],[Non-Business County Portion of Section 5 Payment to School District]]</f>
        <v>64041.74</v>
      </c>
      <c r="T750" s="13">
        <f t="shared" si="23"/>
        <v>115</v>
      </c>
      <c r="U750" s="14">
        <f>+Section5_Values[[#This Row],[Difference]]/Section5_Values[[#This Row],[Total District ICC]]</f>
        <v>1.7989342175121084E-3</v>
      </c>
    </row>
    <row r="751" spans="1:21">
      <c r="A751" s="4">
        <v>2023</v>
      </c>
      <c r="B751" s="4">
        <v>70</v>
      </c>
      <c r="C751" s="4" t="s">
        <v>665</v>
      </c>
      <c r="D751" s="4">
        <v>30330</v>
      </c>
      <c r="E751" s="4" t="s">
        <v>80</v>
      </c>
      <c r="F751" s="4" t="s">
        <v>44</v>
      </c>
      <c r="G751" s="7" t="s">
        <v>45</v>
      </c>
      <c r="H751" s="23">
        <v>0</v>
      </c>
      <c r="I751" s="7" t="s">
        <v>45</v>
      </c>
      <c r="J751" s="7" t="s">
        <v>45</v>
      </c>
      <c r="K751" s="25">
        <v>0</v>
      </c>
      <c r="L751" s="4" t="s">
        <v>44</v>
      </c>
      <c r="M751" s="7" t="s">
        <v>45</v>
      </c>
      <c r="N751" s="23">
        <v>0</v>
      </c>
      <c r="O751" s="7" t="s">
        <v>45</v>
      </c>
      <c r="P751" s="7" t="s">
        <v>45</v>
      </c>
      <c r="Q751" s="25">
        <f t="shared" si="22"/>
        <v>0</v>
      </c>
      <c r="R751" s="39">
        <f>+Section5_Values[[#This Row],[Business Tax Year 2025 Inflation Cap Credit Reduction Amount in Dollars]]+Section5_Values[[#This Row],[Non-Business Tax Year 2025 Inflation Cap Credit Reduction Amount in Dollars]]</f>
        <v>0</v>
      </c>
      <c r="S751" s="18">
        <f>+Section5_Values[[#This Row],[Business County Portion of Section 5 Payment to School District]]+Section5_Values[[#This Row],[Non-Business County Portion of Section 5 Payment to School District]]</f>
        <v>0</v>
      </c>
      <c r="T751" s="13">
        <f t="shared" si="23"/>
        <v>0</v>
      </c>
      <c r="U751" s="14" t="e">
        <f>+Section5_Values[[#This Row],[Difference]]/Section5_Values[[#This Row],[Total District ICC]]</f>
        <v>#DIV/0!</v>
      </c>
    </row>
    <row r="752" spans="1:21">
      <c r="A752" s="4">
        <v>2024</v>
      </c>
      <c r="B752" s="4">
        <v>72</v>
      </c>
      <c r="C752" s="4" t="s">
        <v>677</v>
      </c>
      <c r="D752" s="4">
        <v>20360</v>
      </c>
      <c r="E752" s="4" t="s">
        <v>323</v>
      </c>
      <c r="F752" s="4" t="s">
        <v>43</v>
      </c>
      <c r="G752" s="7">
        <v>4290666.6900000004</v>
      </c>
      <c r="H752" s="23">
        <v>183069.35</v>
      </c>
      <c r="I752" s="7">
        <v>4107597.34</v>
      </c>
      <c r="J752" s="7">
        <v>4320397.6500000004</v>
      </c>
      <c r="K752" s="25">
        <v>212800.31</v>
      </c>
      <c r="L752" s="4" t="s">
        <v>44</v>
      </c>
      <c r="M752" s="7" t="s">
        <v>45</v>
      </c>
      <c r="N752" s="23">
        <v>0</v>
      </c>
      <c r="O752" s="7" t="s">
        <v>45</v>
      </c>
      <c r="P752" s="7" t="s">
        <v>45</v>
      </c>
      <c r="Q752" s="25">
        <f t="shared" si="22"/>
        <v>0</v>
      </c>
      <c r="R752" s="39">
        <f>+Section5_Values[[#This Row],[Business Tax Year 2025 Inflation Cap Credit Reduction Amount in Dollars]]+Section5_Values[[#This Row],[Non-Business Tax Year 2025 Inflation Cap Credit Reduction Amount in Dollars]]</f>
        <v>183069.35</v>
      </c>
      <c r="S752" s="18">
        <f>+Section5_Values[[#This Row],[Business County Portion of Section 5 Payment to School District]]+Section5_Values[[#This Row],[Non-Business County Portion of Section 5 Payment to School District]]</f>
        <v>212800.31</v>
      </c>
      <c r="T752" s="13">
        <f t="shared" si="23"/>
        <v>29730.959999999992</v>
      </c>
      <c r="U752" s="14">
        <f>+Section5_Values[[#This Row],[Difference]]/Section5_Values[[#This Row],[Total District ICC]]</f>
        <v>0.16240271787713231</v>
      </c>
    </row>
    <row r="753" spans="1:21">
      <c r="A753" s="4">
        <v>2024</v>
      </c>
      <c r="B753" s="4">
        <v>72</v>
      </c>
      <c r="C753" s="4" t="s">
        <v>677</v>
      </c>
      <c r="D753" s="4">
        <v>21110</v>
      </c>
      <c r="E753" s="4" t="s">
        <v>678</v>
      </c>
      <c r="F753" s="4" t="s">
        <v>43</v>
      </c>
      <c r="G753" s="7">
        <v>6404121.9699999997</v>
      </c>
      <c r="H753" s="23">
        <v>349556.68</v>
      </c>
      <c r="I753" s="7">
        <v>6054565.29</v>
      </c>
      <c r="J753" s="7">
        <v>6202821.2999999998</v>
      </c>
      <c r="K753" s="25">
        <v>148256.01</v>
      </c>
      <c r="L753" s="4" t="s">
        <v>44</v>
      </c>
      <c r="M753" s="7" t="s">
        <v>45</v>
      </c>
      <c r="N753" s="23">
        <v>0</v>
      </c>
      <c r="O753" s="7" t="s">
        <v>45</v>
      </c>
      <c r="P753" s="7" t="s">
        <v>45</v>
      </c>
      <c r="Q753" s="25">
        <f t="shared" si="22"/>
        <v>0</v>
      </c>
      <c r="R753" s="39">
        <f>+Section5_Values[[#This Row],[Business Tax Year 2025 Inflation Cap Credit Reduction Amount in Dollars]]+Section5_Values[[#This Row],[Non-Business Tax Year 2025 Inflation Cap Credit Reduction Amount in Dollars]]</f>
        <v>349556.68</v>
      </c>
      <c r="S753" s="18">
        <f>+Section5_Values[[#This Row],[Business County Portion of Section 5 Payment to School District]]+Section5_Values[[#This Row],[Non-Business County Portion of Section 5 Payment to School District]]</f>
        <v>148256.01</v>
      </c>
      <c r="T753" s="13">
        <f t="shared" si="23"/>
        <v>-201300.66999999998</v>
      </c>
      <c r="U753" s="15">
        <f>+Section5_Values[[#This Row],[Difference]]/Section5_Values[[#This Row],[Total District ICC]]</f>
        <v>-0.57587419013134</v>
      </c>
    </row>
    <row r="754" spans="1:21">
      <c r="A754" s="4">
        <v>2024</v>
      </c>
      <c r="B754" s="4">
        <v>72</v>
      </c>
      <c r="C754" s="4" t="s">
        <v>677</v>
      </c>
      <c r="D754" s="4">
        <v>21970</v>
      </c>
      <c r="E754" s="4" t="s">
        <v>679</v>
      </c>
      <c r="F754" s="4" t="s">
        <v>43</v>
      </c>
      <c r="G754" s="7">
        <v>15359486.07</v>
      </c>
      <c r="H754" s="23">
        <v>665538.73</v>
      </c>
      <c r="I754" s="7">
        <v>14693947.34</v>
      </c>
      <c r="J754" s="7">
        <v>16359605.439999999</v>
      </c>
      <c r="K754" s="25">
        <v>1665658.1</v>
      </c>
      <c r="L754" s="4" t="s">
        <v>44</v>
      </c>
      <c r="M754" s="7" t="s">
        <v>45</v>
      </c>
      <c r="N754" s="23">
        <v>0</v>
      </c>
      <c r="O754" s="7" t="s">
        <v>45</v>
      </c>
      <c r="P754" s="7" t="s">
        <v>45</v>
      </c>
      <c r="Q754" s="25">
        <f t="shared" si="22"/>
        <v>0</v>
      </c>
      <c r="R754" s="39">
        <f>+Section5_Values[[#This Row],[Business Tax Year 2025 Inflation Cap Credit Reduction Amount in Dollars]]+Section5_Values[[#This Row],[Non-Business Tax Year 2025 Inflation Cap Credit Reduction Amount in Dollars]]</f>
        <v>665538.73</v>
      </c>
      <c r="S754" s="18">
        <f>+Section5_Values[[#This Row],[Business County Portion of Section 5 Payment to School District]]+Section5_Values[[#This Row],[Non-Business County Portion of Section 5 Payment to School District]]</f>
        <v>1665658.1</v>
      </c>
      <c r="T754" s="13">
        <f t="shared" si="23"/>
        <v>1000119.3700000001</v>
      </c>
      <c r="U754" s="14">
        <f>+Section5_Values[[#This Row],[Difference]]/Section5_Values[[#This Row],[Total District ICC]]</f>
        <v>1.5027215170483019</v>
      </c>
    </row>
    <row r="755" spans="1:21">
      <c r="A755" s="4">
        <v>2024</v>
      </c>
      <c r="B755" s="4">
        <v>72</v>
      </c>
      <c r="C755" s="4" t="s">
        <v>677</v>
      </c>
      <c r="D755" s="4">
        <v>22070</v>
      </c>
      <c r="E755" s="4" t="s">
        <v>680</v>
      </c>
      <c r="F755" s="4" t="s">
        <v>43</v>
      </c>
      <c r="G755" s="7">
        <v>2956031.72</v>
      </c>
      <c r="H755" s="23">
        <v>370436.65</v>
      </c>
      <c r="I755" s="7">
        <v>2585595.0699999998</v>
      </c>
      <c r="J755" s="7">
        <v>2958414.8</v>
      </c>
      <c r="K755" s="25">
        <v>372819.73</v>
      </c>
      <c r="L755" s="4" t="s">
        <v>44</v>
      </c>
      <c r="M755" s="7" t="s">
        <v>45</v>
      </c>
      <c r="N755" s="23">
        <v>0</v>
      </c>
      <c r="O755" s="7" t="s">
        <v>45</v>
      </c>
      <c r="P755" s="7" t="s">
        <v>45</v>
      </c>
      <c r="Q755" s="25">
        <f t="shared" si="22"/>
        <v>0</v>
      </c>
      <c r="R755" s="39">
        <f>+Section5_Values[[#This Row],[Business Tax Year 2025 Inflation Cap Credit Reduction Amount in Dollars]]+Section5_Values[[#This Row],[Non-Business Tax Year 2025 Inflation Cap Credit Reduction Amount in Dollars]]</f>
        <v>370436.65</v>
      </c>
      <c r="S755" s="18">
        <f>+Section5_Values[[#This Row],[Business County Portion of Section 5 Payment to School District]]+Section5_Values[[#This Row],[Non-Business County Portion of Section 5 Payment to School District]]</f>
        <v>372819.73</v>
      </c>
      <c r="T755" s="13">
        <f t="shared" si="23"/>
        <v>2383.0799999999581</v>
      </c>
      <c r="U755" s="14">
        <f>+Section5_Values[[#This Row],[Difference]]/Section5_Values[[#This Row],[Total District ICC]]</f>
        <v>6.4331647530015135E-3</v>
      </c>
    </row>
    <row r="756" spans="1:21">
      <c r="A756" s="4">
        <v>2024</v>
      </c>
      <c r="B756" s="4">
        <v>72</v>
      </c>
      <c r="C756" s="4" t="s">
        <v>677</v>
      </c>
      <c r="D756" s="4">
        <v>22760</v>
      </c>
      <c r="E756" s="4" t="s">
        <v>681</v>
      </c>
      <c r="F756" s="4" t="s">
        <v>43</v>
      </c>
      <c r="G756" s="7">
        <v>2281064.7400000002</v>
      </c>
      <c r="H756" s="23">
        <v>295126.45</v>
      </c>
      <c r="I756" s="7">
        <v>1985938.29</v>
      </c>
      <c r="J756" s="7">
        <v>2316988.98</v>
      </c>
      <c r="K756" s="25">
        <v>331050.69</v>
      </c>
      <c r="L756" s="4" t="s">
        <v>44</v>
      </c>
      <c r="M756" s="7" t="s">
        <v>45</v>
      </c>
      <c r="N756" s="23">
        <v>0</v>
      </c>
      <c r="O756" s="7" t="s">
        <v>45</v>
      </c>
      <c r="P756" s="7" t="s">
        <v>45</v>
      </c>
      <c r="Q756" s="25">
        <f t="shared" si="22"/>
        <v>0</v>
      </c>
      <c r="R756" s="39">
        <f>+Section5_Values[[#This Row],[Business Tax Year 2025 Inflation Cap Credit Reduction Amount in Dollars]]+Section5_Values[[#This Row],[Non-Business Tax Year 2025 Inflation Cap Credit Reduction Amount in Dollars]]</f>
        <v>295126.45</v>
      </c>
      <c r="S756" s="18">
        <f>+Section5_Values[[#This Row],[Business County Portion of Section 5 Payment to School District]]+Section5_Values[[#This Row],[Non-Business County Portion of Section 5 Payment to School District]]</f>
        <v>331050.69</v>
      </c>
      <c r="T756" s="13">
        <f t="shared" si="23"/>
        <v>35924.239999999991</v>
      </c>
      <c r="U756" s="14">
        <f>+Section5_Values[[#This Row],[Difference]]/Section5_Values[[#This Row],[Total District ICC]]</f>
        <v>0.12172490808600853</v>
      </c>
    </row>
    <row r="757" spans="1:21">
      <c r="A757" s="4">
        <v>2024</v>
      </c>
      <c r="B757" s="4">
        <v>72</v>
      </c>
      <c r="C757" s="4" t="s">
        <v>677</v>
      </c>
      <c r="D757" s="4">
        <v>23190</v>
      </c>
      <c r="E757" s="4" t="s">
        <v>328</v>
      </c>
      <c r="F757" s="4" t="s">
        <v>43</v>
      </c>
      <c r="G757" s="7">
        <v>1279017.0900000001</v>
      </c>
      <c r="H757" s="23">
        <v>36049.699999999997</v>
      </c>
      <c r="I757" s="7">
        <v>1242967.3899999999</v>
      </c>
      <c r="J757" s="7">
        <v>1277198.82</v>
      </c>
      <c r="K757" s="25">
        <v>34231.43</v>
      </c>
      <c r="L757" s="4" t="s">
        <v>44</v>
      </c>
      <c r="M757" s="7" t="s">
        <v>45</v>
      </c>
      <c r="N757" s="23">
        <v>0</v>
      </c>
      <c r="O757" s="7" t="s">
        <v>45</v>
      </c>
      <c r="P757" s="7" t="s">
        <v>45</v>
      </c>
      <c r="Q757" s="25">
        <f t="shared" si="22"/>
        <v>0</v>
      </c>
      <c r="R757" s="39">
        <f>+Section5_Values[[#This Row],[Business Tax Year 2025 Inflation Cap Credit Reduction Amount in Dollars]]+Section5_Values[[#This Row],[Non-Business Tax Year 2025 Inflation Cap Credit Reduction Amount in Dollars]]</f>
        <v>36049.699999999997</v>
      </c>
      <c r="S757" s="18">
        <f>+Section5_Values[[#This Row],[Business County Portion of Section 5 Payment to School District]]+Section5_Values[[#This Row],[Non-Business County Portion of Section 5 Payment to School District]]</f>
        <v>34231.43</v>
      </c>
      <c r="T757" s="13">
        <f t="shared" si="23"/>
        <v>-1818.2699999999968</v>
      </c>
      <c r="U757" s="15">
        <f>+Section5_Values[[#This Row],[Difference]]/Section5_Values[[#This Row],[Total District ICC]]</f>
        <v>-5.0437867721506616E-2</v>
      </c>
    </row>
    <row r="758" spans="1:21">
      <c r="A758" s="4">
        <v>2024</v>
      </c>
      <c r="B758" s="4">
        <v>72</v>
      </c>
      <c r="C758" s="4" t="s">
        <v>677</v>
      </c>
      <c r="D758" s="4">
        <v>24130</v>
      </c>
      <c r="E758" s="4" t="s">
        <v>682</v>
      </c>
      <c r="F758" s="4" t="s">
        <v>43</v>
      </c>
      <c r="G758" s="7">
        <v>232526.47</v>
      </c>
      <c r="H758" s="23">
        <v>28270.84</v>
      </c>
      <c r="I758" s="7">
        <v>204255.63</v>
      </c>
      <c r="J758" s="7">
        <v>232073.22</v>
      </c>
      <c r="K758" s="25">
        <v>27817.59</v>
      </c>
      <c r="L758" s="4" t="s">
        <v>44</v>
      </c>
      <c r="M758" s="7" t="s">
        <v>45</v>
      </c>
      <c r="N758" s="23">
        <v>0</v>
      </c>
      <c r="O758" s="7" t="s">
        <v>45</v>
      </c>
      <c r="P758" s="7" t="s">
        <v>45</v>
      </c>
      <c r="Q758" s="25">
        <f t="shared" si="22"/>
        <v>0</v>
      </c>
      <c r="R758" s="39">
        <f>+Section5_Values[[#This Row],[Business Tax Year 2025 Inflation Cap Credit Reduction Amount in Dollars]]+Section5_Values[[#This Row],[Non-Business Tax Year 2025 Inflation Cap Credit Reduction Amount in Dollars]]</f>
        <v>28270.84</v>
      </c>
      <c r="S758" s="18">
        <f>+Section5_Values[[#This Row],[Business County Portion of Section 5 Payment to School District]]+Section5_Values[[#This Row],[Non-Business County Portion of Section 5 Payment to School District]]</f>
        <v>27817.59</v>
      </c>
      <c r="T758" s="13">
        <f t="shared" si="23"/>
        <v>-453.25</v>
      </c>
      <c r="U758" s="15">
        <f>+Section5_Values[[#This Row],[Difference]]/Section5_Values[[#This Row],[Total District ICC]]</f>
        <v>-1.6032420685059234E-2</v>
      </c>
    </row>
    <row r="759" spans="1:21">
      <c r="A759" s="4">
        <v>2024</v>
      </c>
      <c r="B759" s="4">
        <v>72</v>
      </c>
      <c r="C759" s="4" t="s">
        <v>677</v>
      </c>
      <c r="D759" s="4">
        <v>26050</v>
      </c>
      <c r="E759" s="4" t="s">
        <v>620</v>
      </c>
      <c r="F759" s="4" t="s">
        <v>43</v>
      </c>
      <c r="G759" s="7">
        <v>3558921.56</v>
      </c>
      <c r="H759" s="23">
        <v>274043.64</v>
      </c>
      <c r="I759" s="7">
        <v>3284877.92</v>
      </c>
      <c r="J759" s="7">
        <v>3586339.35</v>
      </c>
      <c r="K759" s="25">
        <v>301461.43</v>
      </c>
      <c r="L759" s="4" t="s">
        <v>44</v>
      </c>
      <c r="M759" s="7" t="s">
        <v>45</v>
      </c>
      <c r="N759" s="23">
        <v>0</v>
      </c>
      <c r="O759" s="7" t="s">
        <v>45</v>
      </c>
      <c r="P759" s="7" t="s">
        <v>45</v>
      </c>
      <c r="Q759" s="25">
        <f t="shared" si="22"/>
        <v>0</v>
      </c>
      <c r="R759" s="39">
        <f>+Section5_Values[[#This Row],[Business Tax Year 2025 Inflation Cap Credit Reduction Amount in Dollars]]+Section5_Values[[#This Row],[Non-Business Tax Year 2025 Inflation Cap Credit Reduction Amount in Dollars]]</f>
        <v>274043.64</v>
      </c>
      <c r="S759" s="18">
        <f>+Section5_Values[[#This Row],[Business County Portion of Section 5 Payment to School District]]+Section5_Values[[#This Row],[Non-Business County Portion of Section 5 Payment to School District]]</f>
        <v>301461.43</v>
      </c>
      <c r="T759" s="13">
        <f t="shared" si="23"/>
        <v>27417.789999999979</v>
      </c>
      <c r="U759" s="14">
        <f>+Section5_Values[[#This Row],[Difference]]/Section5_Values[[#This Row],[Total District ICC]]</f>
        <v>0.10004899219700912</v>
      </c>
    </row>
    <row r="760" spans="1:21">
      <c r="A760" s="4">
        <v>2024</v>
      </c>
      <c r="B760" s="4">
        <v>72</v>
      </c>
      <c r="C760" s="4" t="s">
        <v>677</v>
      </c>
      <c r="D760" s="4">
        <v>30130</v>
      </c>
      <c r="E760" s="4" t="s">
        <v>78</v>
      </c>
      <c r="F760" s="4" t="s">
        <v>44</v>
      </c>
      <c r="G760" s="7" t="s">
        <v>45</v>
      </c>
      <c r="H760" s="23">
        <v>0</v>
      </c>
      <c r="I760" s="7" t="s">
        <v>45</v>
      </c>
      <c r="J760" s="7" t="s">
        <v>45</v>
      </c>
      <c r="K760" s="25">
        <v>0</v>
      </c>
      <c r="L760" s="4" t="s">
        <v>44</v>
      </c>
      <c r="M760" s="7" t="s">
        <v>45</v>
      </c>
      <c r="N760" s="23">
        <v>0</v>
      </c>
      <c r="O760" s="7" t="s">
        <v>45</v>
      </c>
      <c r="P760" s="7" t="s">
        <v>45</v>
      </c>
      <c r="Q760" s="25">
        <f t="shared" si="22"/>
        <v>0</v>
      </c>
      <c r="R760" s="39">
        <f>+Section5_Values[[#This Row],[Business Tax Year 2025 Inflation Cap Credit Reduction Amount in Dollars]]+Section5_Values[[#This Row],[Non-Business Tax Year 2025 Inflation Cap Credit Reduction Amount in Dollars]]</f>
        <v>0</v>
      </c>
      <c r="S760" s="18">
        <f>+Section5_Values[[#This Row],[Business County Portion of Section 5 Payment to School District]]+Section5_Values[[#This Row],[Non-Business County Portion of Section 5 Payment to School District]]</f>
        <v>0</v>
      </c>
      <c r="T760" s="13">
        <f t="shared" si="23"/>
        <v>0</v>
      </c>
      <c r="U760" s="14" t="e">
        <f>+Section5_Values[[#This Row],[Difference]]/Section5_Values[[#This Row],[Total District ICC]]</f>
        <v>#DIV/0!</v>
      </c>
    </row>
    <row r="761" spans="1:21">
      <c r="A761" s="4">
        <v>2024</v>
      </c>
      <c r="B761" s="4">
        <v>72</v>
      </c>
      <c r="C761" s="4" t="s">
        <v>677</v>
      </c>
      <c r="D761" s="4">
        <v>30300</v>
      </c>
      <c r="E761" s="4" t="s">
        <v>379</v>
      </c>
      <c r="F761" s="4" t="s">
        <v>43</v>
      </c>
      <c r="G761" s="7">
        <v>306493.42</v>
      </c>
      <c r="H761" s="23">
        <v>34742.85</v>
      </c>
      <c r="I761" s="7">
        <v>271750.57</v>
      </c>
      <c r="J761" s="7">
        <v>304520.88</v>
      </c>
      <c r="K761" s="25">
        <v>32770.31</v>
      </c>
      <c r="L761" s="4" t="s">
        <v>44</v>
      </c>
      <c r="M761" s="7" t="s">
        <v>45</v>
      </c>
      <c r="N761" s="23">
        <v>0</v>
      </c>
      <c r="O761" s="7" t="s">
        <v>45</v>
      </c>
      <c r="P761" s="7" t="s">
        <v>45</v>
      </c>
      <c r="Q761" s="25">
        <f t="shared" si="22"/>
        <v>0</v>
      </c>
      <c r="R761" s="39">
        <f>+Section5_Values[[#This Row],[Business Tax Year 2025 Inflation Cap Credit Reduction Amount in Dollars]]+Section5_Values[[#This Row],[Non-Business Tax Year 2025 Inflation Cap Credit Reduction Amount in Dollars]]</f>
        <v>34742.85</v>
      </c>
      <c r="S761" s="18">
        <f>+Section5_Values[[#This Row],[Business County Portion of Section 5 Payment to School District]]+Section5_Values[[#This Row],[Non-Business County Portion of Section 5 Payment to School District]]</f>
        <v>32770.31</v>
      </c>
      <c r="T761" s="13">
        <f t="shared" si="23"/>
        <v>-1972.5400000000009</v>
      </c>
      <c r="U761" s="15">
        <f>+Section5_Values[[#This Row],[Difference]]/Section5_Values[[#This Row],[Total District ICC]]</f>
        <v>-5.6775422856789264E-2</v>
      </c>
    </row>
    <row r="762" spans="1:21">
      <c r="A762" s="4">
        <v>2024</v>
      </c>
      <c r="B762" s="4">
        <v>72</v>
      </c>
      <c r="C762" s="4" t="s">
        <v>677</v>
      </c>
      <c r="D762" s="4">
        <v>30450</v>
      </c>
      <c r="E762" s="4" t="s">
        <v>246</v>
      </c>
      <c r="F762" s="4" t="s">
        <v>43</v>
      </c>
      <c r="G762" s="7">
        <v>1774333.17</v>
      </c>
      <c r="H762" s="23">
        <v>175100.26</v>
      </c>
      <c r="I762" s="7">
        <v>1599232.91</v>
      </c>
      <c r="J762" s="7">
        <v>1776591.71</v>
      </c>
      <c r="K762" s="25">
        <v>177358.8</v>
      </c>
      <c r="L762" s="4" t="s">
        <v>44</v>
      </c>
      <c r="M762" s="7" t="s">
        <v>45</v>
      </c>
      <c r="N762" s="23">
        <v>0</v>
      </c>
      <c r="O762" s="7" t="s">
        <v>45</v>
      </c>
      <c r="P762" s="7" t="s">
        <v>45</v>
      </c>
      <c r="Q762" s="25">
        <f t="shared" si="22"/>
        <v>0</v>
      </c>
      <c r="R762" s="39">
        <f>+Section5_Values[[#This Row],[Business Tax Year 2025 Inflation Cap Credit Reduction Amount in Dollars]]+Section5_Values[[#This Row],[Non-Business Tax Year 2025 Inflation Cap Credit Reduction Amount in Dollars]]</f>
        <v>175100.26</v>
      </c>
      <c r="S762" s="18">
        <f>+Section5_Values[[#This Row],[Business County Portion of Section 5 Payment to School District]]+Section5_Values[[#This Row],[Non-Business County Portion of Section 5 Payment to School District]]</f>
        <v>177358.8</v>
      </c>
      <c r="T762" s="13">
        <f t="shared" si="23"/>
        <v>2258.539999999979</v>
      </c>
      <c r="U762" s="14">
        <f>+Section5_Values[[#This Row],[Difference]]/Section5_Values[[#This Row],[Total District ICC]]</f>
        <v>1.2898553091811394E-2</v>
      </c>
    </row>
    <row r="763" spans="1:21">
      <c r="A763" s="4">
        <v>2023</v>
      </c>
      <c r="B763" s="4">
        <v>74</v>
      </c>
      <c r="C763" s="4" t="s">
        <v>695</v>
      </c>
      <c r="D763" s="4">
        <v>20130</v>
      </c>
      <c r="E763" s="4" t="s">
        <v>432</v>
      </c>
      <c r="F763" s="4" t="s">
        <v>43</v>
      </c>
      <c r="G763" s="7">
        <v>15137</v>
      </c>
      <c r="H763" s="23">
        <v>725.38</v>
      </c>
      <c r="I763" s="7">
        <v>14411.62</v>
      </c>
      <c r="J763" s="7">
        <v>15369</v>
      </c>
      <c r="K763" s="25">
        <v>957.38</v>
      </c>
      <c r="L763" s="4" t="s">
        <v>43</v>
      </c>
      <c r="M763" s="7">
        <v>19525</v>
      </c>
      <c r="N763" s="23">
        <v>6896.66</v>
      </c>
      <c r="O763" s="7">
        <v>12628.34</v>
      </c>
      <c r="P763" s="7">
        <v>21107</v>
      </c>
      <c r="Q763" s="25">
        <f t="shared" si="22"/>
        <v>8478.66</v>
      </c>
      <c r="R763" s="39">
        <f>+Section5_Values[[#This Row],[Business Tax Year 2025 Inflation Cap Credit Reduction Amount in Dollars]]+Section5_Values[[#This Row],[Non-Business Tax Year 2025 Inflation Cap Credit Reduction Amount in Dollars]]</f>
        <v>7622.04</v>
      </c>
      <c r="S763" s="18">
        <f>+Section5_Values[[#This Row],[Business County Portion of Section 5 Payment to School District]]+Section5_Values[[#This Row],[Non-Business County Portion of Section 5 Payment to School District]]</f>
        <v>9436.0399999999991</v>
      </c>
      <c r="T763" s="13">
        <f t="shared" si="23"/>
        <v>1813.9999999999991</v>
      </c>
      <c r="U763" s="14">
        <f>+Section5_Values[[#This Row],[Difference]]/Section5_Values[[#This Row],[Total District ICC]]</f>
        <v>0.23799402784556353</v>
      </c>
    </row>
    <row r="764" spans="1:21">
      <c r="A764" s="4">
        <v>2023</v>
      </c>
      <c r="B764" s="4">
        <v>74</v>
      </c>
      <c r="C764" s="4" t="s">
        <v>695</v>
      </c>
      <c r="D764" s="4">
        <v>20360</v>
      </c>
      <c r="E764" s="4" t="s">
        <v>323</v>
      </c>
      <c r="F764" s="4" t="s">
        <v>43</v>
      </c>
      <c r="G764" s="7">
        <v>1738694</v>
      </c>
      <c r="H764" s="23">
        <v>213500.26</v>
      </c>
      <c r="I764" s="7">
        <v>1525193.74</v>
      </c>
      <c r="J764" s="7">
        <v>1751373</v>
      </c>
      <c r="K764" s="25">
        <v>226179.26</v>
      </c>
      <c r="L764" s="4" t="s">
        <v>44</v>
      </c>
      <c r="M764" s="7" t="s">
        <v>45</v>
      </c>
      <c r="N764" s="23">
        <v>0</v>
      </c>
      <c r="O764" s="7" t="s">
        <v>45</v>
      </c>
      <c r="P764" s="7" t="s">
        <v>45</v>
      </c>
      <c r="Q764" s="25">
        <f t="shared" si="22"/>
        <v>0</v>
      </c>
      <c r="R764" s="39">
        <f>+Section5_Values[[#This Row],[Business Tax Year 2025 Inflation Cap Credit Reduction Amount in Dollars]]+Section5_Values[[#This Row],[Non-Business Tax Year 2025 Inflation Cap Credit Reduction Amount in Dollars]]</f>
        <v>213500.26</v>
      </c>
      <c r="S764" s="18">
        <f>+Section5_Values[[#This Row],[Business County Portion of Section 5 Payment to School District]]+Section5_Values[[#This Row],[Non-Business County Portion of Section 5 Payment to School District]]</f>
        <v>226179.26</v>
      </c>
      <c r="T764" s="13">
        <f t="shared" si="23"/>
        <v>12679</v>
      </c>
      <c r="U764" s="14">
        <f>+Section5_Values[[#This Row],[Difference]]/Section5_Values[[#This Row],[Total District ICC]]</f>
        <v>5.9386344541219757E-2</v>
      </c>
    </row>
    <row r="765" spans="1:21">
      <c r="A765" s="4">
        <v>2023</v>
      </c>
      <c r="B765" s="4">
        <v>74</v>
      </c>
      <c r="C765" s="4" t="s">
        <v>695</v>
      </c>
      <c r="D765" s="4">
        <v>20720</v>
      </c>
      <c r="E765" s="4" t="s">
        <v>234</v>
      </c>
      <c r="F765" s="4" t="s">
        <v>44</v>
      </c>
      <c r="G765" s="7" t="s">
        <v>45</v>
      </c>
      <c r="H765" s="23">
        <v>0</v>
      </c>
      <c r="I765" s="7" t="s">
        <v>45</v>
      </c>
      <c r="J765" s="7" t="s">
        <v>45</v>
      </c>
      <c r="K765" s="25">
        <v>0</v>
      </c>
      <c r="L765" s="4" t="s">
        <v>44</v>
      </c>
      <c r="M765" s="7" t="s">
        <v>45</v>
      </c>
      <c r="N765" s="23">
        <v>0</v>
      </c>
      <c r="O765" s="7" t="s">
        <v>45</v>
      </c>
      <c r="P765" s="7" t="s">
        <v>45</v>
      </c>
      <c r="Q765" s="25">
        <f t="shared" si="22"/>
        <v>0</v>
      </c>
      <c r="R765" s="39">
        <f>+Section5_Values[[#This Row],[Business Tax Year 2025 Inflation Cap Credit Reduction Amount in Dollars]]+Section5_Values[[#This Row],[Non-Business Tax Year 2025 Inflation Cap Credit Reduction Amount in Dollars]]</f>
        <v>0</v>
      </c>
      <c r="S765" s="18">
        <f>+Section5_Values[[#This Row],[Business County Portion of Section 5 Payment to School District]]+Section5_Values[[#This Row],[Non-Business County Portion of Section 5 Payment to School District]]</f>
        <v>0</v>
      </c>
      <c r="T765" s="13">
        <f t="shared" si="23"/>
        <v>0</v>
      </c>
      <c r="U765" s="14" t="e">
        <f>+Section5_Values[[#This Row],[Difference]]/Section5_Values[[#This Row],[Total District ICC]]</f>
        <v>#DIV/0!</v>
      </c>
    </row>
    <row r="766" spans="1:21">
      <c r="A766" s="4">
        <v>2023</v>
      </c>
      <c r="B766" s="4">
        <v>74</v>
      </c>
      <c r="C766" s="4" t="s">
        <v>695</v>
      </c>
      <c r="D766" s="4">
        <v>20850</v>
      </c>
      <c r="E766" s="4" t="s">
        <v>696</v>
      </c>
      <c r="F766" s="4" t="s">
        <v>43</v>
      </c>
      <c r="G766" s="7">
        <v>243265</v>
      </c>
      <c r="H766" s="23">
        <v>34351.839999999997</v>
      </c>
      <c r="I766" s="7">
        <v>208913.16</v>
      </c>
      <c r="J766" s="7">
        <v>244581</v>
      </c>
      <c r="K766" s="25">
        <v>35667.839999999997</v>
      </c>
      <c r="L766" s="4" t="s">
        <v>44</v>
      </c>
      <c r="M766" s="7" t="s">
        <v>45</v>
      </c>
      <c r="N766" s="23">
        <v>0</v>
      </c>
      <c r="O766" s="7" t="s">
        <v>45</v>
      </c>
      <c r="P766" s="7" t="s">
        <v>45</v>
      </c>
      <c r="Q766" s="25">
        <f t="shared" si="22"/>
        <v>0</v>
      </c>
      <c r="R766" s="39">
        <f>+Section5_Values[[#This Row],[Business Tax Year 2025 Inflation Cap Credit Reduction Amount in Dollars]]+Section5_Values[[#This Row],[Non-Business Tax Year 2025 Inflation Cap Credit Reduction Amount in Dollars]]</f>
        <v>34351.839999999997</v>
      </c>
      <c r="S766" s="18">
        <f>+Section5_Values[[#This Row],[Business County Portion of Section 5 Payment to School District]]+Section5_Values[[#This Row],[Non-Business County Portion of Section 5 Payment to School District]]</f>
        <v>35667.839999999997</v>
      </c>
      <c r="T766" s="13">
        <f t="shared" si="23"/>
        <v>1316</v>
      </c>
      <c r="U766" s="14">
        <f>+Section5_Values[[#This Row],[Difference]]/Section5_Values[[#This Row],[Total District ICC]]</f>
        <v>3.8309447179539734E-2</v>
      </c>
    </row>
    <row r="767" spans="1:21">
      <c r="A767" s="4">
        <v>2023</v>
      </c>
      <c r="B767" s="4">
        <v>74</v>
      </c>
      <c r="C767" s="4" t="s">
        <v>695</v>
      </c>
      <c r="D767" s="4">
        <v>21110</v>
      </c>
      <c r="E767" s="4" t="s">
        <v>678</v>
      </c>
      <c r="F767" s="4" t="s">
        <v>43</v>
      </c>
      <c r="G767" s="7">
        <v>1092229</v>
      </c>
      <c r="H767" s="23">
        <v>145972.60999999999</v>
      </c>
      <c r="I767" s="7">
        <v>946256.39</v>
      </c>
      <c r="J767" s="7">
        <v>1057305</v>
      </c>
      <c r="K767" s="25">
        <v>111048.61</v>
      </c>
      <c r="L767" s="4" t="s">
        <v>44</v>
      </c>
      <c r="M767" s="7" t="s">
        <v>45</v>
      </c>
      <c r="N767" s="23">
        <v>0</v>
      </c>
      <c r="O767" s="7" t="s">
        <v>45</v>
      </c>
      <c r="P767" s="7" t="s">
        <v>45</v>
      </c>
      <c r="Q767" s="25">
        <f t="shared" si="22"/>
        <v>0</v>
      </c>
      <c r="R767" s="39">
        <f>+Section5_Values[[#This Row],[Business Tax Year 2025 Inflation Cap Credit Reduction Amount in Dollars]]+Section5_Values[[#This Row],[Non-Business Tax Year 2025 Inflation Cap Credit Reduction Amount in Dollars]]</f>
        <v>145972.60999999999</v>
      </c>
      <c r="S767" s="18">
        <f>+Section5_Values[[#This Row],[Business County Portion of Section 5 Payment to School District]]+Section5_Values[[#This Row],[Non-Business County Portion of Section 5 Payment to School District]]</f>
        <v>111048.61</v>
      </c>
      <c r="T767" s="13">
        <f t="shared" si="23"/>
        <v>-34923.999999999985</v>
      </c>
      <c r="U767" s="15">
        <f>+Section5_Values[[#This Row],[Difference]]/Section5_Values[[#This Row],[Total District ICC]]</f>
        <v>-0.2392503634757232</v>
      </c>
    </row>
    <row r="768" spans="1:21">
      <c r="A768" s="4">
        <v>2023</v>
      </c>
      <c r="B768" s="4">
        <v>74</v>
      </c>
      <c r="C768" s="4" t="s">
        <v>695</v>
      </c>
      <c r="D768" s="4">
        <v>21910</v>
      </c>
      <c r="E768" s="4" t="s">
        <v>437</v>
      </c>
      <c r="F768" s="4" t="s">
        <v>43</v>
      </c>
      <c r="G768" s="7">
        <v>3245599</v>
      </c>
      <c r="H768" s="23">
        <v>180618.29</v>
      </c>
      <c r="I768" s="7">
        <v>3064980.71</v>
      </c>
      <c r="J768" s="7">
        <v>3385539</v>
      </c>
      <c r="K768" s="25">
        <v>320558.28999999998</v>
      </c>
      <c r="L768" s="4" t="s">
        <v>44</v>
      </c>
      <c r="M768" s="7" t="s">
        <v>45</v>
      </c>
      <c r="N768" s="23">
        <v>0</v>
      </c>
      <c r="O768" s="7" t="s">
        <v>45</v>
      </c>
      <c r="P768" s="7" t="s">
        <v>45</v>
      </c>
      <c r="Q768" s="25">
        <f t="shared" si="22"/>
        <v>0</v>
      </c>
      <c r="R768" s="39">
        <f>+Section5_Values[[#This Row],[Business Tax Year 2025 Inflation Cap Credit Reduction Amount in Dollars]]+Section5_Values[[#This Row],[Non-Business Tax Year 2025 Inflation Cap Credit Reduction Amount in Dollars]]</f>
        <v>180618.29</v>
      </c>
      <c r="S768" s="18">
        <f>+Section5_Values[[#This Row],[Business County Portion of Section 5 Payment to School District]]+Section5_Values[[#This Row],[Non-Business County Portion of Section 5 Payment to School District]]</f>
        <v>320558.28999999998</v>
      </c>
      <c r="T768" s="13">
        <f t="shared" si="23"/>
        <v>139939.99999999997</v>
      </c>
      <c r="U768" s="14">
        <f>+Section5_Values[[#This Row],[Difference]]/Section5_Values[[#This Row],[Total District ICC]]</f>
        <v>0.77478310751364088</v>
      </c>
    </row>
    <row r="769" spans="1:21">
      <c r="A769" s="4">
        <v>2023</v>
      </c>
      <c r="B769" s="4">
        <v>74</v>
      </c>
      <c r="C769" s="4" t="s">
        <v>695</v>
      </c>
      <c r="D769" s="4">
        <v>22350</v>
      </c>
      <c r="E769" s="4" t="s">
        <v>697</v>
      </c>
      <c r="F769" s="4" t="s">
        <v>43</v>
      </c>
      <c r="G769" s="7">
        <v>3714166</v>
      </c>
      <c r="H769" s="23">
        <v>355393</v>
      </c>
      <c r="I769" s="7">
        <v>3358773</v>
      </c>
      <c r="J769" s="7">
        <v>3730814</v>
      </c>
      <c r="K769" s="25">
        <v>372041</v>
      </c>
      <c r="L769" s="4" t="s">
        <v>43</v>
      </c>
      <c r="M769" s="7">
        <v>723822</v>
      </c>
      <c r="N769" s="23">
        <v>4820.6000000000004</v>
      </c>
      <c r="O769" s="7">
        <v>719001.4</v>
      </c>
      <c r="P769" s="7">
        <v>733544</v>
      </c>
      <c r="Q769" s="25">
        <f t="shared" si="22"/>
        <v>14542.599999999977</v>
      </c>
      <c r="R769" s="39">
        <f>+Section5_Values[[#This Row],[Business Tax Year 2025 Inflation Cap Credit Reduction Amount in Dollars]]+Section5_Values[[#This Row],[Non-Business Tax Year 2025 Inflation Cap Credit Reduction Amount in Dollars]]</f>
        <v>360213.6</v>
      </c>
      <c r="S769" s="18">
        <f>+Section5_Values[[#This Row],[Business County Portion of Section 5 Payment to School District]]+Section5_Values[[#This Row],[Non-Business County Portion of Section 5 Payment to School District]]</f>
        <v>386583.6</v>
      </c>
      <c r="T769" s="13">
        <f t="shared" si="23"/>
        <v>26370</v>
      </c>
      <c r="U769" s="14">
        <f>+Section5_Values[[#This Row],[Difference]]/Section5_Values[[#This Row],[Total District ICC]]</f>
        <v>7.3206564105297522E-2</v>
      </c>
    </row>
    <row r="770" spans="1:21">
      <c r="A770" s="4">
        <v>2023</v>
      </c>
      <c r="B770" s="4">
        <v>74</v>
      </c>
      <c r="C770" s="4" t="s">
        <v>695</v>
      </c>
      <c r="D770" s="4">
        <v>22760</v>
      </c>
      <c r="E770" s="4" t="s">
        <v>681</v>
      </c>
      <c r="F770" s="4" t="s">
        <v>43</v>
      </c>
      <c r="G770" s="7">
        <v>1609938</v>
      </c>
      <c r="H770" s="23">
        <v>129509.28</v>
      </c>
      <c r="I770" s="7">
        <v>1480428.72</v>
      </c>
      <c r="J770" s="7">
        <v>1633752</v>
      </c>
      <c r="K770" s="25">
        <v>153323.28</v>
      </c>
      <c r="L770" s="4" t="s">
        <v>44</v>
      </c>
      <c r="M770" s="7" t="s">
        <v>45</v>
      </c>
      <c r="N770" s="23">
        <v>0</v>
      </c>
      <c r="O770" s="7" t="s">
        <v>45</v>
      </c>
      <c r="P770" s="7" t="s">
        <v>45</v>
      </c>
      <c r="Q770" s="25">
        <f t="shared" si="22"/>
        <v>0</v>
      </c>
      <c r="R770" s="39">
        <f>+Section5_Values[[#This Row],[Business Tax Year 2025 Inflation Cap Credit Reduction Amount in Dollars]]+Section5_Values[[#This Row],[Non-Business Tax Year 2025 Inflation Cap Credit Reduction Amount in Dollars]]</f>
        <v>129509.28</v>
      </c>
      <c r="S770" s="18">
        <f>+Section5_Values[[#This Row],[Business County Portion of Section 5 Payment to School District]]+Section5_Values[[#This Row],[Non-Business County Portion of Section 5 Payment to School District]]</f>
        <v>153323.28</v>
      </c>
      <c r="T770" s="13">
        <f t="shared" si="23"/>
        <v>23814</v>
      </c>
      <c r="U770" s="14">
        <f>+Section5_Values[[#This Row],[Difference]]/Section5_Values[[#This Row],[Total District ICC]]</f>
        <v>0.18387871510057041</v>
      </c>
    </row>
    <row r="771" spans="1:21">
      <c r="A771" s="4">
        <v>2023</v>
      </c>
      <c r="B771" s="4">
        <v>74</v>
      </c>
      <c r="C771" s="4" t="s">
        <v>695</v>
      </c>
      <c r="D771" s="4">
        <v>23520</v>
      </c>
      <c r="E771" s="4" t="s">
        <v>239</v>
      </c>
      <c r="F771" s="4" t="s">
        <v>43</v>
      </c>
      <c r="G771" s="7">
        <v>2164689</v>
      </c>
      <c r="H771" s="23">
        <v>217494.08</v>
      </c>
      <c r="I771" s="7">
        <v>1947194.92</v>
      </c>
      <c r="J771" s="7">
        <v>2166323</v>
      </c>
      <c r="K771" s="25">
        <v>219128.08</v>
      </c>
      <c r="L771" s="4" t="s">
        <v>44</v>
      </c>
      <c r="M771" s="7" t="s">
        <v>45</v>
      </c>
      <c r="N771" s="23">
        <v>0</v>
      </c>
      <c r="O771" s="7" t="s">
        <v>45</v>
      </c>
      <c r="P771" s="7" t="s">
        <v>45</v>
      </c>
      <c r="Q771" s="25">
        <f t="shared" si="22"/>
        <v>0</v>
      </c>
      <c r="R771" s="39">
        <f>+Section5_Values[[#This Row],[Business Tax Year 2025 Inflation Cap Credit Reduction Amount in Dollars]]+Section5_Values[[#This Row],[Non-Business Tax Year 2025 Inflation Cap Credit Reduction Amount in Dollars]]</f>
        <v>217494.08</v>
      </c>
      <c r="S771" s="18">
        <f>+Section5_Values[[#This Row],[Business County Portion of Section 5 Payment to School District]]+Section5_Values[[#This Row],[Non-Business County Portion of Section 5 Payment to School District]]</f>
        <v>219128.08</v>
      </c>
      <c r="T771" s="13">
        <f t="shared" si="23"/>
        <v>1634</v>
      </c>
      <c r="U771" s="14">
        <f>+Section5_Values[[#This Row],[Difference]]/Section5_Values[[#This Row],[Total District ICC]]</f>
        <v>7.5128481657983524E-3</v>
      </c>
    </row>
    <row r="772" spans="1:21">
      <c r="A772" s="4">
        <v>2023</v>
      </c>
      <c r="B772" s="4">
        <v>74</v>
      </c>
      <c r="C772" s="4" t="s">
        <v>695</v>
      </c>
      <c r="D772" s="4">
        <v>23720</v>
      </c>
      <c r="E772" s="4" t="s">
        <v>698</v>
      </c>
      <c r="F772" s="4" t="s">
        <v>43</v>
      </c>
      <c r="G772" s="7">
        <v>1353142</v>
      </c>
      <c r="H772" s="23">
        <v>84239.9</v>
      </c>
      <c r="I772" s="7">
        <v>1268902.1000000001</v>
      </c>
      <c r="J772" s="7">
        <v>1354319</v>
      </c>
      <c r="K772" s="25">
        <v>85416.9</v>
      </c>
      <c r="L772" s="4" t="s">
        <v>44</v>
      </c>
      <c r="M772" s="7" t="s">
        <v>45</v>
      </c>
      <c r="N772" s="23">
        <v>0</v>
      </c>
      <c r="O772" s="7" t="s">
        <v>45</v>
      </c>
      <c r="P772" s="7" t="s">
        <v>45</v>
      </c>
      <c r="Q772" s="25">
        <f t="shared" si="22"/>
        <v>0</v>
      </c>
      <c r="R772" s="39">
        <f>+Section5_Values[[#This Row],[Business Tax Year 2025 Inflation Cap Credit Reduction Amount in Dollars]]+Section5_Values[[#This Row],[Non-Business Tax Year 2025 Inflation Cap Credit Reduction Amount in Dollars]]</f>
        <v>84239.9</v>
      </c>
      <c r="S772" s="18">
        <f>+Section5_Values[[#This Row],[Business County Portion of Section 5 Payment to School District]]+Section5_Values[[#This Row],[Non-Business County Portion of Section 5 Payment to School District]]</f>
        <v>85416.9</v>
      </c>
      <c r="T772" s="13">
        <f t="shared" si="23"/>
        <v>1177</v>
      </c>
      <c r="U772" s="14">
        <f>+Section5_Values[[#This Row],[Difference]]/Section5_Values[[#This Row],[Total District ICC]]</f>
        <v>1.3972001391264711E-2</v>
      </c>
    </row>
    <row r="773" spans="1:21">
      <c r="A773" s="4">
        <v>2023</v>
      </c>
      <c r="B773" s="4">
        <v>74</v>
      </c>
      <c r="C773" s="4" t="s">
        <v>695</v>
      </c>
      <c r="D773" s="4">
        <v>24130</v>
      </c>
      <c r="E773" s="4" t="s">
        <v>682</v>
      </c>
      <c r="F773" s="4" t="s">
        <v>43</v>
      </c>
      <c r="G773" s="7">
        <v>1957979</v>
      </c>
      <c r="H773" s="23">
        <v>69187.95</v>
      </c>
      <c r="I773" s="7">
        <v>1888791.05</v>
      </c>
      <c r="J773" s="7">
        <v>1962301</v>
      </c>
      <c r="K773" s="25">
        <v>73509.95</v>
      </c>
      <c r="L773" s="4" t="s">
        <v>44</v>
      </c>
      <c r="M773" s="7" t="s">
        <v>45</v>
      </c>
      <c r="N773" s="23">
        <v>0</v>
      </c>
      <c r="O773" s="7" t="s">
        <v>45</v>
      </c>
      <c r="P773" s="7" t="s">
        <v>45</v>
      </c>
      <c r="Q773" s="25">
        <f t="shared" si="22"/>
        <v>0</v>
      </c>
      <c r="R773" s="39">
        <f>+Section5_Values[[#This Row],[Business Tax Year 2025 Inflation Cap Credit Reduction Amount in Dollars]]+Section5_Values[[#This Row],[Non-Business Tax Year 2025 Inflation Cap Credit Reduction Amount in Dollars]]</f>
        <v>69187.95</v>
      </c>
      <c r="S773" s="18">
        <f>+Section5_Values[[#This Row],[Business County Portion of Section 5 Payment to School District]]+Section5_Values[[#This Row],[Non-Business County Portion of Section 5 Payment to School District]]</f>
        <v>73509.95</v>
      </c>
      <c r="T773" s="13">
        <f t="shared" si="23"/>
        <v>4322</v>
      </c>
      <c r="U773" s="14">
        <f>+Section5_Values[[#This Row],[Difference]]/Section5_Values[[#This Row],[Total District ICC]]</f>
        <v>6.2467525053134257E-2</v>
      </c>
    </row>
    <row r="774" spans="1:21">
      <c r="A774" s="4">
        <v>2023</v>
      </c>
      <c r="B774" s="4">
        <v>74</v>
      </c>
      <c r="C774" s="4" t="s">
        <v>695</v>
      </c>
      <c r="D774" s="4">
        <v>24850</v>
      </c>
      <c r="E774" s="4" t="s">
        <v>470</v>
      </c>
      <c r="F774" s="4" t="s">
        <v>44</v>
      </c>
      <c r="G774" s="7" t="s">
        <v>45</v>
      </c>
      <c r="H774" s="23">
        <v>0</v>
      </c>
      <c r="I774" s="7" t="s">
        <v>45</v>
      </c>
      <c r="J774" s="7" t="s">
        <v>45</v>
      </c>
      <c r="K774" s="25">
        <v>0</v>
      </c>
      <c r="L774" s="4" t="s">
        <v>44</v>
      </c>
      <c r="M774" s="7" t="s">
        <v>45</v>
      </c>
      <c r="N774" s="23">
        <v>0</v>
      </c>
      <c r="O774" s="7" t="s">
        <v>45</v>
      </c>
      <c r="P774" s="7" t="s">
        <v>45</v>
      </c>
      <c r="Q774" s="25">
        <f t="shared" si="22"/>
        <v>0</v>
      </c>
      <c r="R774" s="39">
        <f>+Section5_Values[[#This Row],[Business Tax Year 2025 Inflation Cap Credit Reduction Amount in Dollars]]+Section5_Values[[#This Row],[Non-Business Tax Year 2025 Inflation Cap Credit Reduction Amount in Dollars]]</f>
        <v>0</v>
      </c>
      <c r="S774" s="18">
        <f>+Section5_Values[[#This Row],[Business County Portion of Section 5 Payment to School District]]+Section5_Values[[#This Row],[Non-Business County Portion of Section 5 Payment to School District]]</f>
        <v>0</v>
      </c>
      <c r="T774" s="13">
        <f t="shared" si="23"/>
        <v>0</v>
      </c>
      <c r="U774" s="14" t="e">
        <f>+Section5_Values[[#This Row],[Difference]]/Section5_Values[[#This Row],[Total District ICC]]</f>
        <v>#DIV/0!</v>
      </c>
    </row>
    <row r="775" spans="1:21">
      <c r="A775" s="4">
        <v>2023</v>
      </c>
      <c r="B775" s="4">
        <v>74</v>
      </c>
      <c r="C775" s="4" t="s">
        <v>695</v>
      </c>
      <c r="D775" s="4">
        <v>25320</v>
      </c>
      <c r="E775" s="4" t="s">
        <v>699</v>
      </c>
      <c r="F775" s="4" t="s">
        <v>44</v>
      </c>
      <c r="G775" s="7" t="s">
        <v>45</v>
      </c>
      <c r="H775" s="23">
        <v>0</v>
      </c>
      <c r="I775" s="7" t="s">
        <v>45</v>
      </c>
      <c r="J775" s="7" t="s">
        <v>45</v>
      </c>
      <c r="K775" s="25">
        <v>0</v>
      </c>
      <c r="L775" s="4" t="s">
        <v>44</v>
      </c>
      <c r="M775" s="7" t="s">
        <v>45</v>
      </c>
      <c r="N775" s="23">
        <v>0</v>
      </c>
      <c r="O775" s="7" t="s">
        <v>45</v>
      </c>
      <c r="P775" s="7" t="s">
        <v>45</v>
      </c>
      <c r="Q775" s="25">
        <f t="shared" ref="Q775:Q838" si="24">IF(L775="Y",MAX(P775-O775,0),0)</f>
        <v>0</v>
      </c>
      <c r="R775" s="39">
        <f>+Section5_Values[[#This Row],[Business Tax Year 2025 Inflation Cap Credit Reduction Amount in Dollars]]+Section5_Values[[#This Row],[Non-Business Tax Year 2025 Inflation Cap Credit Reduction Amount in Dollars]]</f>
        <v>0</v>
      </c>
      <c r="S775" s="18">
        <f>+Section5_Values[[#This Row],[Business County Portion of Section 5 Payment to School District]]+Section5_Values[[#This Row],[Non-Business County Portion of Section 5 Payment to School District]]</f>
        <v>0</v>
      </c>
      <c r="T775" s="13">
        <f t="shared" ref="T775:T838" si="25">+S775-R775</f>
        <v>0</v>
      </c>
      <c r="U775" s="14" t="e">
        <f>+Section5_Values[[#This Row],[Difference]]/Section5_Values[[#This Row],[Total District ICC]]</f>
        <v>#DIV/0!</v>
      </c>
    </row>
    <row r="776" spans="1:21">
      <c r="A776" s="4">
        <v>2023</v>
      </c>
      <c r="B776" s="4">
        <v>74</v>
      </c>
      <c r="C776" s="4" t="s">
        <v>695</v>
      </c>
      <c r="D776" s="4">
        <v>25590</v>
      </c>
      <c r="E776" s="4" t="s">
        <v>444</v>
      </c>
      <c r="F776" s="4" t="s">
        <v>43</v>
      </c>
      <c r="G776" s="7">
        <v>133249</v>
      </c>
      <c r="H776" s="23">
        <v>15409.85</v>
      </c>
      <c r="I776" s="7">
        <v>117839.15</v>
      </c>
      <c r="J776" s="7">
        <v>141930</v>
      </c>
      <c r="K776" s="25">
        <v>24090.85</v>
      </c>
      <c r="L776" s="4" t="s">
        <v>43</v>
      </c>
      <c r="M776" s="7">
        <v>3637</v>
      </c>
      <c r="N776" s="23">
        <v>195.57</v>
      </c>
      <c r="O776" s="7">
        <v>3441.43</v>
      </c>
      <c r="P776" s="7">
        <v>3800</v>
      </c>
      <c r="Q776" s="25">
        <f t="shared" si="24"/>
        <v>358.57000000000016</v>
      </c>
      <c r="R776" s="39">
        <f>+Section5_Values[[#This Row],[Business Tax Year 2025 Inflation Cap Credit Reduction Amount in Dollars]]+Section5_Values[[#This Row],[Non-Business Tax Year 2025 Inflation Cap Credit Reduction Amount in Dollars]]</f>
        <v>15605.42</v>
      </c>
      <c r="S776" s="18">
        <f>+Section5_Values[[#This Row],[Business County Portion of Section 5 Payment to School District]]+Section5_Values[[#This Row],[Non-Business County Portion of Section 5 Payment to School District]]</f>
        <v>24449.42</v>
      </c>
      <c r="T776" s="13">
        <f t="shared" si="25"/>
        <v>8843.9999999999982</v>
      </c>
      <c r="U776" s="14">
        <f>+Section5_Values[[#This Row],[Difference]]/Section5_Values[[#This Row],[Total District ICC]]</f>
        <v>0.56672617590555063</v>
      </c>
    </row>
    <row r="777" spans="1:21">
      <c r="A777" s="4">
        <v>2023</v>
      </c>
      <c r="B777" s="4">
        <v>74</v>
      </c>
      <c r="C777" s="4" t="s">
        <v>695</v>
      </c>
      <c r="D777" s="4">
        <v>30130</v>
      </c>
      <c r="E777" s="4" t="s">
        <v>78</v>
      </c>
      <c r="F777" s="4" t="s">
        <v>44</v>
      </c>
      <c r="G777" s="7" t="s">
        <v>45</v>
      </c>
      <c r="H777" s="23">
        <v>0</v>
      </c>
      <c r="I777" s="7" t="s">
        <v>45</v>
      </c>
      <c r="J777" s="7" t="s">
        <v>45</v>
      </c>
      <c r="K777" s="25">
        <v>0</v>
      </c>
      <c r="L777" s="4" t="s">
        <v>44</v>
      </c>
      <c r="M777" s="7" t="s">
        <v>45</v>
      </c>
      <c r="N777" s="23">
        <v>0</v>
      </c>
      <c r="O777" s="7" t="s">
        <v>45</v>
      </c>
      <c r="P777" s="7" t="s">
        <v>45</v>
      </c>
      <c r="Q777" s="25">
        <f t="shared" si="24"/>
        <v>0</v>
      </c>
      <c r="R777" s="39">
        <f>+Section5_Values[[#This Row],[Business Tax Year 2025 Inflation Cap Credit Reduction Amount in Dollars]]+Section5_Values[[#This Row],[Non-Business Tax Year 2025 Inflation Cap Credit Reduction Amount in Dollars]]</f>
        <v>0</v>
      </c>
      <c r="S777" s="18">
        <f>+Section5_Values[[#This Row],[Business County Portion of Section 5 Payment to School District]]+Section5_Values[[#This Row],[Non-Business County Portion of Section 5 Payment to School District]]</f>
        <v>0</v>
      </c>
      <c r="T777" s="13">
        <f t="shared" si="25"/>
        <v>0</v>
      </c>
      <c r="U777" s="14" t="e">
        <f>+Section5_Values[[#This Row],[Difference]]/Section5_Values[[#This Row],[Total District ICC]]</f>
        <v>#DIV/0!</v>
      </c>
    </row>
    <row r="778" spans="1:21">
      <c r="A778" s="4">
        <v>2023</v>
      </c>
      <c r="B778" s="4">
        <v>74</v>
      </c>
      <c r="C778" s="4" t="s">
        <v>695</v>
      </c>
      <c r="D778" s="4">
        <v>30330</v>
      </c>
      <c r="E778" s="4" t="s">
        <v>80</v>
      </c>
      <c r="F778" s="4" t="s">
        <v>44</v>
      </c>
      <c r="G778" s="7" t="s">
        <v>45</v>
      </c>
      <c r="H778" s="23">
        <v>0</v>
      </c>
      <c r="I778" s="7" t="s">
        <v>45</v>
      </c>
      <c r="J778" s="7" t="s">
        <v>45</v>
      </c>
      <c r="K778" s="25">
        <v>0</v>
      </c>
      <c r="L778" s="4" t="s">
        <v>44</v>
      </c>
      <c r="M778" s="7" t="s">
        <v>45</v>
      </c>
      <c r="N778" s="23">
        <v>0</v>
      </c>
      <c r="O778" s="7" t="s">
        <v>45</v>
      </c>
      <c r="P778" s="7" t="s">
        <v>45</v>
      </c>
      <c r="Q778" s="25">
        <f t="shared" si="24"/>
        <v>0</v>
      </c>
      <c r="R778" s="39">
        <f>+Section5_Values[[#This Row],[Business Tax Year 2025 Inflation Cap Credit Reduction Amount in Dollars]]+Section5_Values[[#This Row],[Non-Business Tax Year 2025 Inflation Cap Credit Reduction Amount in Dollars]]</f>
        <v>0</v>
      </c>
      <c r="S778" s="18">
        <f>+Section5_Values[[#This Row],[Business County Portion of Section 5 Payment to School District]]+Section5_Values[[#This Row],[Non-Business County Portion of Section 5 Payment to School District]]</f>
        <v>0</v>
      </c>
      <c r="T778" s="13">
        <f t="shared" si="25"/>
        <v>0</v>
      </c>
      <c r="U778" s="14" t="e">
        <f>+Section5_Values[[#This Row],[Difference]]/Section5_Values[[#This Row],[Total District ICC]]</f>
        <v>#DIV/0!</v>
      </c>
    </row>
    <row r="779" spans="1:21">
      <c r="A779" s="4">
        <v>2023</v>
      </c>
      <c r="B779" s="4">
        <v>74</v>
      </c>
      <c r="C779" s="4" t="s">
        <v>695</v>
      </c>
      <c r="D779" s="4">
        <v>30450</v>
      </c>
      <c r="E779" s="4" t="s">
        <v>246</v>
      </c>
      <c r="F779" s="4" t="s">
        <v>43</v>
      </c>
      <c r="G779" s="7">
        <v>1854286</v>
      </c>
      <c r="H779" s="23">
        <v>328832.48</v>
      </c>
      <c r="I779" s="7">
        <v>1525453.52</v>
      </c>
      <c r="J779" s="7">
        <v>1857130</v>
      </c>
      <c r="K779" s="25">
        <v>331676.48</v>
      </c>
      <c r="L779" s="4" t="s">
        <v>44</v>
      </c>
      <c r="M779" s="7" t="s">
        <v>45</v>
      </c>
      <c r="N779" s="23">
        <v>0</v>
      </c>
      <c r="O779" s="7" t="s">
        <v>45</v>
      </c>
      <c r="P779" s="7" t="s">
        <v>45</v>
      </c>
      <c r="Q779" s="25">
        <f t="shared" si="24"/>
        <v>0</v>
      </c>
      <c r="R779" s="39">
        <f>+Section5_Values[[#This Row],[Business Tax Year 2025 Inflation Cap Credit Reduction Amount in Dollars]]+Section5_Values[[#This Row],[Non-Business Tax Year 2025 Inflation Cap Credit Reduction Amount in Dollars]]</f>
        <v>328832.48</v>
      </c>
      <c r="S779" s="18">
        <f>+Section5_Values[[#This Row],[Business County Portion of Section 5 Payment to School District]]+Section5_Values[[#This Row],[Non-Business County Portion of Section 5 Payment to School District]]</f>
        <v>331676.48</v>
      </c>
      <c r="T779" s="13">
        <f t="shared" si="25"/>
        <v>2844</v>
      </c>
      <c r="U779" s="14">
        <f>+Section5_Values[[#This Row],[Difference]]/Section5_Values[[#This Row],[Total District ICC]]</f>
        <v>8.6487806800593422E-3</v>
      </c>
    </row>
    <row r="780" spans="1:21">
      <c r="A780" s="4">
        <v>2023</v>
      </c>
      <c r="B780" s="4">
        <v>75</v>
      </c>
      <c r="C780" s="4" t="s">
        <v>700</v>
      </c>
      <c r="D780" s="4">
        <v>20090</v>
      </c>
      <c r="E780" s="4" t="s">
        <v>701</v>
      </c>
      <c r="F780" s="4" t="s">
        <v>43</v>
      </c>
      <c r="G780" s="7">
        <v>4286881</v>
      </c>
      <c r="H780" s="23">
        <v>450123.7</v>
      </c>
      <c r="I780" s="7">
        <v>3836757.3</v>
      </c>
      <c r="J780" s="7">
        <v>4287453</v>
      </c>
      <c r="K780" s="25">
        <v>450695.7</v>
      </c>
      <c r="L780" s="4" t="s">
        <v>44</v>
      </c>
      <c r="M780" s="7" t="s">
        <v>45</v>
      </c>
      <c r="N780" s="23">
        <v>0</v>
      </c>
      <c r="O780" s="7" t="s">
        <v>45</v>
      </c>
      <c r="P780" s="7" t="s">
        <v>45</v>
      </c>
      <c r="Q780" s="25">
        <f t="shared" si="24"/>
        <v>0</v>
      </c>
      <c r="R780" s="39">
        <f>+Section5_Values[[#This Row],[Business Tax Year 2025 Inflation Cap Credit Reduction Amount in Dollars]]+Section5_Values[[#This Row],[Non-Business Tax Year 2025 Inflation Cap Credit Reduction Amount in Dollars]]</f>
        <v>450123.7</v>
      </c>
      <c r="S780" s="18">
        <f>+Section5_Values[[#This Row],[Business County Portion of Section 5 Payment to School District]]+Section5_Values[[#This Row],[Non-Business County Portion of Section 5 Payment to School District]]</f>
        <v>450695.7</v>
      </c>
      <c r="T780" s="13">
        <f t="shared" si="25"/>
        <v>572</v>
      </c>
      <c r="U780" s="14">
        <f>+Section5_Values[[#This Row],[Difference]]/Section5_Values[[#This Row],[Total District ICC]]</f>
        <v>1.2707617928138419E-3</v>
      </c>
    </row>
    <row r="781" spans="1:21">
      <c r="A781" s="4">
        <v>2023</v>
      </c>
      <c r="B781" s="4">
        <v>75</v>
      </c>
      <c r="C781" s="4" t="s">
        <v>700</v>
      </c>
      <c r="D781" s="4">
        <v>20560</v>
      </c>
      <c r="E781" s="4" t="s">
        <v>101</v>
      </c>
      <c r="F781" s="4" t="s">
        <v>43</v>
      </c>
      <c r="G781" s="7">
        <v>1671740</v>
      </c>
      <c r="H781" s="23">
        <v>183366.47</v>
      </c>
      <c r="I781" s="7">
        <v>1488373.53</v>
      </c>
      <c r="J781" s="7">
        <v>1671083</v>
      </c>
      <c r="K781" s="25">
        <v>182709.47</v>
      </c>
      <c r="L781" s="4" t="s">
        <v>44</v>
      </c>
      <c r="M781" s="7" t="s">
        <v>45</v>
      </c>
      <c r="N781" s="23">
        <v>0</v>
      </c>
      <c r="O781" s="7" t="s">
        <v>45</v>
      </c>
      <c r="P781" s="7" t="s">
        <v>45</v>
      </c>
      <c r="Q781" s="25">
        <f t="shared" si="24"/>
        <v>0</v>
      </c>
      <c r="R781" s="39">
        <f>+Section5_Values[[#This Row],[Business Tax Year 2025 Inflation Cap Credit Reduction Amount in Dollars]]+Section5_Values[[#This Row],[Non-Business Tax Year 2025 Inflation Cap Credit Reduction Amount in Dollars]]</f>
        <v>183366.47</v>
      </c>
      <c r="S781" s="18">
        <f>+Section5_Values[[#This Row],[Business County Portion of Section 5 Payment to School District]]+Section5_Values[[#This Row],[Non-Business County Portion of Section 5 Payment to School District]]</f>
        <v>182709.47</v>
      </c>
      <c r="T781" s="13">
        <f t="shared" si="25"/>
        <v>-657</v>
      </c>
      <c r="U781" s="15">
        <f>+Section5_Values[[#This Row],[Difference]]/Section5_Values[[#This Row],[Total District ICC]]</f>
        <v>-3.5829887547052632E-3</v>
      </c>
    </row>
    <row r="782" spans="1:21">
      <c r="A782" s="4">
        <v>2023</v>
      </c>
      <c r="B782" s="4">
        <v>75</v>
      </c>
      <c r="C782" s="4" t="s">
        <v>700</v>
      </c>
      <c r="D782" s="4">
        <v>20580</v>
      </c>
      <c r="E782" s="4" t="s">
        <v>284</v>
      </c>
      <c r="F782" s="4" t="s">
        <v>43</v>
      </c>
      <c r="G782" s="7">
        <v>19353</v>
      </c>
      <c r="H782" s="23">
        <v>2842.66</v>
      </c>
      <c r="I782" s="7">
        <v>16510.34</v>
      </c>
      <c r="J782" s="7">
        <v>20000</v>
      </c>
      <c r="K782" s="25">
        <v>3489.66</v>
      </c>
      <c r="L782" s="4" t="s">
        <v>44</v>
      </c>
      <c r="M782" s="7" t="s">
        <v>45</v>
      </c>
      <c r="N782" s="23">
        <v>0</v>
      </c>
      <c r="O782" s="7" t="s">
        <v>45</v>
      </c>
      <c r="P782" s="7" t="s">
        <v>45</v>
      </c>
      <c r="Q782" s="25">
        <f t="shared" si="24"/>
        <v>0</v>
      </c>
      <c r="R782" s="39">
        <f>+Section5_Values[[#This Row],[Business Tax Year 2025 Inflation Cap Credit Reduction Amount in Dollars]]+Section5_Values[[#This Row],[Non-Business Tax Year 2025 Inflation Cap Credit Reduction Amount in Dollars]]</f>
        <v>2842.66</v>
      </c>
      <c r="S782" s="18">
        <f>+Section5_Values[[#This Row],[Business County Portion of Section 5 Payment to School District]]+Section5_Values[[#This Row],[Non-Business County Portion of Section 5 Payment to School District]]</f>
        <v>3489.66</v>
      </c>
      <c r="T782" s="13">
        <f t="shared" si="25"/>
        <v>647</v>
      </c>
      <c r="U782" s="14">
        <f>+Section5_Values[[#This Row],[Difference]]/Section5_Values[[#This Row],[Total District ICC]]</f>
        <v>0.22760372327327222</v>
      </c>
    </row>
    <row r="783" spans="1:21">
      <c r="A783" s="4">
        <v>2023</v>
      </c>
      <c r="B783" s="4">
        <v>75</v>
      </c>
      <c r="C783" s="4" t="s">
        <v>700</v>
      </c>
      <c r="D783" s="4">
        <v>21760</v>
      </c>
      <c r="E783" s="4" t="s">
        <v>702</v>
      </c>
      <c r="F783" s="4" t="s">
        <v>43</v>
      </c>
      <c r="G783" s="7">
        <v>2063707</v>
      </c>
      <c r="H783" s="23">
        <v>74471.960000000006</v>
      </c>
      <c r="I783" s="7">
        <v>1989235.04</v>
      </c>
      <c r="J783" s="7">
        <v>2066638</v>
      </c>
      <c r="K783" s="25">
        <v>77402.960000000006</v>
      </c>
      <c r="L783" s="4" t="s">
        <v>43</v>
      </c>
      <c r="M783" s="7">
        <v>31867</v>
      </c>
      <c r="N783" s="23">
        <v>2749.46</v>
      </c>
      <c r="O783" s="7">
        <v>29117.54</v>
      </c>
      <c r="P783" s="7">
        <v>31715</v>
      </c>
      <c r="Q783" s="25">
        <f t="shared" si="24"/>
        <v>2597.4599999999991</v>
      </c>
      <c r="R783" s="39">
        <f>+Section5_Values[[#This Row],[Business Tax Year 2025 Inflation Cap Credit Reduction Amount in Dollars]]+Section5_Values[[#This Row],[Non-Business Tax Year 2025 Inflation Cap Credit Reduction Amount in Dollars]]</f>
        <v>77221.420000000013</v>
      </c>
      <c r="S783" s="18">
        <f>+Section5_Values[[#This Row],[Business County Portion of Section 5 Payment to School District]]+Section5_Values[[#This Row],[Non-Business County Portion of Section 5 Payment to School District]]</f>
        <v>80000.420000000013</v>
      </c>
      <c r="T783" s="13">
        <f t="shared" si="25"/>
        <v>2779</v>
      </c>
      <c r="U783" s="14">
        <f>+Section5_Values[[#This Row],[Difference]]/Section5_Values[[#This Row],[Total District ICC]]</f>
        <v>3.5987424214680326E-2</v>
      </c>
    </row>
    <row r="784" spans="1:21">
      <c r="A784" s="4">
        <v>2023</v>
      </c>
      <c r="B784" s="4">
        <v>75</v>
      </c>
      <c r="C784" s="4" t="s">
        <v>700</v>
      </c>
      <c r="D784" s="4">
        <v>21900</v>
      </c>
      <c r="E784" s="4" t="s">
        <v>286</v>
      </c>
      <c r="F784" s="4" t="s">
        <v>43</v>
      </c>
      <c r="G784" s="7">
        <v>3837922</v>
      </c>
      <c r="H784" s="23">
        <v>363520.17</v>
      </c>
      <c r="I784" s="7">
        <v>3474401.83</v>
      </c>
      <c r="J784" s="7">
        <v>3949369</v>
      </c>
      <c r="K784" s="25">
        <v>474967.17</v>
      </c>
      <c r="L784" s="4" t="s">
        <v>44</v>
      </c>
      <c r="M784" s="7" t="s">
        <v>45</v>
      </c>
      <c r="N784" s="23">
        <v>0</v>
      </c>
      <c r="O784" s="7" t="s">
        <v>45</v>
      </c>
      <c r="P784" s="7" t="s">
        <v>45</v>
      </c>
      <c r="Q784" s="25">
        <f t="shared" si="24"/>
        <v>0</v>
      </c>
      <c r="R784" s="39">
        <f>+Section5_Values[[#This Row],[Business Tax Year 2025 Inflation Cap Credit Reduction Amount in Dollars]]+Section5_Values[[#This Row],[Non-Business Tax Year 2025 Inflation Cap Credit Reduction Amount in Dollars]]</f>
        <v>363520.17</v>
      </c>
      <c r="S784" s="18">
        <f>+Section5_Values[[#This Row],[Business County Portion of Section 5 Payment to School District]]+Section5_Values[[#This Row],[Non-Business County Portion of Section 5 Payment to School District]]</f>
        <v>474967.17</v>
      </c>
      <c r="T784" s="13">
        <f t="shared" si="25"/>
        <v>111447</v>
      </c>
      <c r="U784" s="14">
        <f>+Section5_Values[[#This Row],[Difference]]/Section5_Values[[#This Row],[Total District ICC]]</f>
        <v>0.3065772113827962</v>
      </c>
    </row>
    <row r="785" spans="1:21">
      <c r="A785" s="4">
        <v>2023</v>
      </c>
      <c r="B785" s="4">
        <v>75</v>
      </c>
      <c r="C785" s="4" t="s">
        <v>700</v>
      </c>
      <c r="D785" s="4">
        <v>22110</v>
      </c>
      <c r="E785" s="4" t="s">
        <v>171</v>
      </c>
      <c r="F785" s="4" t="s">
        <v>43</v>
      </c>
      <c r="G785" s="7">
        <v>5183</v>
      </c>
      <c r="H785" s="23">
        <v>843.01</v>
      </c>
      <c r="I785" s="7">
        <v>4339.99</v>
      </c>
      <c r="J785" s="7">
        <v>5225</v>
      </c>
      <c r="K785" s="25">
        <v>885.01</v>
      </c>
      <c r="L785" s="4" t="s">
        <v>44</v>
      </c>
      <c r="M785" s="7" t="s">
        <v>45</v>
      </c>
      <c r="N785" s="23">
        <v>0</v>
      </c>
      <c r="O785" s="7" t="s">
        <v>45</v>
      </c>
      <c r="P785" s="7" t="s">
        <v>45</v>
      </c>
      <c r="Q785" s="25">
        <f t="shared" si="24"/>
        <v>0</v>
      </c>
      <c r="R785" s="39">
        <f>+Section5_Values[[#This Row],[Business Tax Year 2025 Inflation Cap Credit Reduction Amount in Dollars]]+Section5_Values[[#This Row],[Non-Business Tax Year 2025 Inflation Cap Credit Reduction Amount in Dollars]]</f>
        <v>843.01</v>
      </c>
      <c r="S785" s="18">
        <f>+Section5_Values[[#This Row],[Business County Portion of Section 5 Payment to School District]]+Section5_Values[[#This Row],[Non-Business County Portion of Section 5 Payment to School District]]</f>
        <v>885.01</v>
      </c>
      <c r="T785" s="13">
        <f t="shared" si="25"/>
        <v>42</v>
      </c>
      <c r="U785" s="14">
        <f>+Section5_Values[[#This Row],[Difference]]/Section5_Values[[#This Row],[Total District ICC]]</f>
        <v>4.9821473054886656E-2</v>
      </c>
    </row>
    <row r="786" spans="1:21">
      <c r="A786" s="4">
        <v>2023</v>
      </c>
      <c r="B786" s="4">
        <v>75</v>
      </c>
      <c r="C786" s="4" t="s">
        <v>700</v>
      </c>
      <c r="D786" s="4">
        <v>22250</v>
      </c>
      <c r="E786" s="4" t="s">
        <v>703</v>
      </c>
      <c r="F786" s="4" t="s">
        <v>43</v>
      </c>
      <c r="G786" s="7">
        <v>3643574</v>
      </c>
      <c r="H786" s="23">
        <v>367121.14</v>
      </c>
      <c r="I786" s="7">
        <v>3276452.86</v>
      </c>
      <c r="J786" s="7">
        <v>3646174</v>
      </c>
      <c r="K786" s="25">
        <v>369721.14</v>
      </c>
      <c r="L786" s="4" t="s">
        <v>43</v>
      </c>
      <c r="M786" s="7">
        <v>295049</v>
      </c>
      <c r="N786" s="23">
        <v>24887.31</v>
      </c>
      <c r="O786" s="7">
        <v>270161.69</v>
      </c>
      <c r="P786" s="7">
        <v>295164</v>
      </c>
      <c r="Q786" s="25">
        <f t="shared" si="24"/>
        <v>25002.309999999998</v>
      </c>
      <c r="R786" s="39">
        <f>+Section5_Values[[#This Row],[Business Tax Year 2025 Inflation Cap Credit Reduction Amount in Dollars]]+Section5_Values[[#This Row],[Non-Business Tax Year 2025 Inflation Cap Credit Reduction Amount in Dollars]]</f>
        <v>392008.45</v>
      </c>
      <c r="S786" s="18">
        <f>+Section5_Values[[#This Row],[Business County Portion of Section 5 Payment to School District]]+Section5_Values[[#This Row],[Non-Business County Portion of Section 5 Payment to School District]]</f>
        <v>394723.45</v>
      </c>
      <c r="T786" s="13">
        <f t="shared" si="25"/>
        <v>2715</v>
      </c>
      <c r="U786" s="14">
        <f>+Section5_Values[[#This Row],[Difference]]/Section5_Values[[#This Row],[Total District ICC]]</f>
        <v>6.925871113237482E-3</v>
      </c>
    </row>
    <row r="787" spans="1:21">
      <c r="A787" s="4">
        <v>2023</v>
      </c>
      <c r="B787" s="4">
        <v>75</v>
      </c>
      <c r="C787" s="4" t="s">
        <v>700</v>
      </c>
      <c r="D787" s="4">
        <v>22500</v>
      </c>
      <c r="E787" s="4" t="s">
        <v>103</v>
      </c>
      <c r="F787" s="4" t="s">
        <v>43</v>
      </c>
      <c r="G787" s="7">
        <v>2171868</v>
      </c>
      <c r="H787" s="23">
        <v>163471.03</v>
      </c>
      <c r="I787" s="7">
        <v>2008396.97</v>
      </c>
      <c r="J787" s="7">
        <v>2173424</v>
      </c>
      <c r="K787" s="25">
        <v>165027.03</v>
      </c>
      <c r="L787" s="4" t="s">
        <v>44</v>
      </c>
      <c r="M787" s="7" t="s">
        <v>45</v>
      </c>
      <c r="N787" s="23">
        <v>0</v>
      </c>
      <c r="O787" s="7" t="s">
        <v>45</v>
      </c>
      <c r="P787" s="7" t="s">
        <v>45</v>
      </c>
      <c r="Q787" s="25">
        <f t="shared" si="24"/>
        <v>0</v>
      </c>
      <c r="R787" s="39">
        <f>+Section5_Values[[#This Row],[Business Tax Year 2025 Inflation Cap Credit Reduction Amount in Dollars]]+Section5_Values[[#This Row],[Non-Business Tax Year 2025 Inflation Cap Credit Reduction Amount in Dollars]]</f>
        <v>163471.03</v>
      </c>
      <c r="S787" s="18">
        <f>+Section5_Values[[#This Row],[Business County Portion of Section 5 Payment to School District]]+Section5_Values[[#This Row],[Non-Business County Portion of Section 5 Payment to School District]]</f>
        <v>165027.03</v>
      </c>
      <c r="T787" s="13">
        <f t="shared" si="25"/>
        <v>1556</v>
      </c>
      <c r="U787" s="14">
        <f>+Section5_Values[[#This Row],[Difference]]/Section5_Values[[#This Row],[Total District ICC]]</f>
        <v>9.5185061230726939E-3</v>
      </c>
    </row>
    <row r="788" spans="1:21">
      <c r="A788" s="4">
        <v>2023</v>
      </c>
      <c r="B788" s="4">
        <v>75</v>
      </c>
      <c r="C788" s="4" t="s">
        <v>700</v>
      </c>
      <c r="D788" s="4">
        <v>23490</v>
      </c>
      <c r="E788" s="4" t="s">
        <v>105</v>
      </c>
      <c r="F788" s="4" t="s">
        <v>43</v>
      </c>
      <c r="G788" s="7">
        <v>743090</v>
      </c>
      <c r="H788" s="23">
        <v>78360.899999999994</v>
      </c>
      <c r="I788" s="7">
        <v>664729.1</v>
      </c>
      <c r="J788" s="7">
        <v>753188</v>
      </c>
      <c r="K788" s="25">
        <v>88458.9</v>
      </c>
      <c r="L788" s="4" t="s">
        <v>44</v>
      </c>
      <c r="M788" s="7" t="s">
        <v>45</v>
      </c>
      <c r="N788" s="23">
        <v>0</v>
      </c>
      <c r="O788" s="7" t="s">
        <v>45</v>
      </c>
      <c r="P788" s="7" t="s">
        <v>45</v>
      </c>
      <c r="Q788" s="25">
        <f t="shared" si="24"/>
        <v>0</v>
      </c>
      <c r="R788" s="39">
        <f>+Section5_Values[[#This Row],[Business Tax Year 2025 Inflation Cap Credit Reduction Amount in Dollars]]+Section5_Values[[#This Row],[Non-Business Tax Year 2025 Inflation Cap Credit Reduction Amount in Dollars]]</f>
        <v>78360.899999999994</v>
      </c>
      <c r="S788" s="18">
        <f>+Section5_Values[[#This Row],[Business County Portion of Section 5 Payment to School District]]+Section5_Values[[#This Row],[Non-Business County Portion of Section 5 Payment to School District]]</f>
        <v>88458.9</v>
      </c>
      <c r="T788" s="13">
        <f t="shared" si="25"/>
        <v>10098</v>
      </c>
      <c r="U788" s="14">
        <f>+Section5_Values[[#This Row],[Difference]]/Section5_Values[[#This Row],[Total District ICC]]</f>
        <v>0.12886528868351435</v>
      </c>
    </row>
    <row r="789" spans="1:21">
      <c r="A789" s="4">
        <v>2023</v>
      </c>
      <c r="B789" s="4">
        <v>75</v>
      </c>
      <c r="C789" s="4" t="s">
        <v>700</v>
      </c>
      <c r="D789" s="4">
        <v>23620</v>
      </c>
      <c r="E789" s="4" t="s">
        <v>106</v>
      </c>
      <c r="F789" s="4" t="s">
        <v>43</v>
      </c>
      <c r="G789" s="7">
        <v>135883</v>
      </c>
      <c r="H789" s="23">
        <v>17671.259999999998</v>
      </c>
      <c r="I789" s="7">
        <v>118211.74</v>
      </c>
      <c r="J789" s="7">
        <v>135847</v>
      </c>
      <c r="K789" s="25">
        <v>17635.259999999998</v>
      </c>
      <c r="L789" s="4" t="s">
        <v>44</v>
      </c>
      <c r="M789" s="7" t="s">
        <v>45</v>
      </c>
      <c r="N789" s="23">
        <v>0</v>
      </c>
      <c r="O789" s="7" t="s">
        <v>45</v>
      </c>
      <c r="P789" s="7" t="s">
        <v>45</v>
      </c>
      <c r="Q789" s="25">
        <f t="shared" si="24"/>
        <v>0</v>
      </c>
      <c r="R789" s="39">
        <f>+Section5_Values[[#This Row],[Business Tax Year 2025 Inflation Cap Credit Reduction Amount in Dollars]]+Section5_Values[[#This Row],[Non-Business Tax Year 2025 Inflation Cap Credit Reduction Amount in Dollars]]</f>
        <v>17671.259999999998</v>
      </c>
      <c r="S789" s="18">
        <f>+Section5_Values[[#This Row],[Business County Portion of Section 5 Payment to School District]]+Section5_Values[[#This Row],[Non-Business County Portion of Section 5 Payment to School District]]</f>
        <v>17635.259999999998</v>
      </c>
      <c r="T789" s="13">
        <f t="shared" si="25"/>
        <v>-36</v>
      </c>
      <c r="U789" s="15">
        <f>+Section5_Values[[#This Row],[Difference]]/Section5_Values[[#This Row],[Total District ICC]]</f>
        <v>-2.0372061754509868E-3</v>
      </c>
    </row>
    <row r="790" spans="1:21">
      <c r="A790" s="4">
        <v>2023</v>
      </c>
      <c r="B790" s="4">
        <v>75</v>
      </c>
      <c r="C790" s="4" t="s">
        <v>700</v>
      </c>
      <c r="D790" s="4">
        <v>23650</v>
      </c>
      <c r="E790" s="4" t="s">
        <v>107</v>
      </c>
      <c r="F790" s="4" t="s">
        <v>43</v>
      </c>
      <c r="G790" s="7">
        <v>420326</v>
      </c>
      <c r="H790" s="23">
        <v>52692.34</v>
      </c>
      <c r="I790" s="7">
        <v>367633.66</v>
      </c>
      <c r="J790" s="7">
        <v>319055</v>
      </c>
      <c r="K790" s="25">
        <v>0</v>
      </c>
      <c r="L790" s="4" t="s">
        <v>44</v>
      </c>
      <c r="M790" s="7" t="s">
        <v>45</v>
      </c>
      <c r="N790" s="23">
        <v>0</v>
      </c>
      <c r="O790" s="7" t="s">
        <v>45</v>
      </c>
      <c r="P790" s="7" t="s">
        <v>45</v>
      </c>
      <c r="Q790" s="25">
        <f t="shared" si="24"/>
        <v>0</v>
      </c>
      <c r="R790" s="39">
        <f>+Section5_Values[[#This Row],[Business Tax Year 2025 Inflation Cap Credit Reduction Amount in Dollars]]+Section5_Values[[#This Row],[Non-Business Tax Year 2025 Inflation Cap Credit Reduction Amount in Dollars]]</f>
        <v>52692.34</v>
      </c>
      <c r="S790" s="18">
        <f>+Section5_Values[[#This Row],[Business County Portion of Section 5 Payment to School District]]+Section5_Values[[#This Row],[Non-Business County Portion of Section 5 Payment to School District]]</f>
        <v>0</v>
      </c>
      <c r="T790" s="13">
        <f t="shared" si="25"/>
        <v>-52692.34</v>
      </c>
      <c r="U790" s="15">
        <f>+Section5_Values[[#This Row],[Difference]]/Section5_Values[[#This Row],[Total District ICC]]</f>
        <v>-1</v>
      </c>
    </row>
    <row r="791" spans="1:21">
      <c r="A791" s="4">
        <v>2023</v>
      </c>
      <c r="B791" s="4">
        <v>75</v>
      </c>
      <c r="C791" s="4" t="s">
        <v>700</v>
      </c>
      <c r="D791" s="4">
        <v>24660</v>
      </c>
      <c r="E791" s="4" t="s">
        <v>396</v>
      </c>
      <c r="F791" s="4" t="s">
        <v>43</v>
      </c>
      <c r="G791" s="7">
        <v>4533</v>
      </c>
      <c r="H791" s="23">
        <v>686.49</v>
      </c>
      <c r="I791" s="7">
        <v>3846.51</v>
      </c>
      <c r="J791" s="7">
        <v>4533</v>
      </c>
      <c r="K791" s="25">
        <v>686.49</v>
      </c>
      <c r="L791" s="4" t="s">
        <v>44</v>
      </c>
      <c r="M791" s="7" t="s">
        <v>45</v>
      </c>
      <c r="N791" s="23">
        <v>0</v>
      </c>
      <c r="O791" s="7" t="s">
        <v>45</v>
      </c>
      <c r="P791" s="7" t="s">
        <v>45</v>
      </c>
      <c r="Q791" s="25">
        <f t="shared" si="24"/>
        <v>0</v>
      </c>
      <c r="R791" s="39">
        <f>+Section5_Values[[#This Row],[Business Tax Year 2025 Inflation Cap Credit Reduction Amount in Dollars]]+Section5_Values[[#This Row],[Non-Business Tax Year 2025 Inflation Cap Credit Reduction Amount in Dollars]]</f>
        <v>686.49</v>
      </c>
      <c r="S791" s="18">
        <f>+Section5_Values[[#This Row],[Business County Portion of Section 5 Payment to School District]]+Section5_Values[[#This Row],[Non-Business County Portion of Section 5 Payment to School District]]</f>
        <v>686.49</v>
      </c>
      <c r="T791" s="13">
        <f t="shared" si="25"/>
        <v>0</v>
      </c>
      <c r="U791" s="14">
        <f>+Section5_Values[[#This Row],[Difference]]/Section5_Values[[#This Row],[Total District ICC]]</f>
        <v>0</v>
      </c>
    </row>
    <row r="792" spans="1:21">
      <c r="A792" s="4">
        <v>2023</v>
      </c>
      <c r="B792" s="4">
        <v>75</v>
      </c>
      <c r="C792" s="4" t="s">
        <v>700</v>
      </c>
      <c r="D792" s="4">
        <v>24730</v>
      </c>
      <c r="E792" s="4" t="s">
        <v>292</v>
      </c>
      <c r="F792" s="4" t="s">
        <v>43</v>
      </c>
      <c r="G792" s="7">
        <v>1812391</v>
      </c>
      <c r="H792" s="23">
        <v>121406.49</v>
      </c>
      <c r="I792" s="7">
        <v>1690984.51</v>
      </c>
      <c r="J792" s="7">
        <v>1812595</v>
      </c>
      <c r="K792" s="25">
        <v>121610.49</v>
      </c>
      <c r="L792" s="4" t="s">
        <v>44</v>
      </c>
      <c r="M792" s="7" t="s">
        <v>45</v>
      </c>
      <c r="N792" s="23">
        <v>0</v>
      </c>
      <c r="O792" s="7" t="s">
        <v>45</v>
      </c>
      <c r="P792" s="7" t="s">
        <v>45</v>
      </c>
      <c r="Q792" s="25">
        <f t="shared" si="24"/>
        <v>0</v>
      </c>
      <c r="R792" s="39">
        <f>+Section5_Values[[#This Row],[Business Tax Year 2025 Inflation Cap Credit Reduction Amount in Dollars]]+Section5_Values[[#This Row],[Non-Business Tax Year 2025 Inflation Cap Credit Reduction Amount in Dollars]]</f>
        <v>121406.49</v>
      </c>
      <c r="S792" s="18">
        <f>+Section5_Values[[#This Row],[Business County Portion of Section 5 Payment to School District]]+Section5_Values[[#This Row],[Non-Business County Portion of Section 5 Payment to School District]]</f>
        <v>121610.49</v>
      </c>
      <c r="T792" s="13">
        <f t="shared" si="25"/>
        <v>204</v>
      </c>
      <c r="U792" s="14">
        <f>+Section5_Values[[#This Row],[Difference]]/Section5_Values[[#This Row],[Total District ICC]]</f>
        <v>1.6803055586237605E-3</v>
      </c>
    </row>
    <row r="793" spans="1:21">
      <c r="A793" s="4">
        <v>2023</v>
      </c>
      <c r="B793" s="4">
        <v>75</v>
      </c>
      <c r="C793" s="4" t="s">
        <v>700</v>
      </c>
      <c r="D793" s="4">
        <v>24910</v>
      </c>
      <c r="E793" s="4" t="s">
        <v>509</v>
      </c>
      <c r="F793" s="4" t="s">
        <v>43</v>
      </c>
      <c r="G793" s="7">
        <v>14365127</v>
      </c>
      <c r="H793" s="23">
        <v>1072588.07</v>
      </c>
      <c r="I793" s="7">
        <v>13292538.93</v>
      </c>
      <c r="J793" s="7">
        <v>14498438</v>
      </c>
      <c r="K793" s="25">
        <v>1205899.07</v>
      </c>
      <c r="L793" s="4" t="s">
        <v>44</v>
      </c>
      <c r="M793" s="7" t="s">
        <v>45</v>
      </c>
      <c r="N793" s="23">
        <v>0</v>
      </c>
      <c r="O793" s="7" t="s">
        <v>45</v>
      </c>
      <c r="P793" s="7" t="s">
        <v>45</v>
      </c>
      <c r="Q793" s="25">
        <f t="shared" si="24"/>
        <v>0</v>
      </c>
      <c r="R793" s="39">
        <f>+Section5_Values[[#This Row],[Business Tax Year 2025 Inflation Cap Credit Reduction Amount in Dollars]]+Section5_Values[[#This Row],[Non-Business Tax Year 2025 Inflation Cap Credit Reduction Amount in Dollars]]</f>
        <v>1072588.07</v>
      </c>
      <c r="S793" s="18">
        <f>+Section5_Values[[#This Row],[Business County Portion of Section 5 Payment to School District]]+Section5_Values[[#This Row],[Non-Business County Portion of Section 5 Payment to School District]]</f>
        <v>1205899.07</v>
      </c>
      <c r="T793" s="13">
        <f t="shared" si="25"/>
        <v>133311</v>
      </c>
      <c r="U793" s="14">
        <f>+Section5_Values[[#This Row],[Difference]]/Section5_Values[[#This Row],[Total District ICC]]</f>
        <v>0.12428909450764261</v>
      </c>
    </row>
    <row r="794" spans="1:21">
      <c r="A794" s="4">
        <v>2023</v>
      </c>
      <c r="B794" s="4">
        <v>75</v>
      </c>
      <c r="C794" s="4" t="s">
        <v>700</v>
      </c>
      <c r="D794" s="4">
        <v>25610</v>
      </c>
      <c r="E794" s="4" t="s">
        <v>297</v>
      </c>
      <c r="F794" s="4" t="s">
        <v>43</v>
      </c>
      <c r="G794" s="7">
        <v>20943</v>
      </c>
      <c r="H794" s="23">
        <v>2940.02</v>
      </c>
      <c r="I794" s="7">
        <v>18002.98</v>
      </c>
      <c r="J794" s="7">
        <v>20948</v>
      </c>
      <c r="K794" s="25">
        <v>2945.02</v>
      </c>
      <c r="L794" s="4" t="s">
        <v>44</v>
      </c>
      <c r="M794" s="7" t="s">
        <v>45</v>
      </c>
      <c r="N794" s="23">
        <v>0</v>
      </c>
      <c r="O794" s="7" t="s">
        <v>45</v>
      </c>
      <c r="P794" s="7" t="s">
        <v>45</v>
      </c>
      <c r="Q794" s="25">
        <f t="shared" si="24"/>
        <v>0</v>
      </c>
      <c r="R794" s="39">
        <f>+Section5_Values[[#This Row],[Business Tax Year 2025 Inflation Cap Credit Reduction Amount in Dollars]]+Section5_Values[[#This Row],[Non-Business Tax Year 2025 Inflation Cap Credit Reduction Amount in Dollars]]</f>
        <v>2940.02</v>
      </c>
      <c r="S794" s="18">
        <f>+Section5_Values[[#This Row],[Business County Portion of Section 5 Payment to School District]]+Section5_Values[[#This Row],[Non-Business County Portion of Section 5 Payment to School District]]</f>
        <v>2945.02</v>
      </c>
      <c r="T794" s="13">
        <f t="shared" si="25"/>
        <v>5</v>
      </c>
      <c r="U794" s="14">
        <f>+Section5_Values[[#This Row],[Difference]]/Section5_Values[[#This Row],[Total District ICC]]</f>
        <v>1.7006687029339936E-3</v>
      </c>
    </row>
    <row r="795" spans="1:21">
      <c r="A795" s="4">
        <v>2023</v>
      </c>
      <c r="B795" s="4">
        <v>75</v>
      </c>
      <c r="C795" s="4" t="s">
        <v>700</v>
      </c>
      <c r="D795" s="4">
        <v>30270</v>
      </c>
      <c r="E795" s="4" t="s">
        <v>157</v>
      </c>
      <c r="F795" s="4" t="s">
        <v>43</v>
      </c>
      <c r="G795" s="7">
        <v>2702</v>
      </c>
      <c r="H795" s="23">
        <v>365.36</v>
      </c>
      <c r="I795" s="7">
        <v>2336.64</v>
      </c>
      <c r="J795" s="7">
        <v>2729</v>
      </c>
      <c r="K795" s="25">
        <v>392.36</v>
      </c>
      <c r="L795" s="4" t="s">
        <v>44</v>
      </c>
      <c r="M795" s="7" t="s">
        <v>45</v>
      </c>
      <c r="N795" s="23">
        <v>0</v>
      </c>
      <c r="O795" s="7" t="s">
        <v>45</v>
      </c>
      <c r="P795" s="7" t="s">
        <v>45</v>
      </c>
      <c r="Q795" s="25">
        <f t="shared" si="24"/>
        <v>0</v>
      </c>
      <c r="R795" s="39">
        <f>+Section5_Values[[#This Row],[Business Tax Year 2025 Inflation Cap Credit Reduction Amount in Dollars]]+Section5_Values[[#This Row],[Non-Business Tax Year 2025 Inflation Cap Credit Reduction Amount in Dollars]]</f>
        <v>365.36</v>
      </c>
      <c r="S795" s="18">
        <f>+Section5_Values[[#This Row],[Business County Portion of Section 5 Payment to School District]]+Section5_Values[[#This Row],[Non-Business County Portion of Section 5 Payment to School District]]</f>
        <v>392.36</v>
      </c>
      <c r="T795" s="13">
        <f t="shared" si="25"/>
        <v>27</v>
      </c>
      <c r="U795" s="14">
        <f>+Section5_Values[[#This Row],[Difference]]/Section5_Values[[#This Row],[Total District ICC]]</f>
        <v>7.3899715349244582E-2</v>
      </c>
    </row>
    <row r="796" spans="1:21">
      <c r="A796" s="4">
        <v>2023</v>
      </c>
      <c r="B796" s="4">
        <v>75</v>
      </c>
      <c r="C796" s="4" t="s">
        <v>700</v>
      </c>
      <c r="D796" s="4">
        <v>30290</v>
      </c>
      <c r="E796" s="4" t="s">
        <v>64</v>
      </c>
      <c r="F796" s="4" t="s">
        <v>43</v>
      </c>
      <c r="G796" s="7">
        <v>989</v>
      </c>
      <c r="H796" s="23">
        <v>181.23</v>
      </c>
      <c r="I796" s="7">
        <v>807.77</v>
      </c>
      <c r="J796" s="7">
        <v>1027</v>
      </c>
      <c r="K796" s="25">
        <v>219.23</v>
      </c>
      <c r="L796" s="4" t="s">
        <v>44</v>
      </c>
      <c r="M796" s="7" t="s">
        <v>45</v>
      </c>
      <c r="N796" s="23">
        <v>0</v>
      </c>
      <c r="O796" s="7" t="s">
        <v>45</v>
      </c>
      <c r="P796" s="7" t="s">
        <v>45</v>
      </c>
      <c r="Q796" s="25">
        <f t="shared" si="24"/>
        <v>0</v>
      </c>
      <c r="R796" s="39">
        <f>+Section5_Values[[#This Row],[Business Tax Year 2025 Inflation Cap Credit Reduction Amount in Dollars]]+Section5_Values[[#This Row],[Non-Business Tax Year 2025 Inflation Cap Credit Reduction Amount in Dollars]]</f>
        <v>181.23</v>
      </c>
      <c r="S796" s="18">
        <f>+Section5_Values[[#This Row],[Business County Portion of Section 5 Payment to School District]]+Section5_Values[[#This Row],[Non-Business County Portion of Section 5 Payment to School District]]</f>
        <v>219.23</v>
      </c>
      <c r="T796" s="13">
        <f t="shared" si="25"/>
        <v>38</v>
      </c>
      <c r="U796" s="14">
        <f>+Section5_Values[[#This Row],[Difference]]/Section5_Values[[#This Row],[Total District ICC]]</f>
        <v>0.20967830933068476</v>
      </c>
    </row>
    <row r="797" spans="1:21">
      <c r="A797" s="4">
        <v>2023</v>
      </c>
      <c r="B797" s="4">
        <v>75</v>
      </c>
      <c r="C797" s="4" t="s">
        <v>700</v>
      </c>
      <c r="D797" s="4">
        <v>30440</v>
      </c>
      <c r="E797" s="4" t="s">
        <v>112</v>
      </c>
      <c r="F797" s="4" t="s">
        <v>44</v>
      </c>
      <c r="G797" s="7" t="s">
        <v>45</v>
      </c>
      <c r="H797" s="23">
        <v>0</v>
      </c>
      <c r="I797" s="7" t="s">
        <v>45</v>
      </c>
      <c r="J797" s="7" t="s">
        <v>45</v>
      </c>
      <c r="K797" s="25">
        <v>0</v>
      </c>
      <c r="L797" s="4" t="s">
        <v>44</v>
      </c>
      <c r="M797" s="7" t="s">
        <v>45</v>
      </c>
      <c r="N797" s="23">
        <v>0</v>
      </c>
      <c r="O797" s="7" t="s">
        <v>45</v>
      </c>
      <c r="P797" s="7" t="s">
        <v>45</v>
      </c>
      <c r="Q797" s="25">
        <f t="shared" si="24"/>
        <v>0</v>
      </c>
      <c r="R797" s="39">
        <f>+Section5_Values[[#This Row],[Business Tax Year 2025 Inflation Cap Credit Reduction Amount in Dollars]]+Section5_Values[[#This Row],[Non-Business Tax Year 2025 Inflation Cap Credit Reduction Amount in Dollars]]</f>
        <v>0</v>
      </c>
      <c r="S797" s="18">
        <f>+Section5_Values[[#This Row],[Business County Portion of Section 5 Payment to School District]]+Section5_Values[[#This Row],[Non-Business County Portion of Section 5 Payment to School District]]</f>
        <v>0</v>
      </c>
      <c r="T797" s="13">
        <f t="shared" si="25"/>
        <v>0</v>
      </c>
      <c r="U797" s="14" t="e">
        <f>+Section5_Values[[#This Row],[Difference]]/Section5_Values[[#This Row],[Total District ICC]]</f>
        <v>#DIV/0!</v>
      </c>
    </row>
    <row r="798" spans="1:21">
      <c r="A798" s="4">
        <v>2023</v>
      </c>
      <c r="B798" s="4">
        <v>75</v>
      </c>
      <c r="C798" s="4" t="s">
        <v>700</v>
      </c>
      <c r="D798" s="4">
        <v>30500</v>
      </c>
      <c r="E798" s="4" t="s">
        <v>113</v>
      </c>
      <c r="F798" s="4" t="s">
        <v>44</v>
      </c>
      <c r="G798" s="7" t="s">
        <v>45</v>
      </c>
      <c r="H798" s="23">
        <v>0</v>
      </c>
      <c r="I798" s="7" t="s">
        <v>45</v>
      </c>
      <c r="J798" s="7" t="s">
        <v>45</v>
      </c>
      <c r="K798" s="25">
        <v>0</v>
      </c>
      <c r="L798" s="4" t="s">
        <v>44</v>
      </c>
      <c r="M798" s="7" t="s">
        <v>45</v>
      </c>
      <c r="N798" s="23">
        <v>0</v>
      </c>
      <c r="O798" s="7" t="s">
        <v>45</v>
      </c>
      <c r="P798" s="7" t="s">
        <v>45</v>
      </c>
      <c r="Q798" s="25">
        <f t="shared" si="24"/>
        <v>0</v>
      </c>
      <c r="R798" s="39">
        <f>+Section5_Values[[#This Row],[Business Tax Year 2025 Inflation Cap Credit Reduction Amount in Dollars]]+Section5_Values[[#This Row],[Non-Business Tax Year 2025 Inflation Cap Credit Reduction Amount in Dollars]]</f>
        <v>0</v>
      </c>
      <c r="S798" s="18">
        <f>+Section5_Values[[#This Row],[Business County Portion of Section 5 Payment to School District]]+Section5_Values[[#This Row],[Non-Business County Portion of Section 5 Payment to School District]]</f>
        <v>0</v>
      </c>
      <c r="T798" s="13">
        <f t="shared" si="25"/>
        <v>0</v>
      </c>
      <c r="U798" s="14" t="e">
        <f>+Section5_Values[[#This Row],[Difference]]/Section5_Values[[#This Row],[Total District ICC]]</f>
        <v>#DIV/0!</v>
      </c>
    </row>
    <row r="799" spans="1:21">
      <c r="A799" s="4">
        <v>2024</v>
      </c>
      <c r="B799" s="4">
        <v>76</v>
      </c>
      <c r="C799" s="4" t="s">
        <v>704</v>
      </c>
      <c r="D799" s="4">
        <v>20060</v>
      </c>
      <c r="E799" s="4" t="s">
        <v>209</v>
      </c>
      <c r="F799" s="4" t="s">
        <v>43</v>
      </c>
      <c r="G799" s="7">
        <v>7814984</v>
      </c>
      <c r="H799" s="23">
        <v>576519.56000000006</v>
      </c>
      <c r="I799" s="7">
        <v>7238464.4399999985</v>
      </c>
      <c r="J799" s="7">
        <v>7804009</v>
      </c>
      <c r="K799" s="25">
        <v>565544.56000000006</v>
      </c>
      <c r="L799" s="4" t="s">
        <v>44</v>
      </c>
      <c r="M799" s="7" t="s">
        <v>45</v>
      </c>
      <c r="N799" s="23">
        <v>0</v>
      </c>
      <c r="O799" s="7" t="s">
        <v>45</v>
      </c>
      <c r="P799" s="7" t="s">
        <v>45</v>
      </c>
      <c r="Q799" s="25">
        <f t="shared" si="24"/>
        <v>0</v>
      </c>
      <c r="R799" s="39">
        <f>+Section5_Values[[#This Row],[Business Tax Year 2025 Inflation Cap Credit Reduction Amount in Dollars]]+Section5_Values[[#This Row],[Non-Business Tax Year 2025 Inflation Cap Credit Reduction Amount in Dollars]]</f>
        <v>576519.56000000006</v>
      </c>
      <c r="S799" s="18">
        <f>+Section5_Values[[#This Row],[Business County Portion of Section 5 Payment to School District]]+Section5_Values[[#This Row],[Non-Business County Portion of Section 5 Payment to School District]]</f>
        <v>565544.56000000006</v>
      </c>
      <c r="T799" s="13">
        <f t="shared" si="25"/>
        <v>-10975</v>
      </c>
      <c r="U799" s="15">
        <f>+Section5_Values[[#This Row],[Difference]]/Section5_Values[[#This Row],[Total District ICC]]</f>
        <v>-1.903664812343921E-2</v>
      </c>
    </row>
    <row r="800" spans="1:21">
      <c r="A800" s="4">
        <v>2024</v>
      </c>
      <c r="B800" s="4">
        <v>76</v>
      </c>
      <c r="C800" s="4" t="s">
        <v>704</v>
      </c>
      <c r="D800" s="4">
        <v>20660</v>
      </c>
      <c r="E800" s="4" t="s">
        <v>159</v>
      </c>
      <c r="F800" s="4" t="s">
        <v>43</v>
      </c>
      <c r="G800" s="7">
        <v>36199</v>
      </c>
      <c r="H800" s="23">
        <v>3346.2</v>
      </c>
      <c r="I800" s="7">
        <v>32852.800000000003</v>
      </c>
      <c r="J800" s="7">
        <v>41383</v>
      </c>
      <c r="K800" s="25">
        <v>8530.2000000000007</v>
      </c>
      <c r="L800" s="4" t="s">
        <v>44</v>
      </c>
      <c r="M800" s="7" t="s">
        <v>45</v>
      </c>
      <c r="N800" s="23">
        <v>0</v>
      </c>
      <c r="O800" s="7" t="s">
        <v>45</v>
      </c>
      <c r="P800" s="7" t="s">
        <v>45</v>
      </c>
      <c r="Q800" s="25">
        <f t="shared" si="24"/>
        <v>0</v>
      </c>
      <c r="R800" s="39">
        <f>+Section5_Values[[#This Row],[Business Tax Year 2025 Inflation Cap Credit Reduction Amount in Dollars]]+Section5_Values[[#This Row],[Non-Business Tax Year 2025 Inflation Cap Credit Reduction Amount in Dollars]]</f>
        <v>3346.2</v>
      </c>
      <c r="S800" s="18">
        <f>+Section5_Values[[#This Row],[Business County Portion of Section 5 Payment to School District]]+Section5_Values[[#This Row],[Non-Business County Portion of Section 5 Payment to School District]]</f>
        <v>8530.2000000000007</v>
      </c>
      <c r="T800" s="13">
        <f t="shared" si="25"/>
        <v>5184.0000000000009</v>
      </c>
      <c r="U800" s="14">
        <f>+Section5_Values[[#This Row],[Difference]]/Section5_Values[[#This Row],[Total District ICC]]</f>
        <v>1.5492200107584726</v>
      </c>
    </row>
    <row r="801" spans="1:21">
      <c r="A801" s="4">
        <v>2024</v>
      </c>
      <c r="B801" s="4">
        <v>76</v>
      </c>
      <c r="C801" s="4" t="s">
        <v>704</v>
      </c>
      <c r="D801" s="4">
        <v>20810</v>
      </c>
      <c r="E801" s="4" t="s">
        <v>705</v>
      </c>
      <c r="F801" s="4" t="s">
        <v>44</v>
      </c>
      <c r="G801" s="7" t="s">
        <v>45</v>
      </c>
      <c r="H801" s="23">
        <v>0</v>
      </c>
      <c r="I801" s="7" t="s">
        <v>45</v>
      </c>
      <c r="J801" s="7" t="s">
        <v>45</v>
      </c>
      <c r="K801" s="25">
        <v>0</v>
      </c>
      <c r="L801" s="4" t="s">
        <v>44</v>
      </c>
      <c r="M801" s="7" t="s">
        <v>45</v>
      </c>
      <c r="N801" s="23">
        <v>0</v>
      </c>
      <c r="O801" s="7" t="s">
        <v>45</v>
      </c>
      <c r="P801" s="7" t="s">
        <v>45</v>
      </c>
      <c r="Q801" s="25">
        <f t="shared" si="24"/>
        <v>0</v>
      </c>
      <c r="R801" s="39">
        <f>+Section5_Values[[#This Row],[Business Tax Year 2025 Inflation Cap Credit Reduction Amount in Dollars]]+Section5_Values[[#This Row],[Non-Business Tax Year 2025 Inflation Cap Credit Reduction Amount in Dollars]]</f>
        <v>0</v>
      </c>
      <c r="S801" s="18">
        <f>+Section5_Values[[#This Row],[Business County Portion of Section 5 Payment to School District]]+Section5_Values[[#This Row],[Non-Business County Portion of Section 5 Payment to School District]]</f>
        <v>0</v>
      </c>
      <c r="T801" s="13">
        <f t="shared" si="25"/>
        <v>0</v>
      </c>
      <c r="U801" s="14" t="e">
        <f>+Section5_Values[[#This Row],[Difference]]/Section5_Values[[#This Row],[Total District ICC]]</f>
        <v>#DIV/0!</v>
      </c>
    </row>
    <row r="802" spans="1:21">
      <c r="A802" s="4">
        <v>2024</v>
      </c>
      <c r="B802" s="4">
        <v>76</v>
      </c>
      <c r="C802" s="4" t="s">
        <v>704</v>
      </c>
      <c r="D802" s="4">
        <v>20820</v>
      </c>
      <c r="E802" s="4" t="s">
        <v>706</v>
      </c>
      <c r="F802" s="4" t="s">
        <v>43</v>
      </c>
      <c r="G802" s="7">
        <v>7304327</v>
      </c>
      <c r="H802" s="23">
        <v>288049.17</v>
      </c>
      <c r="I802" s="7">
        <v>7016277.8300000001</v>
      </c>
      <c r="J802" s="7">
        <v>7354582</v>
      </c>
      <c r="K802" s="25">
        <v>338304.17</v>
      </c>
      <c r="L802" s="4" t="s">
        <v>43</v>
      </c>
      <c r="M802" s="7">
        <v>3007701</v>
      </c>
      <c r="N802" s="23">
        <v>47479.62</v>
      </c>
      <c r="O802" s="7">
        <v>2960221.38</v>
      </c>
      <c r="P802" s="7">
        <v>3406382</v>
      </c>
      <c r="Q802" s="25">
        <f t="shared" si="24"/>
        <v>446160.62000000011</v>
      </c>
      <c r="R802" s="39">
        <f>+Section5_Values[[#This Row],[Business Tax Year 2025 Inflation Cap Credit Reduction Amount in Dollars]]+Section5_Values[[#This Row],[Non-Business Tax Year 2025 Inflation Cap Credit Reduction Amount in Dollars]]</f>
        <v>335528.78999999998</v>
      </c>
      <c r="S802" s="18">
        <f>+Section5_Values[[#This Row],[Business County Portion of Section 5 Payment to School District]]+Section5_Values[[#This Row],[Non-Business County Portion of Section 5 Payment to School District]]</f>
        <v>784464.79</v>
      </c>
      <c r="T802" s="13">
        <f t="shared" si="25"/>
        <v>448936.00000000006</v>
      </c>
      <c r="U802" s="14">
        <f>+Section5_Values[[#This Row],[Difference]]/Section5_Values[[#This Row],[Total District ICC]]</f>
        <v>1.3379954667973502</v>
      </c>
    </row>
    <row r="803" spans="1:21">
      <c r="A803" s="4">
        <v>2024</v>
      </c>
      <c r="B803" s="4">
        <v>76</v>
      </c>
      <c r="C803" s="4" t="s">
        <v>704</v>
      </c>
      <c r="D803" s="4">
        <v>21770</v>
      </c>
      <c r="E803" s="4" t="s">
        <v>707</v>
      </c>
      <c r="F803" s="4" t="s">
        <v>43</v>
      </c>
      <c r="G803" s="7">
        <v>9498961</v>
      </c>
      <c r="H803" s="23">
        <v>1039589.13</v>
      </c>
      <c r="I803" s="7">
        <v>8459371.8699999992</v>
      </c>
      <c r="J803" s="7">
        <v>9677136</v>
      </c>
      <c r="K803" s="25">
        <v>1217764.1299999999</v>
      </c>
      <c r="L803" s="4" t="s">
        <v>43</v>
      </c>
      <c r="M803" s="7">
        <v>1893604</v>
      </c>
      <c r="N803" s="23">
        <v>220163.42</v>
      </c>
      <c r="O803" s="7">
        <v>1673440.58</v>
      </c>
      <c r="P803" s="7">
        <v>1939484</v>
      </c>
      <c r="Q803" s="25">
        <f t="shared" si="24"/>
        <v>266043.41999999993</v>
      </c>
      <c r="R803" s="39">
        <f>+Section5_Values[[#This Row],[Business Tax Year 2025 Inflation Cap Credit Reduction Amount in Dollars]]+Section5_Values[[#This Row],[Non-Business Tax Year 2025 Inflation Cap Credit Reduction Amount in Dollars]]</f>
        <v>1259752.55</v>
      </c>
      <c r="S803" s="18">
        <f>+Section5_Values[[#This Row],[Business County Portion of Section 5 Payment to School District]]+Section5_Values[[#This Row],[Non-Business County Portion of Section 5 Payment to School District]]</f>
        <v>1483807.5499999998</v>
      </c>
      <c r="T803" s="13">
        <f t="shared" si="25"/>
        <v>224054.99999999977</v>
      </c>
      <c r="U803" s="14">
        <f>+Section5_Values[[#This Row],[Difference]]/Section5_Values[[#This Row],[Total District ICC]]</f>
        <v>0.17785635758387611</v>
      </c>
    </row>
    <row r="804" spans="1:21">
      <c r="A804" s="4">
        <v>2024</v>
      </c>
      <c r="B804" s="4">
        <v>76</v>
      </c>
      <c r="C804" s="4" t="s">
        <v>704</v>
      </c>
      <c r="D804" s="4">
        <v>22490</v>
      </c>
      <c r="E804" s="4" t="s">
        <v>708</v>
      </c>
      <c r="F804" s="4" t="s">
        <v>43</v>
      </c>
      <c r="G804" s="7">
        <v>48996174</v>
      </c>
      <c r="H804" s="23">
        <v>2186185.21</v>
      </c>
      <c r="I804" s="7">
        <v>46809988.789999999</v>
      </c>
      <c r="J804" s="7">
        <v>48963325</v>
      </c>
      <c r="K804" s="25">
        <v>2153336.21</v>
      </c>
      <c r="L804" s="4" t="s">
        <v>43</v>
      </c>
      <c r="M804" s="7">
        <v>16715770</v>
      </c>
      <c r="N804" s="23">
        <v>705017.78</v>
      </c>
      <c r="O804" s="7">
        <v>16010752.220000001</v>
      </c>
      <c r="P804" s="7">
        <v>17011018</v>
      </c>
      <c r="Q804" s="25">
        <f t="shared" si="24"/>
        <v>1000265.7799999993</v>
      </c>
      <c r="R804" s="39">
        <f>+Section5_Values[[#This Row],[Business Tax Year 2025 Inflation Cap Credit Reduction Amount in Dollars]]+Section5_Values[[#This Row],[Non-Business Tax Year 2025 Inflation Cap Credit Reduction Amount in Dollars]]</f>
        <v>2891202.99</v>
      </c>
      <c r="S804" s="18">
        <f>+Section5_Values[[#This Row],[Business County Portion of Section 5 Payment to School District]]+Section5_Values[[#This Row],[Non-Business County Portion of Section 5 Payment to School District]]</f>
        <v>3153601.9899999993</v>
      </c>
      <c r="T804" s="13">
        <f t="shared" si="25"/>
        <v>262398.99999999907</v>
      </c>
      <c r="U804" s="15">
        <f>+Section5_Values[[#This Row],[Difference]]/Section5_Values[[#This Row],[Total District ICC]]</f>
        <v>9.0757722964308035E-2</v>
      </c>
    </row>
    <row r="805" spans="1:21">
      <c r="A805" s="4">
        <v>2024</v>
      </c>
      <c r="B805" s="4">
        <v>76</v>
      </c>
      <c r="C805" s="4" t="s">
        <v>704</v>
      </c>
      <c r="D805" s="4">
        <v>22700</v>
      </c>
      <c r="E805" s="4" t="s">
        <v>642</v>
      </c>
      <c r="F805" s="4" t="s">
        <v>44</v>
      </c>
      <c r="G805" s="7" t="s">
        <v>45</v>
      </c>
      <c r="H805" s="23">
        <v>0</v>
      </c>
      <c r="I805" s="7" t="s">
        <v>45</v>
      </c>
      <c r="J805" s="7" t="s">
        <v>45</v>
      </c>
      <c r="K805" s="25">
        <v>0</v>
      </c>
      <c r="L805" s="4" t="s">
        <v>44</v>
      </c>
      <c r="M805" s="7" t="s">
        <v>45</v>
      </c>
      <c r="N805" s="23">
        <v>0</v>
      </c>
      <c r="O805" s="7" t="s">
        <v>45</v>
      </c>
      <c r="P805" s="7" t="s">
        <v>45</v>
      </c>
      <c r="Q805" s="25">
        <f t="shared" si="24"/>
        <v>0</v>
      </c>
      <c r="R805" s="39">
        <f>+Section5_Values[[#This Row],[Business Tax Year 2025 Inflation Cap Credit Reduction Amount in Dollars]]+Section5_Values[[#This Row],[Non-Business Tax Year 2025 Inflation Cap Credit Reduction Amount in Dollars]]</f>
        <v>0</v>
      </c>
      <c r="S805" s="18">
        <f>+Section5_Values[[#This Row],[Business County Portion of Section 5 Payment to School District]]+Section5_Values[[#This Row],[Non-Business County Portion of Section 5 Payment to School District]]</f>
        <v>0</v>
      </c>
      <c r="T805" s="13">
        <f t="shared" si="25"/>
        <v>0</v>
      </c>
      <c r="U805" s="14" t="e">
        <f>+Section5_Values[[#This Row],[Difference]]/Section5_Values[[#This Row],[Total District ICC]]</f>
        <v>#DIV/0!</v>
      </c>
    </row>
    <row r="806" spans="1:21">
      <c r="A806" s="4">
        <v>2024</v>
      </c>
      <c r="B806" s="4">
        <v>76</v>
      </c>
      <c r="C806" s="4" t="s">
        <v>704</v>
      </c>
      <c r="D806" s="4">
        <v>23000</v>
      </c>
      <c r="E806" s="4" t="s">
        <v>709</v>
      </c>
      <c r="F806" s="4" t="s">
        <v>43</v>
      </c>
      <c r="G806" s="7">
        <v>16716776</v>
      </c>
      <c r="H806" s="23">
        <v>816587.19</v>
      </c>
      <c r="I806" s="7">
        <v>15900188.810000001</v>
      </c>
      <c r="J806" s="7">
        <v>16724859</v>
      </c>
      <c r="K806" s="25">
        <v>824670.19</v>
      </c>
      <c r="L806" s="4" t="s">
        <v>43</v>
      </c>
      <c r="M806" s="7">
        <v>2166622</v>
      </c>
      <c r="N806" s="23">
        <v>123810.07</v>
      </c>
      <c r="O806" s="7">
        <v>2042811.93</v>
      </c>
      <c r="P806" s="7">
        <v>2254693</v>
      </c>
      <c r="Q806" s="25">
        <f t="shared" si="24"/>
        <v>211881.07000000007</v>
      </c>
      <c r="R806" s="39">
        <f>+Section5_Values[[#This Row],[Business Tax Year 2025 Inflation Cap Credit Reduction Amount in Dollars]]+Section5_Values[[#This Row],[Non-Business Tax Year 2025 Inflation Cap Credit Reduction Amount in Dollars]]</f>
        <v>940397.26</v>
      </c>
      <c r="S806" s="18">
        <f>+Section5_Values[[#This Row],[Business County Portion of Section 5 Payment to School District]]+Section5_Values[[#This Row],[Non-Business County Portion of Section 5 Payment to School District]]</f>
        <v>1036551.26</v>
      </c>
      <c r="T806" s="13">
        <f t="shared" si="25"/>
        <v>96154</v>
      </c>
      <c r="U806" s="14">
        <f>+Section5_Values[[#This Row],[Difference]]/Section5_Values[[#This Row],[Total District ICC]]</f>
        <v>0.10224827749923474</v>
      </c>
    </row>
    <row r="807" spans="1:21">
      <c r="A807" s="4">
        <v>2024</v>
      </c>
      <c r="B807" s="4">
        <v>76</v>
      </c>
      <c r="C807" s="4" t="s">
        <v>704</v>
      </c>
      <c r="D807" s="4">
        <v>23240</v>
      </c>
      <c r="E807" s="4" t="s">
        <v>710</v>
      </c>
      <c r="F807" s="4" t="s">
        <v>43</v>
      </c>
      <c r="G807" s="7">
        <v>9801356</v>
      </c>
      <c r="H807" s="23">
        <v>487098.94</v>
      </c>
      <c r="I807" s="7">
        <v>9314257.0600000005</v>
      </c>
      <c r="J807" s="7">
        <v>9772506</v>
      </c>
      <c r="K807" s="25">
        <v>458248.94</v>
      </c>
      <c r="L807" s="4" t="s">
        <v>44</v>
      </c>
      <c r="M807" s="7" t="s">
        <v>45</v>
      </c>
      <c r="N807" s="23">
        <v>0</v>
      </c>
      <c r="O807" s="7" t="s">
        <v>45</v>
      </c>
      <c r="P807" s="7" t="s">
        <v>45</v>
      </c>
      <c r="Q807" s="25">
        <f t="shared" si="24"/>
        <v>0</v>
      </c>
      <c r="R807" s="39">
        <f>+Section5_Values[[#This Row],[Business Tax Year 2025 Inflation Cap Credit Reduction Amount in Dollars]]+Section5_Values[[#This Row],[Non-Business Tax Year 2025 Inflation Cap Credit Reduction Amount in Dollars]]</f>
        <v>487098.94</v>
      </c>
      <c r="S807" s="18">
        <f>+Section5_Values[[#This Row],[Business County Portion of Section 5 Payment to School District]]+Section5_Values[[#This Row],[Non-Business County Portion of Section 5 Payment to School District]]</f>
        <v>458248.94</v>
      </c>
      <c r="T807" s="13">
        <f t="shared" si="25"/>
        <v>-28850</v>
      </c>
      <c r="U807" s="15">
        <f>+Section5_Values[[#This Row],[Difference]]/Section5_Values[[#This Row],[Total District ICC]]</f>
        <v>-5.9228213471374011E-2</v>
      </c>
    </row>
    <row r="808" spans="1:21">
      <c r="A808" s="4">
        <v>2024</v>
      </c>
      <c r="B808" s="4">
        <v>76</v>
      </c>
      <c r="C808" s="4" t="s">
        <v>704</v>
      </c>
      <c r="D808" s="4">
        <v>23280</v>
      </c>
      <c r="E808" s="4" t="s">
        <v>711</v>
      </c>
      <c r="F808" s="4" t="s">
        <v>43</v>
      </c>
      <c r="G808" s="7">
        <v>18060139</v>
      </c>
      <c r="H808" s="23">
        <v>705935.03</v>
      </c>
      <c r="I808" s="7">
        <v>17354203.969999999</v>
      </c>
      <c r="J808" s="7">
        <v>18656723</v>
      </c>
      <c r="K808" s="25">
        <v>1302519.03</v>
      </c>
      <c r="L808" s="4" t="s">
        <v>43</v>
      </c>
      <c r="M808" s="7">
        <v>6055094</v>
      </c>
      <c r="N808" s="23">
        <v>427076.1</v>
      </c>
      <c r="O808" s="7">
        <v>5628017.9000000004</v>
      </c>
      <c r="P808" s="7">
        <v>6311463</v>
      </c>
      <c r="Q808" s="25">
        <f t="shared" si="24"/>
        <v>683445.09999999963</v>
      </c>
      <c r="R808" s="39">
        <f>+Section5_Values[[#This Row],[Business Tax Year 2025 Inflation Cap Credit Reduction Amount in Dollars]]+Section5_Values[[#This Row],[Non-Business Tax Year 2025 Inflation Cap Credit Reduction Amount in Dollars]]</f>
        <v>1133011.1299999999</v>
      </c>
      <c r="S808" s="18">
        <f>+Section5_Values[[#This Row],[Business County Portion of Section 5 Payment to School District]]+Section5_Values[[#This Row],[Non-Business County Portion of Section 5 Payment to School District]]</f>
        <v>1985964.1299999997</v>
      </c>
      <c r="T808" s="13">
        <f t="shared" si="25"/>
        <v>852952.99999999977</v>
      </c>
      <c r="U808" s="14">
        <f>+Section5_Values[[#This Row],[Difference]]/Section5_Values[[#This Row],[Total District ICC]]</f>
        <v>0.75281961263699138</v>
      </c>
    </row>
    <row r="809" spans="1:21">
      <c r="A809" s="4">
        <v>2024</v>
      </c>
      <c r="B809" s="4">
        <v>76</v>
      </c>
      <c r="C809" s="4" t="s">
        <v>704</v>
      </c>
      <c r="D809" s="4">
        <v>23470</v>
      </c>
      <c r="E809" s="4" t="s">
        <v>163</v>
      </c>
      <c r="F809" s="4" t="s">
        <v>43</v>
      </c>
      <c r="G809" s="7">
        <v>4029902</v>
      </c>
      <c r="H809" s="23">
        <v>255631.23</v>
      </c>
      <c r="I809" s="7">
        <v>3774270.77</v>
      </c>
      <c r="J809" s="7">
        <v>4127399</v>
      </c>
      <c r="K809" s="25">
        <v>353128.23</v>
      </c>
      <c r="L809" s="4" t="s">
        <v>43</v>
      </c>
      <c r="M809" s="7">
        <v>744164</v>
      </c>
      <c r="N809" s="23">
        <v>61958.28</v>
      </c>
      <c r="O809" s="7">
        <v>682205.72</v>
      </c>
      <c r="P809" s="7">
        <v>778724</v>
      </c>
      <c r="Q809" s="25">
        <f t="shared" si="24"/>
        <v>96518.280000000028</v>
      </c>
      <c r="R809" s="39">
        <f>+Section5_Values[[#This Row],[Business Tax Year 2025 Inflation Cap Credit Reduction Amount in Dollars]]+Section5_Values[[#This Row],[Non-Business Tax Year 2025 Inflation Cap Credit Reduction Amount in Dollars]]</f>
        <v>317589.51</v>
      </c>
      <c r="S809" s="18">
        <f>+Section5_Values[[#This Row],[Business County Portion of Section 5 Payment to School District]]+Section5_Values[[#This Row],[Non-Business County Portion of Section 5 Payment to School District]]</f>
        <v>449646.51</v>
      </c>
      <c r="T809" s="13">
        <f t="shared" si="25"/>
        <v>132057</v>
      </c>
      <c r="U809" s="14">
        <f>+Section5_Values[[#This Row],[Difference]]/Section5_Values[[#This Row],[Total District ICC]]</f>
        <v>0.41581033328210365</v>
      </c>
    </row>
    <row r="810" spans="1:21">
      <c r="A810" s="4">
        <v>2024</v>
      </c>
      <c r="B810" s="4">
        <v>76</v>
      </c>
      <c r="C810" s="4" t="s">
        <v>704</v>
      </c>
      <c r="D810" s="4">
        <v>23820</v>
      </c>
      <c r="E810" s="4" t="s">
        <v>712</v>
      </c>
      <c r="F810" s="4" t="s">
        <v>44</v>
      </c>
      <c r="G810" s="7" t="s">
        <v>45</v>
      </c>
      <c r="H810" s="23">
        <v>0</v>
      </c>
      <c r="I810" s="7" t="s">
        <v>45</v>
      </c>
      <c r="J810" s="7" t="s">
        <v>45</v>
      </c>
      <c r="K810" s="25">
        <v>0</v>
      </c>
      <c r="L810" s="4" t="s">
        <v>44</v>
      </c>
      <c r="M810" s="7" t="s">
        <v>45</v>
      </c>
      <c r="N810" s="23">
        <v>0</v>
      </c>
      <c r="O810" s="7" t="s">
        <v>45</v>
      </c>
      <c r="P810" s="7" t="s">
        <v>45</v>
      </c>
      <c r="Q810" s="25">
        <f t="shared" si="24"/>
        <v>0</v>
      </c>
      <c r="R810" s="39">
        <f>+Section5_Values[[#This Row],[Business Tax Year 2025 Inflation Cap Credit Reduction Amount in Dollars]]+Section5_Values[[#This Row],[Non-Business Tax Year 2025 Inflation Cap Credit Reduction Amount in Dollars]]</f>
        <v>0</v>
      </c>
      <c r="S810" s="18">
        <f>+Section5_Values[[#This Row],[Business County Portion of Section 5 Payment to School District]]+Section5_Values[[#This Row],[Non-Business County Portion of Section 5 Payment to School District]]</f>
        <v>0</v>
      </c>
      <c r="T810" s="13">
        <f t="shared" si="25"/>
        <v>0</v>
      </c>
      <c r="U810" s="14" t="e">
        <f>+Section5_Values[[#This Row],[Difference]]/Section5_Values[[#This Row],[Total District ICC]]</f>
        <v>#DIV/0!</v>
      </c>
    </row>
    <row r="811" spans="1:21">
      <c r="A811" s="4">
        <v>2024</v>
      </c>
      <c r="B811" s="4">
        <v>76</v>
      </c>
      <c r="C811" s="4" t="s">
        <v>704</v>
      </c>
      <c r="D811" s="4">
        <v>24000</v>
      </c>
      <c r="E811" s="4" t="s">
        <v>713</v>
      </c>
      <c r="F811" s="4" t="s">
        <v>43</v>
      </c>
      <c r="G811" s="7">
        <v>9526025</v>
      </c>
      <c r="H811" s="23">
        <v>461768.95</v>
      </c>
      <c r="I811" s="7">
        <v>9064256.0500000007</v>
      </c>
      <c r="J811" s="7">
        <v>9539235</v>
      </c>
      <c r="K811" s="25">
        <v>474978.95</v>
      </c>
      <c r="L811" s="4" t="s">
        <v>43</v>
      </c>
      <c r="M811" s="7">
        <v>1250055</v>
      </c>
      <c r="N811" s="23">
        <v>66433.97</v>
      </c>
      <c r="O811" s="7">
        <v>1183621.03</v>
      </c>
      <c r="P811" s="7">
        <v>1260336</v>
      </c>
      <c r="Q811" s="25">
        <f t="shared" si="24"/>
        <v>76714.969999999972</v>
      </c>
      <c r="R811" s="39">
        <f>+Section5_Values[[#This Row],[Business Tax Year 2025 Inflation Cap Credit Reduction Amount in Dollars]]+Section5_Values[[#This Row],[Non-Business Tax Year 2025 Inflation Cap Credit Reduction Amount in Dollars]]</f>
        <v>528202.92000000004</v>
      </c>
      <c r="S811" s="18">
        <f>+Section5_Values[[#This Row],[Business County Portion of Section 5 Payment to School District]]+Section5_Values[[#This Row],[Non-Business County Portion of Section 5 Payment to School District]]</f>
        <v>551693.91999999993</v>
      </c>
      <c r="T811" s="13">
        <f t="shared" si="25"/>
        <v>23490.999999999884</v>
      </c>
      <c r="U811" s="14">
        <f>+Section5_Values[[#This Row],[Difference]]/Section5_Values[[#This Row],[Total District ICC]]</f>
        <v>4.447343835206341E-2</v>
      </c>
    </row>
    <row r="812" spans="1:21">
      <c r="A812" s="4">
        <v>2024</v>
      </c>
      <c r="B812" s="4">
        <v>76</v>
      </c>
      <c r="C812" s="4" t="s">
        <v>704</v>
      </c>
      <c r="D812" s="4">
        <v>24200</v>
      </c>
      <c r="E812" s="4" t="s">
        <v>164</v>
      </c>
      <c r="F812" s="4" t="s">
        <v>43</v>
      </c>
      <c r="G812" s="7">
        <v>3837102</v>
      </c>
      <c r="H812" s="23">
        <v>497434.62</v>
      </c>
      <c r="I812" s="7">
        <v>3339667.38</v>
      </c>
      <c r="J812" s="7">
        <v>3845147</v>
      </c>
      <c r="K812" s="25">
        <v>505479.62</v>
      </c>
      <c r="L812" s="4" t="s">
        <v>44</v>
      </c>
      <c r="M812" s="7" t="s">
        <v>45</v>
      </c>
      <c r="N812" s="23">
        <v>0</v>
      </c>
      <c r="O812" s="7" t="s">
        <v>45</v>
      </c>
      <c r="P812" s="7" t="s">
        <v>45</v>
      </c>
      <c r="Q812" s="25">
        <f t="shared" si="24"/>
        <v>0</v>
      </c>
      <c r="R812" s="39">
        <f>+Section5_Values[[#This Row],[Business Tax Year 2025 Inflation Cap Credit Reduction Amount in Dollars]]+Section5_Values[[#This Row],[Non-Business Tax Year 2025 Inflation Cap Credit Reduction Amount in Dollars]]</f>
        <v>497434.62</v>
      </c>
      <c r="S812" s="18">
        <f>+Section5_Values[[#This Row],[Business County Portion of Section 5 Payment to School District]]+Section5_Values[[#This Row],[Non-Business County Portion of Section 5 Payment to School District]]</f>
        <v>505479.62</v>
      </c>
      <c r="T812" s="13">
        <f t="shared" si="25"/>
        <v>8045</v>
      </c>
      <c r="U812" s="14">
        <f>+Section5_Values[[#This Row],[Difference]]/Section5_Values[[#This Row],[Total District ICC]]</f>
        <v>1.6172979677208633E-2</v>
      </c>
    </row>
    <row r="813" spans="1:21">
      <c r="A813" s="4">
        <v>2024</v>
      </c>
      <c r="B813" s="4">
        <v>76</v>
      </c>
      <c r="C813" s="4" t="s">
        <v>704</v>
      </c>
      <c r="D813" s="4">
        <v>24360</v>
      </c>
      <c r="E813" s="4" t="s">
        <v>714</v>
      </c>
      <c r="F813" s="4" t="s">
        <v>43</v>
      </c>
      <c r="G813" s="7">
        <v>24943048</v>
      </c>
      <c r="H813" s="23">
        <v>734386.23</v>
      </c>
      <c r="I813" s="7">
        <v>24208661.77</v>
      </c>
      <c r="J813" s="7">
        <v>24947006</v>
      </c>
      <c r="K813" s="25">
        <v>738344.23</v>
      </c>
      <c r="L813" s="4" t="s">
        <v>43</v>
      </c>
      <c r="M813" s="7">
        <v>7323861</v>
      </c>
      <c r="N813" s="23">
        <v>16597.54</v>
      </c>
      <c r="O813" s="7">
        <v>7307263.46</v>
      </c>
      <c r="P813" s="7">
        <v>7383522</v>
      </c>
      <c r="Q813" s="25">
        <f t="shared" si="24"/>
        <v>76258.540000000037</v>
      </c>
      <c r="R813" s="39">
        <f>+Section5_Values[[#This Row],[Business Tax Year 2025 Inflation Cap Credit Reduction Amount in Dollars]]+Section5_Values[[#This Row],[Non-Business Tax Year 2025 Inflation Cap Credit Reduction Amount in Dollars]]</f>
        <v>750983.77</v>
      </c>
      <c r="S813" s="18">
        <f>+Section5_Values[[#This Row],[Business County Portion of Section 5 Payment to School District]]+Section5_Values[[#This Row],[Non-Business County Portion of Section 5 Payment to School District]]</f>
        <v>814602.77</v>
      </c>
      <c r="T813" s="13">
        <f t="shared" si="25"/>
        <v>63619</v>
      </c>
      <c r="U813" s="14">
        <f>+Section5_Values[[#This Row],[Difference]]/Section5_Values[[#This Row],[Total District ICC]]</f>
        <v>8.4714214263245657E-2</v>
      </c>
    </row>
    <row r="814" spans="1:21">
      <c r="A814" s="4">
        <v>2024</v>
      </c>
      <c r="B814" s="4">
        <v>76</v>
      </c>
      <c r="C814" s="4" t="s">
        <v>704</v>
      </c>
      <c r="D814" s="4">
        <v>24430</v>
      </c>
      <c r="E814" s="4" t="s">
        <v>715</v>
      </c>
      <c r="F814" s="4" t="s">
        <v>44</v>
      </c>
      <c r="G814" s="7" t="s">
        <v>45</v>
      </c>
      <c r="H814" s="23">
        <v>0</v>
      </c>
      <c r="I814" s="7" t="s">
        <v>45</v>
      </c>
      <c r="J814" s="7" t="s">
        <v>45</v>
      </c>
      <c r="K814" s="25">
        <v>0</v>
      </c>
      <c r="L814" s="4" t="s">
        <v>44</v>
      </c>
      <c r="M814" s="7" t="s">
        <v>45</v>
      </c>
      <c r="N814" s="23">
        <v>0</v>
      </c>
      <c r="O814" s="7" t="s">
        <v>45</v>
      </c>
      <c r="P814" s="7" t="s">
        <v>45</v>
      </c>
      <c r="Q814" s="25">
        <f t="shared" si="24"/>
        <v>0</v>
      </c>
      <c r="R814" s="39">
        <f>+Section5_Values[[#This Row],[Business Tax Year 2025 Inflation Cap Credit Reduction Amount in Dollars]]+Section5_Values[[#This Row],[Non-Business Tax Year 2025 Inflation Cap Credit Reduction Amount in Dollars]]</f>
        <v>0</v>
      </c>
      <c r="S814" s="18">
        <f>+Section5_Values[[#This Row],[Business County Portion of Section 5 Payment to School District]]+Section5_Values[[#This Row],[Non-Business County Portion of Section 5 Payment to School District]]</f>
        <v>0</v>
      </c>
      <c r="T814" s="13">
        <f t="shared" si="25"/>
        <v>0</v>
      </c>
      <c r="U814" s="14" t="e">
        <f>+Section5_Values[[#This Row],[Difference]]/Section5_Values[[#This Row],[Total District ICC]]</f>
        <v>#DIV/0!</v>
      </c>
    </row>
    <row r="815" spans="1:21">
      <c r="A815" s="4">
        <v>2024</v>
      </c>
      <c r="B815" s="4">
        <v>76</v>
      </c>
      <c r="C815" s="4" t="s">
        <v>704</v>
      </c>
      <c r="D815" s="4">
        <v>24800</v>
      </c>
      <c r="E815" s="4" t="s">
        <v>165</v>
      </c>
      <c r="F815" s="4" t="s">
        <v>43</v>
      </c>
      <c r="G815" s="7">
        <v>3554437</v>
      </c>
      <c r="H815" s="23">
        <v>197021.06</v>
      </c>
      <c r="I815" s="7">
        <v>3357415.94</v>
      </c>
      <c r="J815" s="7">
        <v>3613328</v>
      </c>
      <c r="K815" s="25">
        <v>255912.06</v>
      </c>
      <c r="L815" s="4" t="s">
        <v>43</v>
      </c>
      <c r="M815" s="7">
        <v>719674</v>
      </c>
      <c r="N815" s="23">
        <v>103035.12</v>
      </c>
      <c r="O815" s="7">
        <v>616638.88</v>
      </c>
      <c r="P815" s="7">
        <v>842204</v>
      </c>
      <c r="Q815" s="25">
        <f t="shared" si="24"/>
        <v>225565.12</v>
      </c>
      <c r="R815" s="39">
        <f>+Section5_Values[[#This Row],[Business Tax Year 2025 Inflation Cap Credit Reduction Amount in Dollars]]+Section5_Values[[#This Row],[Non-Business Tax Year 2025 Inflation Cap Credit Reduction Amount in Dollars]]</f>
        <v>300056.18</v>
      </c>
      <c r="S815" s="18">
        <f>+Section5_Values[[#This Row],[Business County Portion of Section 5 Payment to School District]]+Section5_Values[[#This Row],[Non-Business County Portion of Section 5 Payment to School District]]</f>
        <v>481477.18</v>
      </c>
      <c r="T815" s="13">
        <f t="shared" si="25"/>
        <v>181421</v>
      </c>
      <c r="U815" s="14">
        <f>+Section5_Values[[#This Row],[Difference]]/Section5_Values[[#This Row],[Total District ICC]]</f>
        <v>0.60462344085031017</v>
      </c>
    </row>
    <row r="816" spans="1:21">
      <c r="A816" s="4">
        <v>2024</v>
      </c>
      <c r="B816" s="4">
        <v>76</v>
      </c>
      <c r="C816" s="4" t="s">
        <v>704</v>
      </c>
      <c r="D816" s="4">
        <v>25000</v>
      </c>
      <c r="E816" s="4" t="s">
        <v>466</v>
      </c>
      <c r="F816" s="4" t="s">
        <v>44</v>
      </c>
      <c r="G816" s="7" t="s">
        <v>45</v>
      </c>
      <c r="H816" s="23">
        <v>0</v>
      </c>
      <c r="I816" s="7" t="s">
        <v>45</v>
      </c>
      <c r="J816" s="7" t="s">
        <v>45</v>
      </c>
      <c r="K816" s="25">
        <v>0</v>
      </c>
      <c r="L816" s="4" t="s">
        <v>44</v>
      </c>
      <c r="M816" s="7" t="s">
        <v>45</v>
      </c>
      <c r="N816" s="23">
        <v>0</v>
      </c>
      <c r="O816" s="7" t="s">
        <v>45</v>
      </c>
      <c r="P816" s="7" t="s">
        <v>45</v>
      </c>
      <c r="Q816" s="25">
        <f t="shared" si="24"/>
        <v>0</v>
      </c>
      <c r="R816" s="39">
        <f>+Section5_Values[[#This Row],[Business Tax Year 2025 Inflation Cap Credit Reduction Amount in Dollars]]+Section5_Values[[#This Row],[Non-Business Tax Year 2025 Inflation Cap Credit Reduction Amount in Dollars]]</f>
        <v>0</v>
      </c>
      <c r="S816" s="18">
        <f>+Section5_Values[[#This Row],[Business County Portion of Section 5 Payment to School District]]+Section5_Values[[#This Row],[Non-Business County Portion of Section 5 Payment to School District]]</f>
        <v>0</v>
      </c>
      <c r="T816" s="13">
        <f t="shared" si="25"/>
        <v>0</v>
      </c>
      <c r="U816" s="14" t="e">
        <f>+Section5_Values[[#This Row],[Difference]]/Section5_Values[[#This Row],[Total District ICC]]</f>
        <v>#DIV/0!</v>
      </c>
    </row>
    <row r="817" spans="1:21">
      <c r="A817" s="4">
        <v>2024</v>
      </c>
      <c r="B817" s="4">
        <v>76</v>
      </c>
      <c r="C817" s="4" t="s">
        <v>704</v>
      </c>
      <c r="D817" s="4">
        <v>25430</v>
      </c>
      <c r="E817" s="4" t="s">
        <v>716</v>
      </c>
      <c r="F817" s="4" t="s">
        <v>43</v>
      </c>
      <c r="G817" s="7">
        <v>737294</v>
      </c>
      <c r="H817" s="23">
        <v>50852.480000000003</v>
      </c>
      <c r="I817" s="7">
        <v>686441.52</v>
      </c>
      <c r="J817" s="7">
        <v>771048</v>
      </c>
      <c r="K817" s="25">
        <v>84606.48</v>
      </c>
      <c r="L817" s="4" t="s">
        <v>43</v>
      </c>
      <c r="M817" s="7">
        <v>133232</v>
      </c>
      <c r="N817" s="23">
        <v>13869.61</v>
      </c>
      <c r="O817" s="7">
        <v>119362.39</v>
      </c>
      <c r="P817" s="7">
        <v>142350</v>
      </c>
      <c r="Q817" s="25">
        <f t="shared" si="24"/>
        <v>22987.61</v>
      </c>
      <c r="R817" s="39">
        <f>+Section5_Values[[#This Row],[Business Tax Year 2025 Inflation Cap Credit Reduction Amount in Dollars]]+Section5_Values[[#This Row],[Non-Business Tax Year 2025 Inflation Cap Credit Reduction Amount in Dollars]]</f>
        <v>64722.090000000004</v>
      </c>
      <c r="S817" s="18">
        <f>+Section5_Values[[#This Row],[Business County Portion of Section 5 Payment to School District]]+Section5_Values[[#This Row],[Non-Business County Portion of Section 5 Payment to School District]]</f>
        <v>107594.09</v>
      </c>
      <c r="T817" s="13">
        <f t="shared" si="25"/>
        <v>42871.999999999993</v>
      </c>
      <c r="U817" s="14">
        <f>+Section5_Values[[#This Row],[Difference]]/Section5_Values[[#This Row],[Total District ICC]]</f>
        <v>0.66240135323194893</v>
      </c>
    </row>
    <row r="818" spans="1:21">
      <c r="A818" s="4">
        <v>2024</v>
      </c>
      <c r="B818" s="4">
        <v>76</v>
      </c>
      <c r="C818" s="4" t="s">
        <v>704</v>
      </c>
      <c r="D818" s="4">
        <v>25440</v>
      </c>
      <c r="E818" s="4" t="s">
        <v>717</v>
      </c>
      <c r="F818" s="4" t="s">
        <v>43</v>
      </c>
      <c r="G818" s="7">
        <v>8616468</v>
      </c>
      <c r="H818" s="23">
        <v>731155.05</v>
      </c>
      <c r="I818" s="7">
        <v>7885312.9500000002</v>
      </c>
      <c r="J818" s="7">
        <v>8664446</v>
      </c>
      <c r="K818" s="25">
        <v>779133.05</v>
      </c>
      <c r="L818" s="4" t="s">
        <v>43</v>
      </c>
      <c r="M818" s="7">
        <v>921577</v>
      </c>
      <c r="N818" s="23">
        <v>27991.08</v>
      </c>
      <c r="O818" s="7">
        <v>893585.92000000004</v>
      </c>
      <c r="P818" s="7">
        <v>916239</v>
      </c>
      <c r="Q818" s="25">
        <f t="shared" si="24"/>
        <v>22653.079999999958</v>
      </c>
      <c r="R818" s="39">
        <f>+Section5_Values[[#This Row],[Business Tax Year 2025 Inflation Cap Credit Reduction Amount in Dollars]]+Section5_Values[[#This Row],[Non-Business Tax Year 2025 Inflation Cap Credit Reduction Amount in Dollars]]</f>
        <v>759146.13</v>
      </c>
      <c r="S818" s="18">
        <f>+Section5_Values[[#This Row],[Business County Portion of Section 5 Payment to School District]]+Section5_Values[[#This Row],[Non-Business County Portion of Section 5 Payment to School District]]</f>
        <v>801786.13</v>
      </c>
      <c r="T818" s="13">
        <f t="shared" si="25"/>
        <v>42640</v>
      </c>
      <c r="U818" s="14">
        <f>+Section5_Values[[#This Row],[Difference]]/Section5_Values[[#This Row],[Total District ICC]]</f>
        <v>5.6168369059590675E-2</v>
      </c>
    </row>
    <row r="819" spans="1:21">
      <c r="A819" s="4">
        <v>2024</v>
      </c>
      <c r="B819" s="4">
        <v>76</v>
      </c>
      <c r="C819" s="4" t="s">
        <v>704</v>
      </c>
      <c r="D819" s="4">
        <v>30050</v>
      </c>
      <c r="E819" s="4" t="s">
        <v>167</v>
      </c>
      <c r="F819" s="4" t="s">
        <v>44</v>
      </c>
      <c r="G819" s="7" t="s">
        <v>45</v>
      </c>
      <c r="H819" s="23">
        <v>0</v>
      </c>
      <c r="I819" s="7" t="s">
        <v>45</v>
      </c>
      <c r="J819" s="7" t="s">
        <v>45</v>
      </c>
      <c r="K819" s="25">
        <v>0</v>
      </c>
      <c r="L819" s="4" t="s">
        <v>44</v>
      </c>
      <c r="M819" s="7" t="s">
        <v>45</v>
      </c>
      <c r="N819" s="23">
        <v>0</v>
      </c>
      <c r="O819" s="7" t="s">
        <v>45</v>
      </c>
      <c r="P819" s="7" t="s">
        <v>45</v>
      </c>
      <c r="Q819" s="25">
        <f t="shared" si="24"/>
        <v>0</v>
      </c>
      <c r="R819" s="39">
        <f>+Section5_Values[[#This Row],[Business Tax Year 2025 Inflation Cap Credit Reduction Amount in Dollars]]+Section5_Values[[#This Row],[Non-Business Tax Year 2025 Inflation Cap Credit Reduction Amount in Dollars]]</f>
        <v>0</v>
      </c>
      <c r="S819" s="18">
        <f>+Section5_Values[[#This Row],[Business County Portion of Section 5 Payment to School District]]+Section5_Values[[#This Row],[Non-Business County Portion of Section 5 Payment to School District]]</f>
        <v>0</v>
      </c>
      <c r="T819" s="13">
        <f t="shared" si="25"/>
        <v>0</v>
      </c>
      <c r="U819" s="14" t="e">
        <f>+Section5_Values[[#This Row],[Difference]]/Section5_Values[[#This Row],[Total District ICC]]</f>
        <v>#DIV/0!</v>
      </c>
    </row>
    <row r="820" spans="1:21">
      <c r="A820" s="4">
        <v>2024</v>
      </c>
      <c r="B820" s="4">
        <v>76</v>
      </c>
      <c r="C820" s="4" t="s">
        <v>704</v>
      </c>
      <c r="D820" s="4">
        <v>30390</v>
      </c>
      <c r="E820" s="4" t="s">
        <v>169</v>
      </c>
      <c r="F820" s="4" t="s">
        <v>43</v>
      </c>
      <c r="G820" s="7">
        <v>3410259</v>
      </c>
      <c r="H820" s="23">
        <v>411840.57</v>
      </c>
      <c r="I820" s="7">
        <v>2998418.43</v>
      </c>
      <c r="J820" s="7">
        <v>3414969</v>
      </c>
      <c r="K820" s="25">
        <v>416550.57</v>
      </c>
      <c r="L820" s="4" t="s">
        <v>43</v>
      </c>
      <c r="M820" s="7">
        <v>484073</v>
      </c>
      <c r="N820" s="23">
        <v>92443.58</v>
      </c>
      <c r="O820" s="7">
        <v>391629.42</v>
      </c>
      <c r="P820" s="7">
        <v>497603</v>
      </c>
      <c r="Q820" s="25">
        <f t="shared" si="24"/>
        <v>105973.58000000002</v>
      </c>
      <c r="R820" s="39">
        <f>+Section5_Values[[#This Row],[Business Tax Year 2025 Inflation Cap Credit Reduction Amount in Dollars]]+Section5_Values[[#This Row],[Non-Business Tax Year 2025 Inflation Cap Credit Reduction Amount in Dollars]]</f>
        <v>504284.15</v>
      </c>
      <c r="S820" s="18">
        <f>+Section5_Values[[#This Row],[Business County Portion of Section 5 Payment to School District]]+Section5_Values[[#This Row],[Non-Business County Portion of Section 5 Payment to School District]]</f>
        <v>522524.15</v>
      </c>
      <c r="T820" s="13">
        <f t="shared" si="25"/>
        <v>18240</v>
      </c>
      <c r="U820" s="14">
        <f>+Section5_Values[[#This Row],[Difference]]/Section5_Values[[#This Row],[Total District ICC]]</f>
        <v>3.617008387037348E-2</v>
      </c>
    </row>
    <row r="821" spans="1:21">
      <c r="A821" s="4">
        <v>2024</v>
      </c>
      <c r="B821" s="4">
        <v>76</v>
      </c>
      <c r="C821" s="4" t="s">
        <v>704</v>
      </c>
      <c r="D821" s="4">
        <v>30490</v>
      </c>
      <c r="E821" s="4" t="s">
        <v>81</v>
      </c>
      <c r="F821" s="4" t="s">
        <v>44</v>
      </c>
      <c r="G821" s="7" t="s">
        <v>45</v>
      </c>
      <c r="H821" s="23">
        <v>0</v>
      </c>
      <c r="I821" s="7" t="s">
        <v>45</v>
      </c>
      <c r="J821" s="7" t="s">
        <v>45</v>
      </c>
      <c r="K821" s="25">
        <v>0</v>
      </c>
      <c r="L821" s="4" t="s">
        <v>44</v>
      </c>
      <c r="M821" s="7" t="s">
        <v>45</v>
      </c>
      <c r="N821" s="23">
        <v>0</v>
      </c>
      <c r="O821" s="7" t="s">
        <v>45</v>
      </c>
      <c r="P821" s="7" t="s">
        <v>45</v>
      </c>
      <c r="Q821" s="25">
        <f t="shared" si="24"/>
        <v>0</v>
      </c>
      <c r="R821" s="39">
        <f>+Section5_Values[[#This Row],[Business Tax Year 2025 Inflation Cap Credit Reduction Amount in Dollars]]+Section5_Values[[#This Row],[Non-Business Tax Year 2025 Inflation Cap Credit Reduction Amount in Dollars]]</f>
        <v>0</v>
      </c>
      <c r="S821" s="18">
        <f>+Section5_Values[[#This Row],[Business County Portion of Section 5 Payment to School District]]+Section5_Values[[#This Row],[Non-Business County Portion of Section 5 Payment to School District]]</f>
        <v>0</v>
      </c>
      <c r="T821" s="13">
        <f t="shared" si="25"/>
        <v>0</v>
      </c>
      <c r="U821" s="14" t="e">
        <f>+Section5_Values[[#This Row],[Difference]]/Section5_Values[[#This Row],[Total District ICC]]</f>
        <v>#DIV/0!</v>
      </c>
    </row>
    <row r="822" spans="1:21">
      <c r="A822" s="4">
        <v>2023</v>
      </c>
      <c r="B822" s="4">
        <v>77</v>
      </c>
      <c r="C822" s="4" t="s">
        <v>718</v>
      </c>
      <c r="D822" s="4">
        <v>20030</v>
      </c>
      <c r="E822" s="4" t="s">
        <v>719</v>
      </c>
      <c r="F822" s="4" t="s">
        <v>44</v>
      </c>
      <c r="G822" s="7" t="s">
        <v>45</v>
      </c>
      <c r="H822" s="23">
        <v>0</v>
      </c>
      <c r="I822" s="7" t="s">
        <v>45</v>
      </c>
      <c r="J822" s="7" t="s">
        <v>45</v>
      </c>
      <c r="K822" s="25">
        <v>0</v>
      </c>
      <c r="L822" s="4" t="s">
        <v>44</v>
      </c>
      <c r="M822" s="7" t="s">
        <v>45</v>
      </c>
      <c r="N822" s="23">
        <v>0</v>
      </c>
      <c r="O822" s="7" t="s">
        <v>45</v>
      </c>
      <c r="P822" s="7" t="s">
        <v>45</v>
      </c>
      <c r="Q822" s="25">
        <f t="shared" si="24"/>
        <v>0</v>
      </c>
      <c r="R822" s="39">
        <f>+Section5_Values[[#This Row],[Business Tax Year 2025 Inflation Cap Credit Reduction Amount in Dollars]]+Section5_Values[[#This Row],[Non-Business Tax Year 2025 Inflation Cap Credit Reduction Amount in Dollars]]</f>
        <v>0</v>
      </c>
      <c r="S822" s="18">
        <f>+Section5_Values[[#This Row],[Business County Portion of Section 5 Payment to School District]]+Section5_Values[[#This Row],[Non-Business County Portion of Section 5 Payment to School District]]</f>
        <v>0</v>
      </c>
      <c r="T822" s="13">
        <f t="shared" si="25"/>
        <v>0</v>
      </c>
      <c r="U822" s="14" t="e">
        <f>+Section5_Values[[#This Row],[Difference]]/Section5_Values[[#This Row],[Total District ICC]]</f>
        <v>#DIV/0!</v>
      </c>
    </row>
    <row r="823" spans="1:21">
      <c r="A823" s="4">
        <v>2023</v>
      </c>
      <c r="B823" s="4">
        <v>77</v>
      </c>
      <c r="C823" s="4" t="s">
        <v>718</v>
      </c>
      <c r="D823" s="4">
        <v>20200</v>
      </c>
      <c r="E823" s="4" t="s">
        <v>637</v>
      </c>
      <c r="F823" s="4" t="s">
        <v>44</v>
      </c>
      <c r="G823" s="7" t="s">
        <v>45</v>
      </c>
      <c r="H823" s="23">
        <v>0</v>
      </c>
      <c r="I823" s="7" t="s">
        <v>45</v>
      </c>
      <c r="J823" s="7" t="s">
        <v>45</v>
      </c>
      <c r="K823" s="25">
        <v>0</v>
      </c>
      <c r="L823" s="4" t="s">
        <v>44</v>
      </c>
      <c r="M823" s="7" t="s">
        <v>45</v>
      </c>
      <c r="N823" s="23">
        <v>0</v>
      </c>
      <c r="O823" s="7" t="s">
        <v>45</v>
      </c>
      <c r="P823" s="7" t="s">
        <v>45</v>
      </c>
      <c r="Q823" s="25">
        <f t="shared" si="24"/>
        <v>0</v>
      </c>
      <c r="R823" s="39">
        <f>+Section5_Values[[#This Row],[Business Tax Year 2025 Inflation Cap Credit Reduction Amount in Dollars]]+Section5_Values[[#This Row],[Non-Business Tax Year 2025 Inflation Cap Credit Reduction Amount in Dollars]]</f>
        <v>0</v>
      </c>
      <c r="S823" s="18">
        <f>+Section5_Values[[#This Row],[Business County Portion of Section 5 Payment to School District]]+Section5_Values[[#This Row],[Non-Business County Portion of Section 5 Payment to School District]]</f>
        <v>0</v>
      </c>
      <c r="T823" s="13">
        <f t="shared" si="25"/>
        <v>0</v>
      </c>
      <c r="U823" s="14" t="e">
        <f>+Section5_Values[[#This Row],[Difference]]/Section5_Values[[#This Row],[Total District ICC]]</f>
        <v>#DIV/0!</v>
      </c>
    </row>
    <row r="824" spans="1:21">
      <c r="A824" s="4">
        <v>2023</v>
      </c>
      <c r="B824" s="4">
        <v>77</v>
      </c>
      <c r="C824" s="4" t="s">
        <v>718</v>
      </c>
      <c r="D824" s="4">
        <v>20250</v>
      </c>
      <c r="E824" s="4" t="s">
        <v>720</v>
      </c>
      <c r="F824" s="4" t="s">
        <v>43</v>
      </c>
      <c r="G824" s="7">
        <v>16182371</v>
      </c>
      <c r="H824" s="23">
        <v>958650.88</v>
      </c>
      <c r="I824" s="7">
        <v>15223720.119999999</v>
      </c>
      <c r="J824" s="7">
        <v>16404962</v>
      </c>
      <c r="K824" s="25">
        <v>1181241.8799999999</v>
      </c>
      <c r="L824" s="4" t="s">
        <v>44</v>
      </c>
      <c r="M824" s="7" t="s">
        <v>45</v>
      </c>
      <c r="N824" s="23">
        <v>0</v>
      </c>
      <c r="O824" s="7" t="s">
        <v>45</v>
      </c>
      <c r="P824" s="7" t="s">
        <v>45</v>
      </c>
      <c r="Q824" s="25">
        <f t="shared" si="24"/>
        <v>0</v>
      </c>
      <c r="R824" s="39">
        <f>+Section5_Values[[#This Row],[Business Tax Year 2025 Inflation Cap Credit Reduction Amount in Dollars]]+Section5_Values[[#This Row],[Non-Business Tax Year 2025 Inflation Cap Credit Reduction Amount in Dollars]]</f>
        <v>958650.88</v>
      </c>
      <c r="S824" s="18">
        <f>+Section5_Values[[#This Row],[Business County Portion of Section 5 Payment to School District]]+Section5_Values[[#This Row],[Non-Business County Portion of Section 5 Payment to School District]]</f>
        <v>1181241.8799999999</v>
      </c>
      <c r="T824" s="13">
        <f t="shared" si="25"/>
        <v>222590.99999999988</v>
      </c>
      <c r="U824" s="14">
        <f>+Section5_Values[[#This Row],[Difference]]/Section5_Values[[#This Row],[Total District ICC]]</f>
        <v>0.23219193206185748</v>
      </c>
    </row>
    <row r="825" spans="1:21">
      <c r="A825" s="4">
        <v>2023</v>
      </c>
      <c r="B825" s="4">
        <v>77</v>
      </c>
      <c r="C825" s="4" t="s">
        <v>718</v>
      </c>
      <c r="D825" s="4">
        <v>21220</v>
      </c>
      <c r="E825" s="4" t="s">
        <v>721</v>
      </c>
      <c r="F825" s="4" t="s">
        <v>44</v>
      </c>
      <c r="G825" s="7" t="s">
        <v>45</v>
      </c>
      <c r="H825" s="23">
        <v>0</v>
      </c>
      <c r="I825" s="7" t="s">
        <v>45</v>
      </c>
      <c r="J825" s="7" t="s">
        <v>45</v>
      </c>
      <c r="K825" s="25">
        <v>0</v>
      </c>
      <c r="L825" s="4" t="s">
        <v>44</v>
      </c>
      <c r="M825" s="7" t="s">
        <v>45</v>
      </c>
      <c r="N825" s="23">
        <v>0</v>
      </c>
      <c r="O825" s="7" t="s">
        <v>45</v>
      </c>
      <c r="P825" s="7" t="s">
        <v>45</v>
      </c>
      <c r="Q825" s="25">
        <f t="shared" si="24"/>
        <v>0</v>
      </c>
      <c r="R825" s="39">
        <f>+Section5_Values[[#This Row],[Business Tax Year 2025 Inflation Cap Credit Reduction Amount in Dollars]]+Section5_Values[[#This Row],[Non-Business Tax Year 2025 Inflation Cap Credit Reduction Amount in Dollars]]</f>
        <v>0</v>
      </c>
      <c r="S825" s="18">
        <f>+Section5_Values[[#This Row],[Business County Portion of Section 5 Payment to School District]]+Section5_Values[[#This Row],[Non-Business County Portion of Section 5 Payment to School District]]</f>
        <v>0</v>
      </c>
      <c r="T825" s="13">
        <f t="shared" si="25"/>
        <v>0</v>
      </c>
      <c r="U825" s="14" t="e">
        <f>+Section5_Values[[#This Row],[Difference]]/Section5_Values[[#This Row],[Total District ICC]]</f>
        <v>#DIV/0!</v>
      </c>
    </row>
    <row r="826" spans="1:21">
      <c r="A826" s="4">
        <v>2023</v>
      </c>
      <c r="B826" s="4">
        <v>77</v>
      </c>
      <c r="C826" s="4" t="s">
        <v>718</v>
      </c>
      <c r="D826" s="4">
        <v>21250</v>
      </c>
      <c r="E826" s="4" t="s">
        <v>722</v>
      </c>
      <c r="F826" s="4" t="s">
        <v>43</v>
      </c>
      <c r="G826" s="7">
        <v>14292283</v>
      </c>
      <c r="H826" s="23">
        <v>1212665.46</v>
      </c>
      <c r="I826" s="7">
        <v>13079617.539999999</v>
      </c>
      <c r="J826" s="7">
        <v>14405964</v>
      </c>
      <c r="K826" s="25">
        <v>1326346.46</v>
      </c>
      <c r="L826" s="4" t="s">
        <v>44</v>
      </c>
      <c r="M826" s="7" t="s">
        <v>45</v>
      </c>
      <c r="N826" s="23">
        <v>0</v>
      </c>
      <c r="O826" s="7" t="s">
        <v>45</v>
      </c>
      <c r="P826" s="7" t="s">
        <v>45</v>
      </c>
      <c r="Q826" s="25">
        <f t="shared" si="24"/>
        <v>0</v>
      </c>
      <c r="R826" s="39">
        <f>+Section5_Values[[#This Row],[Business Tax Year 2025 Inflation Cap Credit Reduction Amount in Dollars]]+Section5_Values[[#This Row],[Non-Business Tax Year 2025 Inflation Cap Credit Reduction Amount in Dollars]]</f>
        <v>1212665.46</v>
      </c>
      <c r="S826" s="18">
        <f>+Section5_Values[[#This Row],[Business County Portion of Section 5 Payment to School District]]+Section5_Values[[#This Row],[Non-Business County Portion of Section 5 Payment to School District]]</f>
        <v>1326346.46</v>
      </c>
      <c r="T826" s="13">
        <f t="shared" si="25"/>
        <v>113681</v>
      </c>
      <c r="U826" s="14">
        <f>+Section5_Values[[#This Row],[Difference]]/Section5_Values[[#This Row],[Total District ICC]]</f>
        <v>9.3744733192945073E-2</v>
      </c>
    </row>
    <row r="827" spans="1:21">
      <c r="A827" s="4">
        <v>2023</v>
      </c>
      <c r="B827" s="4">
        <v>77</v>
      </c>
      <c r="C827" s="4" t="s">
        <v>718</v>
      </c>
      <c r="D827" s="4">
        <v>21330</v>
      </c>
      <c r="E827" s="4" t="s">
        <v>723</v>
      </c>
      <c r="F827" s="4" t="s">
        <v>44</v>
      </c>
      <c r="G827" s="7" t="s">
        <v>45</v>
      </c>
      <c r="H827" s="23">
        <v>0</v>
      </c>
      <c r="I827" s="7" t="s">
        <v>45</v>
      </c>
      <c r="J827" s="7" t="s">
        <v>45</v>
      </c>
      <c r="K827" s="25">
        <v>0</v>
      </c>
      <c r="L827" s="4" t="s">
        <v>44</v>
      </c>
      <c r="M827" s="7" t="s">
        <v>45</v>
      </c>
      <c r="N827" s="23">
        <v>0</v>
      </c>
      <c r="O827" s="7" t="s">
        <v>45</v>
      </c>
      <c r="P827" s="7" t="s">
        <v>45</v>
      </c>
      <c r="Q827" s="25">
        <f t="shared" si="24"/>
        <v>0</v>
      </c>
      <c r="R827" s="39">
        <f>+Section5_Values[[#This Row],[Business Tax Year 2025 Inflation Cap Credit Reduction Amount in Dollars]]+Section5_Values[[#This Row],[Non-Business Tax Year 2025 Inflation Cap Credit Reduction Amount in Dollars]]</f>
        <v>0</v>
      </c>
      <c r="S827" s="18">
        <f>+Section5_Values[[#This Row],[Business County Portion of Section 5 Payment to School District]]+Section5_Values[[#This Row],[Non-Business County Portion of Section 5 Payment to School District]]</f>
        <v>0</v>
      </c>
      <c r="T827" s="13">
        <f t="shared" si="25"/>
        <v>0</v>
      </c>
      <c r="U827" s="14" t="e">
        <f>+Section5_Values[[#This Row],[Difference]]/Section5_Values[[#This Row],[Total District ICC]]</f>
        <v>#DIV/0!</v>
      </c>
    </row>
    <row r="828" spans="1:21">
      <c r="A828" s="4">
        <v>2023</v>
      </c>
      <c r="B828" s="4">
        <v>77</v>
      </c>
      <c r="C828" s="4" t="s">
        <v>718</v>
      </c>
      <c r="D828" s="4">
        <v>22160</v>
      </c>
      <c r="E828" s="4" t="s">
        <v>724</v>
      </c>
      <c r="F828" s="4" t="s">
        <v>43</v>
      </c>
      <c r="G828" s="7">
        <v>34404394</v>
      </c>
      <c r="H828" s="23">
        <v>2272473.9900000002</v>
      </c>
      <c r="I828" s="7">
        <v>32131920.010000002</v>
      </c>
      <c r="J828" s="7">
        <v>34498033</v>
      </c>
      <c r="K828" s="25">
        <v>2366112.9900000002</v>
      </c>
      <c r="L828" s="4" t="s">
        <v>44</v>
      </c>
      <c r="M828" s="7" t="s">
        <v>45</v>
      </c>
      <c r="N828" s="23">
        <v>0</v>
      </c>
      <c r="O828" s="7" t="s">
        <v>45</v>
      </c>
      <c r="P828" s="7" t="s">
        <v>45</v>
      </c>
      <c r="Q828" s="25">
        <f t="shared" si="24"/>
        <v>0</v>
      </c>
      <c r="R828" s="39">
        <f>+Section5_Values[[#This Row],[Business Tax Year 2025 Inflation Cap Credit Reduction Amount in Dollars]]+Section5_Values[[#This Row],[Non-Business Tax Year 2025 Inflation Cap Credit Reduction Amount in Dollars]]</f>
        <v>2272473.9900000002</v>
      </c>
      <c r="S828" s="18">
        <f>+Section5_Values[[#This Row],[Business County Portion of Section 5 Payment to School District]]+Section5_Values[[#This Row],[Non-Business County Portion of Section 5 Payment to School District]]</f>
        <v>2366112.9900000002</v>
      </c>
      <c r="T828" s="13">
        <f t="shared" si="25"/>
        <v>93639</v>
      </c>
      <c r="U828" s="14">
        <f>+Section5_Values[[#This Row],[Difference]]/Section5_Values[[#This Row],[Total District ICC]]</f>
        <v>4.1205752150324938E-2</v>
      </c>
    </row>
    <row r="829" spans="1:21">
      <c r="A829" s="4">
        <v>2023</v>
      </c>
      <c r="B829" s="4">
        <v>77</v>
      </c>
      <c r="C829" s="4" t="s">
        <v>718</v>
      </c>
      <c r="D829" s="4">
        <v>22300</v>
      </c>
      <c r="E829" s="4" t="s">
        <v>563</v>
      </c>
      <c r="F829" s="4" t="s">
        <v>43</v>
      </c>
      <c r="G829" s="7">
        <v>314530</v>
      </c>
      <c r="H829" s="23">
        <v>26208</v>
      </c>
      <c r="I829" s="7">
        <v>288322</v>
      </c>
      <c r="J829" s="7">
        <v>343660</v>
      </c>
      <c r="K829" s="25">
        <v>55338</v>
      </c>
      <c r="L829" s="4" t="s">
        <v>44</v>
      </c>
      <c r="M829" s="7" t="s">
        <v>45</v>
      </c>
      <c r="N829" s="23">
        <v>0</v>
      </c>
      <c r="O829" s="7" t="s">
        <v>45</v>
      </c>
      <c r="P829" s="7" t="s">
        <v>45</v>
      </c>
      <c r="Q829" s="25">
        <f t="shared" si="24"/>
        <v>0</v>
      </c>
      <c r="R829" s="39">
        <f>+Section5_Values[[#This Row],[Business Tax Year 2025 Inflation Cap Credit Reduction Amount in Dollars]]+Section5_Values[[#This Row],[Non-Business Tax Year 2025 Inflation Cap Credit Reduction Amount in Dollars]]</f>
        <v>26208</v>
      </c>
      <c r="S829" s="18">
        <f>+Section5_Values[[#This Row],[Business County Portion of Section 5 Payment to School District]]+Section5_Values[[#This Row],[Non-Business County Portion of Section 5 Payment to School District]]</f>
        <v>55338</v>
      </c>
      <c r="T829" s="13">
        <f t="shared" si="25"/>
        <v>29130</v>
      </c>
      <c r="U829" s="14">
        <f>+Section5_Values[[#This Row],[Difference]]/Section5_Values[[#This Row],[Total District ICC]]</f>
        <v>1.111492673992674</v>
      </c>
    </row>
    <row r="830" spans="1:21">
      <c r="A830" s="4">
        <v>2023</v>
      </c>
      <c r="B830" s="4">
        <v>77</v>
      </c>
      <c r="C830" s="4" t="s">
        <v>718</v>
      </c>
      <c r="D830" s="4">
        <v>22390</v>
      </c>
      <c r="E830" s="4" t="s">
        <v>725</v>
      </c>
      <c r="F830" s="4" t="s">
        <v>44</v>
      </c>
      <c r="G830" s="7" t="s">
        <v>45</v>
      </c>
      <c r="H830" s="23">
        <v>0</v>
      </c>
      <c r="I830" s="7" t="s">
        <v>45</v>
      </c>
      <c r="J830" s="7" t="s">
        <v>45</v>
      </c>
      <c r="K830" s="25">
        <v>0</v>
      </c>
      <c r="L830" s="4" t="s">
        <v>44</v>
      </c>
      <c r="M830" s="7" t="s">
        <v>45</v>
      </c>
      <c r="N830" s="23">
        <v>0</v>
      </c>
      <c r="O830" s="7" t="s">
        <v>45</v>
      </c>
      <c r="P830" s="7" t="s">
        <v>45</v>
      </c>
      <c r="Q830" s="25">
        <f t="shared" si="24"/>
        <v>0</v>
      </c>
      <c r="R830" s="39">
        <f>+Section5_Values[[#This Row],[Business Tax Year 2025 Inflation Cap Credit Reduction Amount in Dollars]]+Section5_Values[[#This Row],[Non-Business Tax Year 2025 Inflation Cap Credit Reduction Amount in Dollars]]</f>
        <v>0</v>
      </c>
      <c r="S830" s="18">
        <f>+Section5_Values[[#This Row],[Business County Portion of Section 5 Payment to School District]]+Section5_Values[[#This Row],[Non-Business County Portion of Section 5 Payment to School District]]</f>
        <v>0</v>
      </c>
      <c r="T830" s="13">
        <f t="shared" si="25"/>
        <v>0</v>
      </c>
      <c r="U830" s="14" t="e">
        <f>+Section5_Values[[#This Row],[Difference]]/Section5_Values[[#This Row],[Total District ICC]]</f>
        <v>#DIV/0!</v>
      </c>
    </row>
    <row r="831" spans="1:21">
      <c r="A831" s="4">
        <v>2023</v>
      </c>
      <c r="B831" s="4">
        <v>77</v>
      </c>
      <c r="C831" s="4" t="s">
        <v>718</v>
      </c>
      <c r="D831" s="4">
        <v>22490</v>
      </c>
      <c r="E831" s="4" t="s">
        <v>708</v>
      </c>
      <c r="F831" s="4" t="s">
        <v>44</v>
      </c>
      <c r="G831" s="7" t="s">
        <v>45</v>
      </c>
      <c r="H831" s="23">
        <v>0</v>
      </c>
      <c r="I831" s="7" t="s">
        <v>45</v>
      </c>
      <c r="J831" s="7" t="s">
        <v>45</v>
      </c>
      <c r="K831" s="25">
        <v>0</v>
      </c>
      <c r="L831" s="4" t="s">
        <v>44</v>
      </c>
      <c r="M831" s="7" t="s">
        <v>45</v>
      </c>
      <c r="N831" s="23">
        <v>0</v>
      </c>
      <c r="O831" s="7" t="s">
        <v>45</v>
      </c>
      <c r="P831" s="7" t="s">
        <v>45</v>
      </c>
      <c r="Q831" s="25">
        <f t="shared" si="24"/>
        <v>0</v>
      </c>
      <c r="R831" s="39">
        <f>+Section5_Values[[#This Row],[Business Tax Year 2025 Inflation Cap Credit Reduction Amount in Dollars]]+Section5_Values[[#This Row],[Non-Business Tax Year 2025 Inflation Cap Credit Reduction Amount in Dollars]]</f>
        <v>0</v>
      </c>
      <c r="S831" s="18">
        <f>+Section5_Values[[#This Row],[Business County Portion of Section 5 Payment to School District]]+Section5_Values[[#This Row],[Non-Business County Portion of Section 5 Payment to School District]]</f>
        <v>0</v>
      </c>
      <c r="T831" s="13">
        <f t="shared" si="25"/>
        <v>0</v>
      </c>
      <c r="U831" s="14" t="e">
        <f>+Section5_Values[[#This Row],[Difference]]/Section5_Values[[#This Row],[Total District ICC]]</f>
        <v>#DIV/0!</v>
      </c>
    </row>
    <row r="832" spans="1:21">
      <c r="A832" s="4">
        <v>2023</v>
      </c>
      <c r="B832" s="4">
        <v>77</v>
      </c>
      <c r="C832" s="4" t="s">
        <v>718</v>
      </c>
      <c r="D832" s="4">
        <v>23140</v>
      </c>
      <c r="E832" s="4" t="s">
        <v>726</v>
      </c>
      <c r="F832" s="4" t="s">
        <v>44</v>
      </c>
      <c r="G832" s="7" t="s">
        <v>45</v>
      </c>
      <c r="H832" s="23">
        <v>0</v>
      </c>
      <c r="I832" s="7" t="s">
        <v>45</v>
      </c>
      <c r="J832" s="7" t="s">
        <v>45</v>
      </c>
      <c r="K832" s="25">
        <v>0</v>
      </c>
      <c r="L832" s="4" t="s">
        <v>44</v>
      </c>
      <c r="M832" s="7" t="s">
        <v>45</v>
      </c>
      <c r="N832" s="23">
        <v>0</v>
      </c>
      <c r="O832" s="7" t="s">
        <v>45</v>
      </c>
      <c r="P832" s="7" t="s">
        <v>45</v>
      </c>
      <c r="Q832" s="25">
        <f t="shared" si="24"/>
        <v>0</v>
      </c>
      <c r="R832" s="39">
        <f>+Section5_Values[[#This Row],[Business Tax Year 2025 Inflation Cap Credit Reduction Amount in Dollars]]+Section5_Values[[#This Row],[Non-Business Tax Year 2025 Inflation Cap Credit Reduction Amount in Dollars]]</f>
        <v>0</v>
      </c>
      <c r="S832" s="18">
        <f>+Section5_Values[[#This Row],[Business County Portion of Section 5 Payment to School District]]+Section5_Values[[#This Row],[Non-Business County Portion of Section 5 Payment to School District]]</f>
        <v>0</v>
      </c>
      <c r="T832" s="13">
        <f t="shared" si="25"/>
        <v>0</v>
      </c>
      <c r="U832" s="14" t="e">
        <f>+Section5_Values[[#This Row],[Difference]]/Section5_Values[[#This Row],[Total District ICC]]</f>
        <v>#DIV/0!</v>
      </c>
    </row>
    <row r="833" spans="1:21">
      <c r="A833" s="4">
        <v>2023</v>
      </c>
      <c r="B833" s="4">
        <v>77</v>
      </c>
      <c r="C833" s="4" t="s">
        <v>718</v>
      </c>
      <c r="D833" s="4">
        <v>23510</v>
      </c>
      <c r="E833" s="4" t="s">
        <v>643</v>
      </c>
      <c r="F833" s="4" t="s">
        <v>44</v>
      </c>
      <c r="G833" s="7" t="s">
        <v>45</v>
      </c>
      <c r="H833" s="23">
        <v>0</v>
      </c>
      <c r="I833" s="7" t="s">
        <v>45</v>
      </c>
      <c r="J833" s="7" t="s">
        <v>45</v>
      </c>
      <c r="K833" s="25">
        <v>0</v>
      </c>
      <c r="L833" s="4" t="s">
        <v>44</v>
      </c>
      <c r="M833" s="7" t="s">
        <v>45</v>
      </c>
      <c r="N833" s="23">
        <v>0</v>
      </c>
      <c r="O833" s="7" t="s">
        <v>45</v>
      </c>
      <c r="P833" s="7" t="s">
        <v>45</v>
      </c>
      <c r="Q833" s="25">
        <f t="shared" si="24"/>
        <v>0</v>
      </c>
      <c r="R833" s="39">
        <f>+Section5_Values[[#This Row],[Business Tax Year 2025 Inflation Cap Credit Reduction Amount in Dollars]]+Section5_Values[[#This Row],[Non-Business Tax Year 2025 Inflation Cap Credit Reduction Amount in Dollars]]</f>
        <v>0</v>
      </c>
      <c r="S833" s="18">
        <f>+Section5_Values[[#This Row],[Business County Portion of Section 5 Payment to School District]]+Section5_Values[[#This Row],[Non-Business County Portion of Section 5 Payment to School District]]</f>
        <v>0</v>
      </c>
      <c r="T833" s="13">
        <f t="shared" si="25"/>
        <v>0</v>
      </c>
      <c r="U833" s="14" t="e">
        <f>+Section5_Values[[#This Row],[Difference]]/Section5_Values[[#This Row],[Total District ICC]]</f>
        <v>#DIV/0!</v>
      </c>
    </row>
    <row r="834" spans="1:21">
      <c r="A834" s="4">
        <v>2023</v>
      </c>
      <c r="B834" s="4">
        <v>77</v>
      </c>
      <c r="C834" s="4" t="s">
        <v>718</v>
      </c>
      <c r="D834" s="4">
        <v>23790</v>
      </c>
      <c r="E834" s="4" t="s">
        <v>727</v>
      </c>
      <c r="F834" s="4" t="s">
        <v>44</v>
      </c>
      <c r="G834" s="7" t="s">
        <v>45</v>
      </c>
      <c r="H834" s="23">
        <v>0</v>
      </c>
      <c r="I834" s="7" t="s">
        <v>45</v>
      </c>
      <c r="J834" s="7" t="s">
        <v>45</v>
      </c>
      <c r="K834" s="25">
        <v>0</v>
      </c>
      <c r="L834" s="4" t="s">
        <v>44</v>
      </c>
      <c r="M834" s="7" t="s">
        <v>45</v>
      </c>
      <c r="N834" s="23">
        <v>0</v>
      </c>
      <c r="O834" s="7" t="s">
        <v>45</v>
      </c>
      <c r="P834" s="7" t="s">
        <v>45</v>
      </c>
      <c r="Q834" s="25">
        <f t="shared" si="24"/>
        <v>0</v>
      </c>
      <c r="R834" s="39">
        <f>+Section5_Values[[#This Row],[Business Tax Year 2025 Inflation Cap Credit Reduction Amount in Dollars]]+Section5_Values[[#This Row],[Non-Business Tax Year 2025 Inflation Cap Credit Reduction Amount in Dollars]]</f>
        <v>0</v>
      </c>
      <c r="S834" s="18">
        <f>+Section5_Values[[#This Row],[Business County Portion of Section 5 Payment to School District]]+Section5_Values[[#This Row],[Non-Business County Portion of Section 5 Payment to School District]]</f>
        <v>0</v>
      </c>
      <c r="T834" s="13">
        <f t="shared" si="25"/>
        <v>0</v>
      </c>
      <c r="U834" s="14" t="e">
        <f>+Section5_Values[[#This Row],[Difference]]/Section5_Values[[#This Row],[Total District ICC]]</f>
        <v>#DIV/0!</v>
      </c>
    </row>
    <row r="835" spans="1:21">
      <c r="A835" s="4">
        <v>2023</v>
      </c>
      <c r="B835" s="4">
        <v>77</v>
      </c>
      <c r="C835" s="4" t="s">
        <v>718</v>
      </c>
      <c r="D835" s="4">
        <v>24000</v>
      </c>
      <c r="E835" s="4" t="s">
        <v>713</v>
      </c>
      <c r="F835" s="4" t="s">
        <v>43</v>
      </c>
      <c r="G835" s="7">
        <v>2007681</v>
      </c>
      <c r="H835" s="23">
        <v>206713.39</v>
      </c>
      <c r="I835" s="7">
        <v>1800967.61</v>
      </c>
      <c r="J835" s="7">
        <v>2041668</v>
      </c>
      <c r="K835" s="25">
        <v>240700.39</v>
      </c>
      <c r="L835" s="4" t="s">
        <v>44</v>
      </c>
      <c r="M835" s="7" t="s">
        <v>45</v>
      </c>
      <c r="N835" s="23">
        <v>0</v>
      </c>
      <c r="O835" s="7" t="s">
        <v>45</v>
      </c>
      <c r="P835" s="7" t="s">
        <v>45</v>
      </c>
      <c r="Q835" s="25">
        <f t="shared" si="24"/>
        <v>0</v>
      </c>
      <c r="R835" s="39">
        <f>+Section5_Values[[#This Row],[Business Tax Year 2025 Inflation Cap Credit Reduction Amount in Dollars]]+Section5_Values[[#This Row],[Non-Business Tax Year 2025 Inflation Cap Credit Reduction Amount in Dollars]]</f>
        <v>206713.39</v>
      </c>
      <c r="S835" s="18">
        <f>+Section5_Values[[#This Row],[Business County Portion of Section 5 Payment to School District]]+Section5_Values[[#This Row],[Non-Business County Portion of Section 5 Payment to School District]]</f>
        <v>240700.39</v>
      </c>
      <c r="T835" s="13">
        <f t="shared" si="25"/>
        <v>33987</v>
      </c>
      <c r="U835" s="14">
        <f>+Section5_Values[[#This Row],[Difference]]/Section5_Values[[#This Row],[Total District ICC]]</f>
        <v>0.16441605451877112</v>
      </c>
    </row>
    <row r="836" spans="1:21">
      <c r="A836" s="4">
        <v>2023</v>
      </c>
      <c r="B836" s="4">
        <v>77</v>
      </c>
      <c r="C836" s="4" t="s">
        <v>718</v>
      </c>
      <c r="D836" s="4">
        <v>24040</v>
      </c>
      <c r="E836" s="4" t="s">
        <v>728</v>
      </c>
      <c r="F836" s="4" t="s">
        <v>44</v>
      </c>
      <c r="G836" s="7" t="s">
        <v>45</v>
      </c>
      <c r="H836" s="23">
        <v>0</v>
      </c>
      <c r="I836" s="7" t="s">
        <v>45</v>
      </c>
      <c r="J836" s="7" t="s">
        <v>45</v>
      </c>
      <c r="K836" s="25">
        <v>0</v>
      </c>
      <c r="L836" s="4" t="s">
        <v>44</v>
      </c>
      <c r="M836" s="7" t="s">
        <v>45</v>
      </c>
      <c r="N836" s="23">
        <v>0</v>
      </c>
      <c r="O836" s="7" t="s">
        <v>45</v>
      </c>
      <c r="P836" s="7" t="s">
        <v>45</v>
      </c>
      <c r="Q836" s="25">
        <f t="shared" si="24"/>
        <v>0</v>
      </c>
      <c r="R836" s="39">
        <f>+Section5_Values[[#This Row],[Business Tax Year 2025 Inflation Cap Credit Reduction Amount in Dollars]]+Section5_Values[[#This Row],[Non-Business Tax Year 2025 Inflation Cap Credit Reduction Amount in Dollars]]</f>
        <v>0</v>
      </c>
      <c r="S836" s="18">
        <f>+Section5_Values[[#This Row],[Business County Portion of Section 5 Payment to School District]]+Section5_Values[[#This Row],[Non-Business County Portion of Section 5 Payment to School District]]</f>
        <v>0</v>
      </c>
      <c r="T836" s="13">
        <f t="shared" si="25"/>
        <v>0</v>
      </c>
      <c r="U836" s="14" t="e">
        <f>+Section5_Values[[#This Row],[Difference]]/Section5_Values[[#This Row],[Total District ICC]]</f>
        <v>#DIV/0!</v>
      </c>
    </row>
    <row r="837" spans="1:21">
      <c r="A837" s="4">
        <v>2023</v>
      </c>
      <c r="B837" s="4">
        <v>77</v>
      </c>
      <c r="C837" s="4" t="s">
        <v>718</v>
      </c>
      <c r="D837" s="4">
        <v>24550</v>
      </c>
      <c r="E837" s="4" t="s">
        <v>729</v>
      </c>
      <c r="F837" s="4" t="s">
        <v>43</v>
      </c>
      <c r="G837" s="7">
        <v>37458803</v>
      </c>
      <c r="H837" s="23">
        <v>1702399.99</v>
      </c>
      <c r="I837" s="7">
        <v>35756403.009999998</v>
      </c>
      <c r="J837" s="7">
        <v>37906513</v>
      </c>
      <c r="K837" s="25">
        <v>2150109.9900000002</v>
      </c>
      <c r="L837" s="4" t="s">
        <v>44</v>
      </c>
      <c r="M837" s="7" t="s">
        <v>45</v>
      </c>
      <c r="N837" s="23">
        <v>0</v>
      </c>
      <c r="O837" s="7" t="s">
        <v>45</v>
      </c>
      <c r="P837" s="7" t="s">
        <v>45</v>
      </c>
      <c r="Q837" s="25">
        <f t="shared" si="24"/>
        <v>0</v>
      </c>
      <c r="R837" s="39">
        <f>+Section5_Values[[#This Row],[Business Tax Year 2025 Inflation Cap Credit Reduction Amount in Dollars]]+Section5_Values[[#This Row],[Non-Business Tax Year 2025 Inflation Cap Credit Reduction Amount in Dollars]]</f>
        <v>1702399.99</v>
      </c>
      <c r="S837" s="18">
        <f>+Section5_Values[[#This Row],[Business County Portion of Section 5 Payment to School District]]+Section5_Values[[#This Row],[Non-Business County Portion of Section 5 Payment to School District]]</f>
        <v>2150109.9900000002</v>
      </c>
      <c r="T837" s="13">
        <f t="shared" si="25"/>
        <v>447710.00000000023</v>
      </c>
      <c r="U837" s="14">
        <f>+Section5_Values[[#This Row],[Difference]]/Section5_Values[[#This Row],[Total District ICC]]</f>
        <v>0.26298754853728601</v>
      </c>
    </row>
    <row r="838" spans="1:21">
      <c r="A838" s="4">
        <v>2023</v>
      </c>
      <c r="B838" s="4">
        <v>77</v>
      </c>
      <c r="C838" s="4" t="s">
        <v>718</v>
      </c>
      <c r="D838" s="4">
        <v>25140</v>
      </c>
      <c r="E838" s="4" t="s">
        <v>647</v>
      </c>
      <c r="F838" s="4" t="s">
        <v>43</v>
      </c>
      <c r="G838" s="7">
        <v>14013318</v>
      </c>
      <c r="H838" s="23">
        <v>844302.81</v>
      </c>
      <c r="I838" s="7">
        <v>13169015.189999999</v>
      </c>
      <c r="J838" s="7">
        <v>14120894</v>
      </c>
      <c r="K838" s="25">
        <v>951878.81</v>
      </c>
      <c r="L838" s="4" t="s">
        <v>44</v>
      </c>
      <c r="M838" s="7" t="s">
        <v>45</v>
      </c>
      <c r="N838" s="23">
        <v>0</v>
      </c>
      <c r="O838" s="7" t="s">
        <v>45</v>
      </c>
      <c r="P838" s="7" t="s">
        <v>45</v>
      </c>
      <c r="Q838" s="25">
        <f t="shared" si="24"/>
        <v>0</v>
      </c>
      <c r="R838" s="39">
        <f>+Section5_Values[[#This Row],[Business Tax Year 2025 Inflation Cap Credit Reduction Amount in Dollars]]+Section5_Values[[#This Row],[Non-Business Tax Year 2025 Inflation Cap Credit Reduction Amount in Dollars]]</f>
        <v>844302.81</v>
      </c>
      <c r="S838" s="18">
        <f>+Section5_Values[[#This Row],[Business County Portion of Section 5 Payment to School District]]+Section5_Values[[#This Row],[Non-Business County Portion of Section 5 Payment to School District]]</f>
        <v>951878.81</v>
      </c>
      <c r="T838" s="13">
        <f t="shared" si="25"/>
        <v>107576</v>
      </c>
      <c r="U838" s="14">
        <f>+Section5_Values[[#This Row],[Difference]]/Section5_Values[[#This Row],[Total District ICC]]</f>
        <v>0.12741400209244833</v>
      </c>
    </row>
    <row r="839" spans="1:21">
      <c r="A839" s="4">
        <v>2023</v>
      </c>
      <c r="B839" s="4">
        <v>77</v>
      </c>
      <c r="C839" s="4" t="s">
        <v>718</v>
      </c>
      <c r="D839" s="4">
        <v>25160</v>
      </c>
      <c r="E839" s="4" t="s">
        <v>648</v>
      </c>
      <c r="F839" s="4" t="s">
        <v>43</v>
      </c>
      <c r="G839" s="7">
        <v>44965520</v>
      </c>
      <c r="H839" s="23">
        <v>1518663.78</v>
      </c>
      <c r="I839" s="7">
        <v>43446856.219999999</v>
      </c>
      <c r="J839" s="7">
        <v>45115061</v>
      </c>
      <c r="K839" s="25">
        <v>1668204.78</v>
      </c>
      <c r="L839" s="4" t="s">
        <v>44</v>
      </c>
      <c r="M839" s="7" t="s">
        <v>45</v>
      </c>
      <c r="N839" s="23">
        <v>0</v>
      </c>
      <c r="O839" s="7" t="s">
        <v>45</v>
      </c>
      <c r="P839" s="7" t="s">
        <v>45</v>
      </c>
      <c r="Q839" s="25">
        <f t="shared" ref="Q839:Q902" si="26">IF(L839="Y",MAX(P839-O839,0),0)</f>
        <v>0</v>
      </c>
      <c r="R839" s="39">
        <f>+Section5_Values[[#This Row],[Business Tax Year 2025 Inflation Cap Credit Reduction Amount in Dollars]]+Section5_Values[[#This Row],[Non-Business Tax Year 2025 Inflation Cap Credit Reduction Amount in Dollars]]</f>
        <v>1518663.78</v>
      </c>
      <c r="S839" s="18">
        <f>+Section5_Values[[#This Row],[Business County Portion of Section 5 Payment to School District]]+Section5_Values[[#This Row],[Non-Business County Portion of Section 5 Payment to School District]]</f>
        <v>1668204.78</v>
      </c>
      <c r="T839" s="13">
        <f t="shared" ref="T839:T902" si="27">+S839-R839</f>
        <v>149541</v>
      </c>
      <c r="U839" s="14">
        <f>+Section5_Values[[#This Row],[Difference]]/Section5_Values[[#This Row],[Total District ICC]]</f>
        <v>9.8468799986788383E-2</v>
      </c>
    </row>
    <row r="840" spans="1:21">
      <c r="A840" s="4">
        <v>2023</v>
      </c>
      <c r="B840" s="4">
        <v>77</v>
      </c>
      <c r="C840" s="4" t="s">
        <v>718</v>
      </c>
      <c r="D840" s="4">
        <v>25290</v>
      </c>
      <c r="E840" s="4" t="s">
        <v>650</v>
      </c>
      <c r="F840" s="4" t="s">
        <v>44</v>
      </c>
      <c r="G840" s="7" t="s">
        <v>45</v>
      </c>
      <c r="H840" s="23">
        <v>0</v>
      </c>
      <c r="I840" s="7" t="s">
        <v>45</v>
      </c>
      <c r="J840" s="7" t="s">
        <v>45</v>
      </c>
      <c r="K840" s="25">
        <v>0</v>
      </c>
      <c r="L840" s="4" t="s">
        <v>44</v>
      </c>
      <c r="M840" s="7" t="s">
        <v>45</v>
      </c>
      <c r="N840" s="23">
        <v>0</v>
      </c>
      <c r="O840" s="7" t="s">
        <v>45</v>
      </c>
      <c r="P840" s="7" t="s">
        <v>45</v>
      </c>
      <c r="Q840" s="25">
        <f t="shared" si="26"/>
        <v>0</v>
      </c>
      <c r="R840" s="39">
        <f>+Section5_Values[[#This Row],[Business Tax Year 2025 Inflation Cap Credit Reduction Amount in Dollars]]+Section5_Values[[#This Row],[Non-Business Tax Year 2025 Inflation Cap Credit Reduction Amount in Dollars]]</f>
        <v>0</v>
      </c>
      <c r="S840" s="18">
        <f>+Section5_Values[[#This Row],[Business County Portion of Section 5 Payment to School District]]+Section5_Values[[#This Row],[Non-Business County Portion of Section 5 Payment to School District]]</f>
        <v>0</v>
      </c>
      <c r="T840" s="13">
        <f t="shared" si="27"/>
        <v>0</v>
      </c>
      <c r="U840" s="14" t="e">
        <f>+Section5_Values[[#This Row],[Difference]]/Section5_Values[[#This Row],[Total District ICC]]</f>
        <v>#DIV/0!</v>
      </c>
    </row>
    <row r="841" spans="1:21">
      <c r="A841" s="4">
        <v>2023</v>
      </c>
      <c r="B841" s="4">
        <v>77</v>
      </c>
      <c r="C841" s="4" t="s">
        <v>718</v>
      </c>
      <c r="D841" s="4">
        <v>25460</v>
      </c>
      <c r="E841" s="4" t="s">
        <v>730</v>
      </c>
      <c r="F841" s="4" t="s">
        <v>44</v>
      </c>
      <c r="G841" s="7" t="s">
        <v>45</v>
      </c>
      <c r="H841" s="23">
        <v>0</v>
      </c>
      <c r="I841" s="7" t="s">
        <v>45</v>
      </c>
      <c r="J841" s="7" t="s">
        <v>45</v>
      </c>
      <c r="K841" s="25">
        <v>0</v>
      </c>
      <c r="L841" s="4" t="s">
        <v>44</v>
      </c>
      <c r="M841" s="7" t="s">
        <v>45</v>
      </c>
      <c r="N841" s="23">
        <v>0</v>
      </c>
      <c r="O841" s="7" t="s">
        <v>45</v>
      </c>
      <c r="P841" s="7" t="s">
        <v>45</v>
      </c>
      <c r="Q841" s="25">
        <f t="shared" si="26"/>
        <v>0</v>
      </c>
      <c r="R841" s="39">
        <f>+Section5_Values[[#This Row],[Business Tax Year 2025 Inflation Cap Credit Reduction Amount in Dollars]]+Section5_Values[[#This Row],[Non-Business Tax Year 2025 Inflation Cap Credit Reduction Amount in Dollars]]</f>
        <v>0</v>
      </c>
      <c r="S841" s="18">
        <f>+Section5_Values[[#This Row],[Business County Portion of Section 5 Payment to School District]]+Section5_Values[[#This Row],[Non-Business County Portion of Section 5 Payment to School District]]</f>
        <v>0</v>
      </c>
      <c r="T841" s="13">
        <f t="shared" si="27"/>
        <v>0</v>
      </c>
      <c r="U841" s="14" t="e">
        <f>+Section5_Values[[#This Row],[Difference]]/Section5_Values[[#This Row],[Total District ICC]]</f>
        <v>#DIV/0!</v>
      </c>
    </row>
    <row r="842" spans="1:21">
      <c r="A842" s="4">
        <v>2023</v>
      </c>
      <c r="B842" s="4">
        <v>77</v>
      </c>
      <c r="C842" s="4" t="s">
        <v>718</v>
      </c>
      <c r="D842" s="4">
        <v>26060</v>
      </c>
      <c r="E842" s="4" t="s">
        <v>731</v>
      </c>
      <c r="F842" s="4" t="s">
        <v>43</v>
      </c>
      <c r="G842" s="7">
        <v>22083282</v>
      </c>
      <c r="H842" s="23">
        <v>708953.16</v>
      </c>
      <c r="I842" s="7">
        <v>21374328.84</v>
      </c>
      <c r="J842" s="7">
        <v>22308788</v>
      </c>
      <c r="K842" s="25">
        <v>934459.16</v>
      </c>
      <c r="L842" s="4" t="s">
        <v>43</v>
      </c>
      <c r="M842" s="7">
        <v>7379048</v>
      </c>
      <c r="N842" s="23">
        <v>93588.21</v>
      </c>
      <c r="O842" s="7">
        <v>7285459.79</v>
      </c>
      <c r="P842" s="7">
        <v>7916668</v>
      </c>
      <c r="Q842" s="25">
        <f t="shared" si="26"/>
        <v>631208.21</v>
      </c>
      <c r="R842" s="39">
        <f>+Section5_Values[[#This Row],[Business Tax Year 2025 Inflation Cap Credit Reduction Amount in Dollars]]+Section5_Values[[#This Row],[Non-Business Tax Year 2025 Inflation Cap Credit Reduction Amount in Dollars]]</f>
        <v>802541.37</v>
      </c>
      <c r="S842" s="18">
        <f>+Section5_Values[[#This Row],[Business County Portion of Section 5 Payment to School District]]+Section5_Values[[#This Row],[Non-Business County Portion of Section 5 Payment to School District]]</f>
        <v>1565667.37</v>
      </c>
      <c r="T842" s="13">
        <f t="shared" si="27"/>
        <v>763126.00000000012</v>
      </c>
      <c r="U842" s="14">
        <f>+Section5_Values[[#This Row],[Difference]]/Section5_Values[[#This Row],[Total District ICC]]</f>
        <v>0.95088680599730346</v>
      </c>
    </row>
    <row r="843" spans="1:21">
      <c r="A843" s="4">
        <v>2023</v>
      </c>
      <c r="B843" s="4">
        <v>77</v>
      </c>
      <c r="C843" s="4" t="s">
        <v>718</v>
      </c>
      <c r="D843" s="4">
        <v>30100</v>
      </c>
      <c r="E843" s="4" t="s">
        <v>279</v>
      </c>
      <c r="F843" s="4" t="s">
        <v>43</v>
      </c>
      <c r="G843" s="7">
        <v>6766713</v>
      </c>
      <c r="H843" s="23">
        <v>783447.34</v>
      </c>
      <c r="I843" s="7">
        <v>5983265.6600000001</v>
      </c>
      <c r="J843" s="7">
        <v>6809178</v>
      </c>
      <c r="K843" s="25">
        <v>825912.34</v>
      </c>
      <c r="L843" s="4" t="s">
        <v>44</v>
      </c>
      <c r="M843" s="7" t="s">
        <v>45</v>
      </c>
      <c r="N843" s="23">
        <v>0</v>
      </c>
      <c r="O843" s="7" t="s">
        <v>45</v>
      </c>
      <c r="P843" s="7" t="s">
        <v>45</v>
      </c>
      <c r="Q843" s="25">
        <f t="shared" si="26"/>
        <v>0</v>
      </c>
      <c r="R843" s="39">
        <f>+Section5_Values[[#This Row],[Business Tax Year 2025 Inflation Cap Credit Reduction Amount in Dollars]]+Section5_Values[[#This Row],[Non-Business Tax Year 2025 Inflation Cap Credit Reduction Amount in Dollars]]</f>
        <v>783447.34</v>
      </c>
      <c r="S843" s="18">
        <f>+Section5_Values[[#This Row],[Business County Portion of Section 5 Payment to School District]]+Section5_Values[[#This Row],[Non-Business County Portion of Section 5 Payment to School District]]</f>
        <v>825912.34</v>
      </c>
      <c r="T843" s="13">
        <f t="shared" si="27"/>
        <v>42465</v>
      </c>
      <c r="U843" s="14">
        <f>+Section5_Values[[#This Row],[Difference]]/Section5_Values[[#This Row],[Total District ICC]]</f>
        <v>5.4202749606629595E-2</v>
      </c>
    </row>
    <row r="844" spans="1:21">
      <c r="A844" s="4">
        <v>2023</v>
      </c>
      <c r="B844" s="4">
        <v>77</v>
      </c>
      <c r="C844" s="4" t="s">
        <v>718</v>
      </c>
      <c r="D844" s="4">
        <v>30250</v>
      </c>
      <c r="E844" s="4" t="s">
        <v>653</v>
      </c>
      <c r="F844" s="4" t="s">
        <v>44</v>
      </c>
      <c r="G844" s="7" t="s">
        <v>45</v>
      </c>
      <c r="H844" s="23">
        <v>0</v>
      </c>
      <c r="I844" s="7" t="s">
        <v>45</v>
      </c>
      <c r="J844" s="7" t="s">
        <v>45</v>
      </c>
      <c r="K844" s="25">
        <v>0</v>
      </c>
      <c r="L844" s="4" t="s">
        <v>44</v>
      </c>
      <c r="M844" s="7" t="s">
        <v>45</v>
      </c>
      <c r="N844" s="23">
        <v>0</v>
      </c>
      <c r="O844" s="7" t="s">
        <v>45</v>
      </c>
      <c r="P844" s="7" t="s">
        <v>45</v>
      </c>
      <c r="Q844" s="25">
        <f t="shared" si="26"/>
        <v>0</v>
      </c>
      <c r="R844" s="39">
        <f>+Section5_Values[[#This Row],[Business Tax Year 2025 Inflation Cap Credit Reduction Amount in Dollars]]+Section5_Values[[#This Row],[Non-Business Tax Year 2025 Inflation Cap Credit Reduction Amount in Dollars]]</f>
        <v>0</v>
      </c>
      <c r="S844" s="18">
        <f>+Section5_Values[[#This Row],[Business County Portion of Section 5 Payment to School District]]+Section5_Values[[#This Row],[Non-Business County Portion of Section 5 Payment to School District]]</f>
        <v>0</v>
      </c>
      <c r="T844" s="13">
        <f t="shared" si="27"/>
        <v>0</v>
      </c>
      <c r="U844" s="14" t="e">
        <f>+Section5_Values[[#This Row],[Difference]]/Section5_Values[[#This Row],[Total District ICC]]</f>
        <v>#DIV/0!</v>
      </c>
    </row>
    <row r="845" spans="1:21">
      <c r="A845" s="4">
        <v>2023</v>
      </c>
      <c r="B845" s="4">
        <v>77</v>
      </c>
      <c r="C845" s="4" t="s">
        <v>718</v>
      </c>
      <c r="D845" s="4">
        <v>30260</v>
      </c>
      <c r="E845" s="4" t="s">
        <v>79</v>
      </c>
      <c r="F845" s="4" t="s">
        <v>43</v>
      </c>
      <c r="G845" s="7">
        <v>23873</v>
      </c>
      <c r="H845" s="23">
        <v>3662.91</v>
      </c>
      <c r="I845" s="7">
        <v>20210.09</v>
      </c>
      <c r="J845" s="7">
        <v>24724</v>
      </c>
      <c r="K845" s="25">
        <v>4513.91</v>
      </c>
      <c r="L845" s="4" t="s">
        <v>44</v>
      </c>
      <c r="M845" s="7" t="s">
        <v>45</v>
      </c>
      <c r="N845" s="23">
        <v>0</v>
      </c>
      <c r="O845" s="7" t="s">
        <v>45</v>
      </c>
      <c r="P845" s="7" t="s">
        <v>45</v>
      </c>
      <c r="Q845" s="25">
        <f t="shared" si="26"/>
        <v>0</v>
      </c>
      <c r="R845" s="39">
        <f>+Section5_Values[[#This Row],[Business Tax Year 2025 Inflation Cap Credit Reduction Amount in Dollars]]+Section5_Values[[#This Row],[Non-Business Tax Year 2025 Inflation Cap Credit Reduction Amount in Dollars]]</f>
        <v>3662.91</v>
      </c>
      <c r="S845" s="18">
        <f>+Section5_Values[[#This Row],[Business County Portion of Section 5 Payment to School District]]+Section5_Values[[#This Row],[Non-Business County Portion of Section 5 Payment to School District]]</f>
        <v>4513.91</v>
      </c>
      <c r="T845" s="13">
        <f t="shared" si="27"/>
        <v>851</v>
      </c>
      <c r="U845" s="14">
        <f>+Section5_Values[[#This Row],[Difference]]/Section5_Values[[#This Row],[Total District ICC]]</f>
        <v>0.23232894065101245</v>
      </c>
    </row>
    <row r="846" spans="1:21">
      <c r="A846" s="4">
        <v>2023</v>
      </c>
      <c r="B846" s="4">
        <v>77</v>
      </c>
      <c r="C846" s="4" t="s">
        <v>718</v>
      </c>
      <c r="D846" s="4">
        <v>30350</v>
      </c>
      <c r="E846" s="4" t="s">
        <v>654</v>
      </c>
      <c r="F846" s="4" t="s">
        <v>43</v>
      </c>
      <c r="G846" s="7">
        <v>4165609</v>
      </c>
      <c r="H846" s="23">
        <v>611467.46</v>
      </c>
      <c r="I846" s="7">
        <v>3554141.54</v>
      </c>
      <c r="J846" s="7">
        <v>4183745</v>
      </c>
      <c r="K846" s="25">
        <v>629603.46</v>
      </c>
      <c r="L846" s="4" t="s">
        <v>44</v>
      </c>
      <c r="M846" s="7" t="s">
        <v>45</v>
      </c>
      <c r="N846" s="23">
        <v>0</v>
      </c>
      <c r="O846" s="7" t="s">
        <v>45</v>
      </c>
      <c r="P846" s="7" t="s">
        <v>45</v>
      </c>
      <c r="Q846" s="25">
        <f t="shared" si="26"/>
        <v>0</v>
      </c>
      <c r="R846" s="39">
        <f>+Section5_Values[[#This Row],[Business Tax Year 2025 Inflation Cap Credit Reduction Amount in Dollars]]+Section5_Values[[#This Row],[Non-Business Tax Year 2025 Inflation Cap Credit Reduction Amount in Dollars]]</f>
        <v>611467.46</v>
      </c>
      <c r="S846" s="18">
        <f>+Section5_Values[[#This Row],[Business County Portion of Section 5 Payment to School District]]+Section5_Values[[#This Row],[Non-Business County Portion of Section 5 Payment to School District]]</f>
        <v>629603.46</v>
      </c>
      <c r="T846" s="13">
        <f t="shared" si="27"/>
        <v>18136</v>
      </c>
      <c r="U846" s="14">
        <f>+Section5_Values[[#This Row],[Difference]]/Section5_Values[[#This Row],[Total District ICC]]</f>
        <v>2.9659795796819672E-2</v>
      </c>
    </row>
    <row r="847" spans="1:21">
      <c r="A847" s="4">
        <v>2023</v>
      </c>
      <c r="B847" s="4">
        <v>77</v>
      </c>
      <c r="C847" s="4" t="s">
        <v>718</v>
      </c>
      <c r="D847" s="4">
        <v>30390</v>
      </c>
      <c r="E847" s="4" t="s">
        <v>169</v>
      </c>
      <c r="F847" s="4" t="s">
        <v>43</v>
      </c>
      <c r="G847" s="7">
        <v>148654</v>
      </c>
      <c r="H847" s="23">
        <v>25782.19</v>
      </c>
      <c r="I847" s="7">
        <v>122871.81</v>
      </c>
      <c r="J847" s="7">
        <v>151235</v>
      </c>
      <c r="K847" s="25">
        <v>28363.19</v>
      </c>
      <c r="L847" s="4" t="s">
        <v>44</v>
      </c>
      <c r="M847" s="7" t="s">
        <v>45</v>
      </c>
      <c r="N847" s="23">
        <v>0</v>
      </c>
      <c r="O847" s="7" t="s">
        <v>45</v>
      </c>
      <c r="P847" s="7" t="s">
        <v>45</v>
      </c>
      <c r="Q847" s="25">
        <f t="shared" si="26"/>
        <v>0</v>
      </c>
      <c r="R847" s="39">
        <f>+Section5_Values[[#This Row],[Business Tax Year 2025 Inflation Cap Credit Reduction Amount in Dollars]]+Section5_Values[[#This Row],[Non-Business Tax Year 2025 Inflation Cap Credit Reduction Amount in Dollars]]</f>
        <v>25782.19</v>
      </c>
      <c r="S847" s="18">
        <f>+Section5_Values[[#This Row],[Business County Portion of Section 5 Payment to School District]]+Section5_Values[[#This Row],[Non-Business County Portion of Section 5 Payment to School District]]</f>
        <v>28363.19</v>
      </c>
      <c r="T847" s="13">
        <f t="shared" si="27"/>
        <v>2581</v>
      </c>
      <c r="U847" s="14">
        <f>+Section5_Values[[#This Row],[Difference]]/Section5_Values[[#This Row],[Total District ICC]]</f>
        <v>0.10010786515808005</v>
      </c>
    </row>
    <row r="848" spans="1:21">
      <c r="A848" s="4">
        <v>2023</v>
      </c>
      <c r="B848" s="4">
        <v>78</v>
      </c>
      <c r="C848" s="4" t="s">
        <v>732</v>
      </c>
      <c r="D848" s="4">
        <v>20530</v>
      </c>
      <c r="E848" s="4" t="s">
        <v>733</v>
      </c>
      <c r="F848" s="4" t="s">
        <v>43</v>
      </c>
      <c r="G848" s="7">
        <v>1976789</v>
      </c>
      <c r="H848" s="23">
        <v>146365.32</v>
      </c>
      <c r="I848" s="7">
        <v>1830423.68</v>
      </c>
      <c r="J848" s="7">
        <v>1979646</v>
      </c>
      <c r="K848" s="25">
        <v>149222.32</v>
      </c>
      <c r="L848" s="4" t="s">
        <v>44</v>
      </c>
      <c r="M848" s="7" t="s">
        <v>45</v>
      </c>
      <c r="N848" s="23">
        <v>0</v>
      </c>
      <c r="O848" s="7" t="s">
        <v>45</v>
      </c>
      <c r="P848" s="7" t="s">
        <v>45</v>
      </c>
      <c r="Q848" s="25">
        <f t="shared" si="26"/>
        <v>0</v>
      </c>
      <c r="R848" s="39">
        <f>+Section5_Values[[#This Row],[Business Tax Year 2025 Inflation Cap Credit Reduction Amount in Dollars]]+Section5_Values[[#This Row],[Non-Business Tax Year 2025 Inflation Cap Credit Reduction Amount in Dollars]]</f>
        <v>146365.32</v>
      </c>
      <c r="S848" s="18">
        <f>+Section5_Values[[#This Row],[Business County Portion of Section 5 Payment to School District]]+Section5_Values[[#This Row],[Non-Business County Portion of Section 5 Payment to School District]]</f>
        <v>149222.32</v>
      </c>
      <c r="T848" s="13">
        <f t="shared" si="27"/>
        <v>2857</v>
      </c>
      <c r="U848" s="14">
        <f>+Section5_Values[[#This Row],[Difference]]/Section5_Values[[#This Row],[Total District ICC]]</f>
        <v>1.9519651239788223E-2</v>
      </c>
    </row>
    <row r="849" spans="1:21">
      <c r="A849" s="4">
        <v>2023</v>
      </c>
      <c r="B849" s="4">
        <v>78</v>
      </c>
      <c r="C849" s="4" t="s">
        <v>732</v>
      </c>
      <c r="D849" s="4">
        <v>20620</v>
      </c>
      <c r="E849" s="4" t="s">
        <v>734</v>
      </c>
      <c r="F849" s="4" t="s">
        <v>43</v>
      </c>
      <c r="G849" s="7">
        <v>3470355</v>
      </c>
      <c r="H849" s="23">
        <v>169804.97</v>
      </c>
      <c r="I849" s="7">
        <v>3300550.03</v>
      </c>
      <c r="J849" s="7">
        <v>3489313</v>
      </c>
      <c r="K849" s="25">
        <v>188762.97</v>
      </c>
      <c r="L849" s="4" t="s">
        <v>44</v>
      </c>
      <c r="M849" s="7" t="s">
        <v>45</v>
      </c>
      <c r="N849" s="23">
        <v>0</v>
      </c>
      <c r="O849" s="7" t="s">
        <v>45</v>
      </c>
      <c r="P849" s="7" t="s">
        <v>45</v>
      </c>
      <c r="Q849" s="25">
        <f t="shared" si="26"/>
        <v>0</v>
      </c>
      <c r="R849" s="39">
        <f>+Section5_Values[[#This Row],[Business Tax Year 2025 Inflation Cap Credit Reduction Amount in Dollars]]+Section5_Values[[#This Row],[Non-Business Tax Year 2025 Inflation Cap Credit Reduction Amount in Dollars]]</f>
        <v>169804.97</v>
      </c>
      <c r="S849" s="18">
        <f>+Section5_Values[[#This Row],[Business County Portion of Section 5 Payment to School District]]+Section5_Values[[#This Row],[Non-Business County Portion of Section 5 Payment to School District]]</f>
        <v>188762.97</v>
      </c>
      <c r="T849" s="13">
        <f t="shared" si="27"/>
        <v>18958</v>
      </c>
      <c r="U849" s="14">
        <f>+Section5_Values[[#This Row],[Difference]]/Section5_Values[[#This Row],[Total District ICC]]</f>
        <v>0.11164573098184347</v>
      </c>
    </row>
    <row r="850" spans="1:21">
      <c r="A850" s="4">
        <v>2023</v>
      </c>
      <c r="B850" s="4">
        <v>78</v>
      </c>
      <c r="C850" s="4" t="s">
        <v>732</v>
      </c>
      <c r="D850" s="4">
        <v>20630</v>
      </c>
      <c r="E850" s="4" t="s">
        <v>735</v>
      </c>
      <c r="F850" s="4" t="s">
        <v>44</v>
      </c>
      <c r="G850" s="7" t="s">
        <v>45</v>
      </c>
      <c r="H850" s="23">
        <v>0</v>
      </c>
      <c r="I850" s="7" t="s">
        <v>45</v>
      </c>
      <c r="J850" s="7" t="s">
        <v>45</v>
      </c>
      <c r="K850" s="25">
        <v>0</v>
      </c>
      <c r="L850" s="4" t="s">
        <v>44</v>
      </c>
      <c r="M850" s="7" t="s">
        <v>45</v>
      </c>
      <c r="N850" s="23">
        <v>0</v>
      </c>
      <c r="O850" s="7" t="s">
        <v>45</v>
      </c>
      <c r="P850" s="7" t="s">
        <v>45</v>
      </c>
      <c r="Q850" s="25">
        <f t="shared" si="26"/>
        <v>0</v>
      </c>
      <c r="R850" s="39">
        <f>+Section5_Values[[#This Row],[Business Tax Year 2025 Inflation Cap Credit Reduction Amount in Dollars]]+Section5_Values[[#This Row],[Non-Business Tax Year 2025 Inflation Cap Credit Reduction Amount in Dollars]]</f>
        <v>0</v>
      </c>
      <c r="S850" s="18">
        <f>+Section5_Values[[#This Row],[Business County Portion of Section 5 Payment to School District]]+Section5_Values[[#This Row],[Non-Business County Portion of Section 5 Payment to School District]]</f>
        <v>0</v>
      </c>
      <c r="T850" s="13">
        <f t="shared" si="27"/>
        <v>0</v>
      </c>
      <c r="U850" s="14" t="e">
        <f>+Section5_Values[[#This Row],[Difference]]/Section5_Values[[#This Row],[Total District ICC]]</f>
        <v>#DIV/0!</v>
      </c>
    </row>
    <row r="851" spans="1:21">
      <c r="A851" s="4">
        <v>2023</v>
      </c>
      <c r="B851" s="4">
        <v>78</v>
      </c>
      <c r="C851" s="4" t="s">
        <v>732</v>
      </c>
      <c r="D851" s="4">
        <v>20830</v>
      </c>
      <c r="E851" s="4" t="s">
        <v>390</v>
      </c>
      <c r="F851" s="4" t="s">
        <v>44</v>
      </c>
      <c r="G851" s="7" t="s">
        <v>45</v>
      </c>
      <c r="H851" s="23">
        <v>0</v>
      </c>
      <c r="I851" s="7" t="s">
        <v>45</v>
      </c>
      <c r="J851" s="7" t="s">
        <v>45</v>
      </c>
      <c r="K851" s="25">
        <v>0</v>
      </c>
      <c r="L851" s="4" t="s">
        <v>44</v>
      </c>
      <c r="M851" s="7" t="s">
        <v>45</v>
      </c>
      <c r="N851" s="23">
        <v>0</v>
      </c>
      <c r="O851" s="7" t="s">
        <v>45</v>
      </c>
      <c r="P851" s="7" t="s">
        <v>45</v>
      </c>
      <c r="Q851" s="25">
        <f t="shared" si="26"/>
        <v>0</v>
      </c>
      <c r="R851" s="39">
        <f>+Section5_Values[[#This Row],[Business Tax Year 2025 Inflation Cap Credit Reduction Amount in Dollars]]+Section5_Values[[#This Row],[Non-Business Tax Year 2025 Inflation Cap Credit Reduction Amount in Dollars]]</f>
        <v>0</v>
      </c>
      <c r="S851" s="18">
        <f>+Section5_Values[[#This Row],[Business County Portion of Section 5 Payment to School District]]+Section5_Values[[#This Row],[Non-Business County Portion of Section 5 Payment to School District]]</f>
        <v>0</v>
      </c>
      <c r="T851" s="13">
        <f t="shared" si="27"/>
        <v>0</v>
      </c>
      <c r="U851" s="14" t="e">
        <f>+Section5_Values[[#This Row],[Difference]]/Section5_Values[[#This Row],[Total District ICC]]</f>
        <v>#DIV/0!</v>
      </c>
    </row>
    <row r="852" spans="1:21">
      <c r="A852" s="4">
        <v>2023</v>
      </c>
      <c r="B852" s="4">
        <v>78</v>
      </c>
      <c r="C852" s="4" t="s">
        <v>732</v>
      </c>
      <c r="D852" s="4">
        <v>20940</v>
      </c>
      <c r="E852" s="4" t="s">
        <v>736</v>
      </c>
      <c r="F852" s="4" t="s">
        <v>43</v>
      </c>
      <c r="G852" s="7">
        <v>8000316</v>
      </c>
      <c r="H852" s="23">
        <v>511779.09</v>
      </c>
      <c r="I852" s="7">
        <v>7488536.9100000001</v>
      </c>
      <c r="J852" s="7">
        <v>7999480</v>
      </c>
      <c r="K852" s="25">
        <v>510943.09</v>
      </c>
      <c r="L852" s="4" t="s">
        <v>44</v>
      </c>
      <c r="M852" s="7" t="s">
        <v>45</v>
      </c>
      <c r="N852" s="23">
        <v>0</v>
      </c>
      <c r="O852" s="7" t="s">
        <v>45</v>
      </c>
      <c r="P852" s="7" t="s">
        <v>45</v>
      </c>
      <c r="Q852" s="25">
        <f t="shared" si="26"/>
        <v>0</v>
      </c>
      <c r="R852" s="39">
        <f>+Section5_Values[[#This Row],[Business Tax Year 2025 Inflation Cap Credit Reduction Amount in Dollars]]+Section5_Values[[#This Row],[Non-Business Tax Year 2025 Inflation Cap Credit Reduction Amount in Dollars]]</f>
        <v>511779.09</v>
      </c>
      <c r="S852" s="18">
        <f>+Section5_Values[[#This Row],[Business County Portion of Section 5 Payment to School District]]+Section5_Values[[#This Row],[Non-Business County Portion of Section 5 Payment to School District]]</f>
        <v>510943.09</v>
      </c>
      <c r="T852" s="13">
        <f t="shared" si="27"/>
        <v>-836</v>
      </c>
      <c r="U852" s="15">
        <f>+Section5_Values[[#This Row],[Difference]]/Section5_Values[[#This Row],[Total District ICC]]</f>
        <v>-1.6335173052888893E-3</v>
      </c>
    </row>
    <row r="853" spans="1:21">
      <c r="A853" s="4">
        <v>2023</v>
      </c>
      <c r="B853" s="4">
        <v>78</v>
      </c>
      <c r="C853" s="4" t="s">
        <v>732</v>
      </c>
      <c r="D853" s="4">
        <v>21920</v>
      </c>
      <c r="E853" s="4" t="s">
        <v>737</v>
      </c>
      <c r="F853" s="4" t="s">
        <v>44</v>
      </c>
      <c r="G853" s="7" t="s">
        <v>45</v>
      </c>
      <c r="H853" s="23">
        <v>0</v>
      </c>
      <c r="I853" s="7" t="s">
        <v>45</v>
      </c>
      <c r="J853" s="7" t="s">
        <v>45</v>
      </c>
      <c r="K853" s="25">
        <v>0</v>
      </c>
      <c r="L853" s="4" t="s">
        <v>44</v>
      </c>
      <c r="M853" s="7" t="s">
        <v>45</v>
      </c>
      <c r="N853" s="23">
        <v>0</v>
      </c>
      <c r="O853" s="7" t="s">
        <v>45</v>
      </c>
      <c r="P853" s="7" t="s">
        <v>45</v>
      </c>
      <c r="Q853" s="25">
        <f t="shared" si="26"/>
        <v>0</v>
      </c>
      <c r="R853" s="39">
        <f>+Section5_Values[[#This Row],[Business Tax Year 2025 Inflation Cap Credit Reduction Amount in Dollars]]+Section5_Values[[#This Row],[Non-Business Tax Year 2025 Inflation Cap Credit Reduction Amount in Dollars]]</f>
        <v>0</v>
      </c>
      <c r="S853" s="18">
        <f>+Section5_Values[[#This Row],[Business County Portion of Section 5 Payment to School District]]+Section5_Values[[#This Row],[Non-Business County Portion of Section 5 Payment to School District]]</f>
        <v>0</v>
      </c>
      <c r="T853" s="13">
        <f t="shared" si="27"/>
        <v>0</v>
      </c>
      <c r="U853" s="14" t="e">
        <f>+Section5_Values[[#This Row],[Difference]]/Section5_Values[[#This Row],[Total District ICC]]</f>
        <v>#DIV/0!</v>
      </c>
    </row>
    <row r="854" spans="1:21">
      <c r="A854" s="4">
        <v>2023</v>
      </c>
      <c r="B854" s="4">
        <v>78</v>
      </c>
      <c r="C854" s="4" t="s">
        <v>732</v>
      </c>
      <c r="D854" s="4">
        <v>22080</v>
      </c>
      <c r="E854" s="4" t="s">
        <v>738</v>
      </c>
      <c r="F854" s="4" t="s">
        <v>44</v>
      </c>
      <c r="G854" s="7" t="s">
        <v>45</v>
      </c>
      <c r="H854" s="23">
        <v>0</v>
      </c>
      <c r="I854" s="7" t="s">
        <v>45</v>
      </c>
      <c r="J854" s="7" t="s">
        <v>45</v>
      </c>
      <c r="K854" s="25">
        <v>0</v>
      </c>
      <c r="L854" s="4" t="s">
        <v>44</v>
      </c>
      <c r="M854" s="7" t="s">
        <v>45</v>
      </c>
      <c r="N854" s="23">
        <v>0</v>
      </c>
      <c r="O854" s="7" t="s">
        <v>45</v>
      </c>
      <c r="P854" s="7" t="s">
        <v>45</v>
      </c>
      <c r="Q854" s="25">
        <f t="shared" si="26"/>
        <v>0</v>
      </c>
      <c r="R854" s="39">
        <f>+Section5_Values[[#This Row],[Business Tax Year 2025 Inflation Cap Credit Reduction Amount in Dollars]]+Section5_Values[[#This Row],[Non-Business Tax Year 2025 Inflation Cap Credit Reduction Amount in Dollars]]</f>
        <v>0</v>
      </c>
      <c r="S854" s="18">
        <f>+Section5_Values[[#This Row],[Business County Portion of Section 5 Payment to School District]]+Section5_Values[[#This Row],[Non-Business County Portion of Section 5 Payment to School District]]</f>
        <v>0</v>
      </c>
      <c r="T854" s="13">
        <f t="shared" si="27"/>
        <v>0</v>
      </c>
      <c r="U854" s="14" t="e">
        <f>+Section5_Values[[#This Row],[Difference]]/Section5_Values[[#This Row],[Total District ICC]]</f>
        <v>#DIV/0!</v>
      </c>
    </row>
    <row r="855" spans="1:21">
      <c r="A855" s="4">
        <v>2023</v>
      </c>
      <c r="B855" s="4">
        <v>78</v>
      </c>
      <c r="C855" s="4" t="s">
        <v>732</v>
      </c>
      <c r="D855" s="4">
        <v>22360</v>
      </c>
      <c r="E855" s="4" t="s">
        <v>739</v>
      </c>
      <c r="F855" s="4" t="s">
        <v>43</v>
      </c>
      <c r="G855" s="7">
        <v>19346301</v>
      </c>
      <c r="H855" s="23">
        <v>1471617.87</v>
      </c>
      <c r="I855" s="7">
        <v>17874683.129999999</v>
      </c>
      <c r="J855" s="7">
        <v>19319398</v>
      </c>
      <c r="K855" s="25">
        <v>1444714.87</v>
      </c>
      <c r="L855" s="4" t="s">
        <v>44</v>
      </c>
      <c r="M855" s="7" t="s">
        <v>45</v>
      </c>
      <c r="N855" s="23">
        <v>0</v>
      </c>
      <c r="O855" s="7" t="s">
        <v>45</v>
      </c>
      <c r="P855" s="7" t="s">
        <v>45</v>
      </c>
      <c r="Q855" s="25">
        <f t="shared" si="26"/>
        <v>0</v>
      </c>
      <c r="R855" s="39">
        <f>+Section5_Values[[#This Row],[Business Tax Year 2025 Inflation Cap Credit Reduction Amount in Dollars]]+Section5_Values[[#This Row],[Non-Business Tax Year 2025 Inflation Cap Credit Reduction Amount in Dollars]]</f>
        <v>1471617.87</v>
      </c>
      <c r="S855" s="18">
        <f>+Section5_Values[[#This Row],[Business County Portion of Section 5 Payment to School District]]+Section5_Values[[#This Row],[Non-Business County Portion of Section 5 Payment to School District]]</f>
        <v>1444714.87</v>
      </c>
      <c r="T855" s="13">
        <f t="shared" si="27"/>
        <v>-26903</v>
      </c>
      <c r="U855" s="15">
        <f>+Section5_Values[[#This Row],[Difference]]/Section5_Values[[#This Row],[Total District ICC]]</f>
        <v>-1.8281240360311743E-2</v>
      </c>
    </row>
    <row r="856" spans="1:21">
      <c r="A856" s="4">
        <v>2023</v>
      </c>
      <c r="B856" s="4">
        <v>78</v>
      </c>
      <c r="C856" s="4" t="s">
        <v>732</v>
      </c>
      <c r="D856" s="4">
        <v>22370</v>
      </c>
      <c r="E856" s="4" t="s">
        <v>541</v>
      </c>
      <c r="F856" s="4" t="s">
        <v>43</v>
      </c>
      <c r="G856" s="7">
        <v>8953568</v>
      </c>
      <c r="H856" s="23">
        <v>753935.2</v>
      </c>
      <c r="I856" s="7">
        <v>8199632.7999999998</v>
      </c>
      <c r="J856" s="7">
        <v>8785453</v>
      </c>
      <c r="K856" s="25">
        <v>585820.19999999995</v>
      </c>
      <c r="L856" s="4" t="s">
        <v>44</v>
      </c>
      <c r="M856" s="7" t="s">
        <v>45</v>
      </c>
      <c r="N856" s="23">
        <v>0</v>
      </c>
      <c r="O856" s="7" t="s">
        <v>45</v>
      </c>
      <c r="P856" s="7" t="s">
        <v>45</v>
      </c>
      <c r="Q856" s="25">
        <f t="shared" si="26"/>
        <v>0</v>
      </c>
      <c r="R856" s="39">
        <f>+Section5_Values[[#This Row],[Business Tax Year 2025 Inflation Cap Credit Reduction Amount in Dollars]]+Section5_Values[[#This Row],[Non-Business Tax Year 2025 Inflation Cap Credit Reduction Amount in Dollars]]</f>
        <v>753935.2</v>
      </c>
      <c r="S856" s="18">
        <f>+Section5_Values[[#This Row],[Business County Portion of Section 5 Payment to School District]]+Section5_Values[[#This Row],[Non-Business County Portion of Section 5 Payment to School District]]</f>
        <v>585820.19999999995</v>
      </c>
      <c r="T856" s="13">
        <f t="shared" si="27"/>
        <v>-168115</v>
      </c>
      <c r="U856" s="15">
        <f>+Section5_Values[[#This Row],[Difference]]/Section5_Values[[#This Row],[Total District ICC]]</f>
        <v>-0.22298335453763135</v>
      </c>
    </row>
    <row r="857" spans="1:21">
      <c r="A857" s="4">
        <v>2023</v>
      </c>
      <c r="B857" s="4">
        <v>78</v>
      </c>
      <c r="C857" s="4" t="s">
        <v>732</v>
      </c>
      <c r="D857" s="4">
        <v>22510</v>
      </c>
      <c r="E857" s="4" t="s">
        <v>542</v>
      </c>
      <c r="F857" s="4" t="s">
        <v>43</v>
      </c>
      <c r="G857" s="7">
        <v>131382</v>
      </c>
      <c r="H857" s="23">
        <v>5509.96</v>
      </c>
      <c r="I857" s="7">
        <v>125872.04</v>
      </c>
      <c r="J857" s="7">
        <v>135969</v>
      </c>
      <c r="K857" s="25">
        <v>10096.959999999999</v>
      </c>
      <c r="L857" s="4" t="s">
        <v>44</v>
      </c>
      <c r="M857" s="7" t="s">
        <v>45</v>
      </c>
      <c r="N857" s="23">
        <v>0</v>
      </c>
      <c r="O857" s="7" t="s">
        <v>45</v>
      </c>
      <c r="P857" s="7" t="s">
        <v>45</v>
      </c>
      <c r="Q857" s="25">
        <f t="shared" si="26"/>
        <v>0</v>
      </c>
      <c r="R857" s="39">
        <f>+Section5_Values[[#This Row],[Business Tax Year 2025 Inflation Cap Credit Reduction Amount in Dollars]]+Section5_Values[[#This Row],[Non-Business Tax Year 2025 Inflation Cap Credit Reduction Amount in Dollars]]</f>
        <v>5509.96</v>
      </c>
      <c r="S857" s="18">
        <f>+Section5_Values[[#This Row],[Business County Portion of Section 5 Payment to School District]]+Section5_Values[[#This Row],[Non-Business County Portion of Section 5 Payment to School District]]</f>
        <v>10096.959999999999</v>
      </c>
      <c r="T857" s="13">
        <f t="shared" si="27"/>
        <v>4586.9999999999991</v>
      </c>
      <c r="U857" s="14">
        <f>+Section5_Values[[#This Row],[Difference]]/Section5_Values[[#This Row],[Total District ICC]]</f>
        <v>0.83249243188698263</v>
      </c>
    </row>
    <row r="858" spans="1:21">
      <c r="A858" s="4">
        <v>2023</v>
      </c>
      <c r="B858" s="4">
        <v>78</v>
      </c>
      <c r="C858" s="4" t="s">
        <v>732</v>
      </c>
      <c r="D858" s="4">
        <v>22600</v>
      </c>
      <c r="E858" s="4" t="s">
        <v>740</v>
      </c>
      <c r="F858" s="4" t="s">
        <v>43</v>
      </c>
      <c r="G858" s="7">
        <v>4735229</v>
      </c>
      <c r="H858" s="23">
        <v>251361.9</v>
      </c>
      <c r="I858" s="7">
        <v>4483867.0999999996</v>
      </c>
      <c r="J858" s="7">
        <v>4870081</v>
      </c>
      <c r="K858" s="25">
        <v>386213.9</v>
      </c>
      <c r="L858" s="4" t="s">
        <v>44</v>
      </c>
      <c r="M858" s="7" t="s">
        <v>45</v>
      </c>
      <c r="N858" s="23">
        <v>0</v>
      </c>
      <c r="O858" s="7" t="s">
        <v>45</v>
      </c>
      <c r="P858" s="7" t="s">
        <v>45</v>
      </c>
      <c r="Q858" s="25">
        <f t="shared" si="26"/>
        <v>0</v>
      </c>
      <c r="R858" s="39">
        <f>+Section5_Values[[#This Row],[Business Tax Year 2025 Inflation Cap Credit Reduction Amount in Dollars]]+Section5_Values[[#This Row],[Non-Business Tax Year 2025 Inflation Cap Credit Reduction Amount in Dollars]]</f>
        <v>251361.9</v>
      </c>
      <c r="S858" s="18">
        <f>+Section5_Values[[#This Row],[Business County Portion of Section 5 Payment to School District]]+Section5_Values[[#This Row],[Non-Business County Portion of Section 5 Payment to School District]]</f>
        <v>386213.9</v>
      </c>
      <c r="T858" s="13">
        <f t="shared" si="27"/>
        <v>134852.00000000003</v>
      </c>
      <c r="U858" s="14">
        <f>+Section5_Values[[#This Row],[Difference]]/Section5_Values[[#This Row],[Total District ICC]]</f>
        <v>0.53648544190666936</v>
      </c>
    </row>
    <row r="859" spans="1:21">
      <c r="A859" s="4">
        <v>2023</v>
      </c>
      <c r="B859" s="4">
        <v>78</v>
      </c>
      <c r="C859" s="4" t="s">
        <v>732</v>
      </c>
      <c r="D859" s="4">
        <v>22690</v>
      </c>
      <c r="E859" s="4" t="s">
        <v>741</v>
      </c>
      <c r="F859" s="4" t="s">
        <v>43</v>
      </c>
      <c r="G859" s="7">
        <v>2760698</v>
      </c>
      <c r="H859" s="23">
        <v>127018.28</v>
      </c>
      <c r="I859" s="7">
        <v>2633679.7200000002</v>
      </c>
      <c r="J859" s="7">
        <v>2762024</v>
      </c>
      <c r="K859" s="25">
        <v>128344.28</v>
      </c>
      <c r="L859" s="4" t="s">
        <v>44</v>
      </c>
      <c r="M859" s="7" t="s">
        <v>45</v>
      </c>
      <c r="N859" s="23">
        <v>0</v>
      </c>
      <c r="O859" s="7" t="s">
        <v>45</v>
      </c>
      <c r="P859" s="7" t="s">
        <v>45</v>
      </c>
      <c r="Q859" s="25">
        <f t="shared" si="26"/>
        <v>0</v>
      </c>
      <c r="R859" s="39">
        <f>+Section5_Values[[#This Row],[Business Tax Year 2025 Inflation Cap Credit Reduction Amount in Dollars]]+Section5_Values[[#This Row],[Non-Business Tax Year 2025 Inflation Cap Credit Reduction Amount in Dollars]]</f>
        <v>127018.28</v>
      </c>
      <c r="S859" s="18">
        <f>+Section5_Values[[#This Row],[Business County Portion of Section 5 Payment to School District]]+Section5_Values[[#This Row],[Non-Business County Portion of Section 5 Payment to School District]]</f>
        <v>128344.28</v>
      </c>
      <c r="T859" s="13">
        <f t="shared" si="27"/>
        <v>1326</v>
      </c>
      <c r="U859" s="14">
        <f>+Section5_Values[[#This Row],[Difference]]/Section5_Values[[#This Row],[Total District ICC]]</f>
        <v>1.0439442259807013E-2</v>
      </c>
    </row>
    <row r="860" spans="1:21">
      <c r="A860" s="4">
        <v>2023</v>
      </c>
      <c r="B860" s="4">
        <v>78</v>
      </c>
      <c r="C860" s="4" t="s">
        <v>732</v>
      </c>
      <c r="D860" s="4">
        <v>22720</v>
      </c>
      <c r="E860" s="4" t="s">
        <v>742</v>
      </c>
      <c r="F860" s="4" t="s">
        <v>43</v>
      </c>
      <c r="G860" s="7">
        <v>10052823</v>
      </c>
      <c r="H860" s="23">
        <v>863341.83</v>
      </c>
      <c r="I860" s="7">
        <v>9189481.1699999999</v>
      </c>
      <c r="J860" s="7">
        <v>10137885</v>
      </c>
      <c r="K860" s="25">
        <v>948403.83</v>
      </c>
      <c r="L860" s="4" t="s">
        <v>44</v>
      </c>
      <c r="M860" s="7" t="s">
        <v>45</v>
      </c>
      <c r="N860" s="23">
        <v>0</v>
      </c>
      <c r="O860" s="7" t="s">
        <v>45</v>
      </c>
      <c r="P860" s="7" t="s">
        <v>45</v>
      </c>
      <c r="Q860" s="25">
        <f t="shared" si="26"/>
        <v>0</v>
      </c>
      <c r="R860" s="39">
        <f>+Section5_Values[[#This Row],[Business Tax Year 2025 Inflation Cap Credit Reduction Amount in Dollars]]+Section5_Values[[#This Row],[Non-Business Tax Year 2025 Inflation Cap Credit Reduction Amount in Dollars]]</f>
        <v>863341.83</v>
      </c>
      <c r="S860" s="18">
        <f>+Section5_Values[[#This Row],[Business County Portion of Section 5 Payment to School District]]+Section5_Values[[#This Row],[Non-Business County Portion of Section 5 Payment to School District]]</f>
        <v>948403.83</v>
      </c>
      <c r="T860" s="13">
        <f t="shared" si="27"/>
        <v>85062</v>
      </c>
      <c r="U860" s="14">
        <f>+Section5_Values[[#This Row],[Difference]]/Section5_Values[[#This Row],[Total District ICC]]</f>
        <v>9.8526443459828653E-2</v>
      </c>
    </row>
    <row r="861" spans="1:21">
      <c r="A861" s="4">
        <v>2023</v>
      </c>
      <c r="B861" s="4">
        <v>78</v>
      </c>
      <c r="C861" s="4" t="s">
        <v>732</v>
      </c>
      <c r="D861" s="4">
        <v>22830</v>
      </c>
      <c r="E861" s="4" t="s">
        <v>743</v>
      </c>
      <c r="F861" s="4" t="s">
        <v>43</v>
      </c>
      <c r="G861" s="7">
        <v>7534947</v>
      </c>
      <c r="H861" s="23">
        <v>94961.43</v>
      </c>
      <c r="I861" s="7">
        <v>7439985.5700000003</v>
      </c>
      <c r="J861" s="7">
        <v>7568953</v>
      </c>
      <c r="K861" s="25">
        <v>128967.43</v>
      </c>
      <c r="L861" s="4" t="s">
        <v>44</v>
      </c>
      <c r="M861" s="7" t="s">
        <v>45</v>
      </c>
      <c r="N861" s="23">
        <v>0</v>
      </c>
      <c r="O861" s="7" t="s">
        <v>45</v>
      </c>
      <c r="P861" s="7" t="s">
        <v>45</v>
      </c>
      <c r="Q861" s="25">
        <f t="shared" si="26"/>
        <v>0</v>
      </c>
      <c r="R861" s="39">
        <f>+Section5_Values[[#This Row],[Business Tax Year 2025 Inflation Cap Credit Reduction Amount in Dollars]]+Section5_Values[[#This Row],[Non-Business Tax Year 2025 Inflation Cap Credit Reduction Amount in Dollars]]</f>
        <v>94961.43</v>
      </c>
      <c r="S861" s="18">
        <f>+Section5_Values[[#This Row],[Business County Portion of Section 5 Payment to School District]]+Section5_Values[[#This Row],[Non-Business County Portion of Section 5 Payment to School District]]</f>
        <v>128967.43</v>
      </c>
      <c r="T861" s="13">
        <f t="shared" si="27"/>
        <v>34006</v>
      </c>
      <c r="U861" s="14">
        <f>+Section5_Values[[#This Row],[Difference]]/Section5_Values[[#This Row],[Total District ICC]]</f>
        <v>0.3581032846704183</v>
      </c>
    </row>
    <row r="862" spans="1:21">
      <c r="A862" s="4">
        <v>2023</v>
      </c>
      <c r="B862" s="4">
        <v>78</v>
      </c>
      <c r="C862" s="4" t="s">
        <v>732</v>
      </c>
      <c r="D862" s="4">
        <v>22980</v>
      </c>
      <c r="E862" s="4" t="s">
        <v>744</v>
      </c>
      <c r="F862" s="4" t="s">
        <v>43</v>
      </c>
      <c r="G862" s="7">
        <v>2296185</v>
      </c>
      <c r="H862" s="23">
        <v>124158.65</v>
      </c>
      <c r="I862" s="7">
        <v>2172026.35</v>
      </c>
      <c r="J862" s="7">
        <v>2320402</v>
      </c>
      <c r="K862" s="25">
        <v>148375.65</v>
      </c>
      <c r="L862" s="4" t="s">
        <v>44</v>
      </c>
      <c r="M862" s="7" t="s">
        <v>45</v>
      </c>
      <c r="N862" s="23">
        <v>0</v>
      </c>
      <c r="O862" s="7" t="s">
        <v>45</v>
      </c>
      <c r="P862" s="7" t="s">
        <v>45</v>
      </c>
      <c r="Q862" s="25">
        <f t="shared" si="26"/>
        <v>0</v>
      </c>
      <c r="R862" s="39">
        <f>+Section5_Values[[#This Row],[Business Tax Year 2025 Inflation Cap Credit Reduction Amount in Dollars]]+Section5_Values[[#This Row],[Non-Business Tax Year 2025 Inflation Cap Credit Reduction Amount in Dollars]]</f>
        <v>124158.65</v>
      </c>
      <c r="S862" s="18">
        <f>+Section5_Values[[#This Row],[Business County Portion of Section 5 Payment to School District]]+Section5_Values[[#This Row],[Non-Business County Portion of Section 5 Payment to School District]]</f>
        <v>148375.65</v>
      </c>
      <c r="T862" s="13">
        <f t="shared" si="27"/>
        <v>24217</v>
      </c>
      <c r="U862" s="14">
        <f>+Section5_Values[[#This Row],[Difference]]/Section5_Values[[#This Row],[Total District ICC]]</f>
        <v>0.19504883469657572</v>
      </c>
    </row>
    <row r="863" spans="1:21">
      <c r="A863" s="4">
        <v>2023</v>
      </c>
      <c r="B863" s="4">
        <v>78</v>
      </c>
      <c r="C863" s="4" t="s">
        <v>732</v>
      </c>
      <c r="D863" s="4">
        <v>23060</v>
      </c>
      <c r="E863" s="4" t="s">
        <v>745</v>
      </c>
      <c r="F863" s="4" t="s">
        <v>43</v>
      </c>
      <c r="G863" s="7">
        <v>2083979</v>
      </c>
      <c r="H863" s="23">
        <v>203156.75</v>
      </c>
      <c r="I863" s="7">
        <v>1880822.25</v>
      </c>
      <c r="J863" s="7">
        <v>2093244</v>
      </c>
      <c r="K863" s="25">
        <v>212421.75</v>
      </c>
      <c r="L863" s="4" t="s">
        <v>44</v>
      </c>
      <c r="M863" s="7" t="s">
        <v>45</v>
      </c>
      <c r="N863" s="23">
        <v>0</v>
      </c>
      <c r="O863" s="7" t="s">
        <v>45</v>
      </c>
      <c r="P863" s="7" t="s">
        <v>45</v>
      </c>
      <c r="Q863" s="25">
        <f t="shared" si="26"/>
        <v>0</v>
      </c>
      <c r="R863" s="39">
        <f>+Section5_Values[[#This Row],[Business Tax Year 2025 Inflation Cap Credit Reduction Amount in Dollars]]+Section5_Values[[#This Row],[Non-Business Tax Year 2025 Inflation Cap Credit Reduction Amount in Dollars]]</f>
        <v>203156.75</v>
      </c>
      <c r="S863" s="18">
        <f>+Section5_Values[[#This Row],[Business County Portion of Section 5 Payment to School District]]+Section5_Values[[#This Row],[Non-Business County Portion of Section 5 Payment to School District]]</f>
        <v>212421.75</v>
      </c>
      <c r="T863" s="13">
        <f t="shared" si="27"/>
        <v>9265</v>
      </c>
      <c r="U863" s="14">
        <f>+Section5_Values[[#This Row],[Difference]]/Section5_Values[[#This Row],[Total District ICC]]</f>
        <v>4.5605179251981535E-2</v>
      </c>
    </row>
    <row r="864" spans="1:21">
      <c r="A864" s="4">
        <v>2023</v>
      </c>
      <c r="B864" s="4">
        <v>78</v>
      </c>
      <c r="C864" s="4" t="s">
        <v>732</v>
      </c>
      <c r="D864" s="4">
        <v>23180</v>
      </c>
      <c r="E864" s="4" t="s">
        <v>746</v>
      </c>
      <c r="F864" s="4" t="s">
        <v>43</v>
      </c>
      <c r="G864" s="7">
        <v>3586446</v>
      </c>
      <c r="H864" s="23">
        <v>234699.38</v>
      </c>
      <c r="I864" s="7">
        <v>3351746.62</v>
      </c>
      <c r="J864" s="7">
        <v>3614532</v>
      </c>
      <c r="K864" s="25">
        <v>262785.38</v>
      </c>
      <c r="L864" s="4" t="s">
        <v>43</v>
      </c>
      <c r="M864" s="7">
        <v>99457</v>
      </c>
      <c r="N864" s="23">
        <v>997.81</v>
      </c>
      <c r="O864" s="7">
        <v>98459.19</v>
      </c>
      <c r="P864" s="7">
        <v>101951</v>
      </c>
      <c r="Q864" s="25">
        <f t="shared" si="26"/>
        <v>3491.8099999999977</v>
      </c>
      <c r="R864" s="39">
        <f>+Section5_Values[[#This Row],[Business Tax Year 2025 Inflation Cap Credit Reduction Amount in Dollars]]+Section5_Values[[#This Row],[Non-Business Tax Year 2025 Inflation Cap Credit Reduction Amount in Dollars]]</f>
        <v>235697.19</v>
      </c>
      <c r="S864" s="18">
        <f>+Section5_Values[[#This Row],[Business County Portion of Section 5 Payment to School District]]+Section5_Values[[#This Row],[Non-Business County Portion of Section 5 Payment to School District]]</f>
        <v>266277.19</v>
      </c>
      <c r="T864" s="13">
        <f t="shared" si="27"/>
        <v>30580</v>
      </c>
      <c r="U864" s="14">
        <f>+Section5_Values[[#This Row],[Difference]]/Section5_Values[[#This Row],[Total District ICC]]</f>
        <v>0.12974274322065529</v>
      </c>
    </row>
    <row r="865" spans="1:21">
      <c r="A865" s="4">
        <v>2023</v>
      </c>
      <c r="B865" s="4">
        <v>78</v>
      </c>
      <c r="C865" s="4" t="s">
        <v>732</v>
      </c>
      <c r="D865" s="4">
        <v>23750</v>
      </c>
      <c r="E865" s="4" t="s">
        <v>747</v>
      </c>
      <c r="F865" s="4" t="s">
        <v>43</v>
      </c>
      <c r="G865" s="7">
        <v>4183473</v>
      </c>
      <c r="H865" s="23">
        <v>317155.83</v>
      </c>
      <c r="I865" s="7">
        <v>3866317.17</v>
      </c>
      <c r="J865" s="7">
        <v>4185099</v>
      </c>
      <c r="K865" s="25">
        <v>318781.83</v>
      </c>
      <c r="L865" s="4" t="s">
        <v>44</v>
      </c>
      <c r="M865" s="7" t="s">
        <v>45</v>
      </c>
      <c r="N865" s="23">
        <v>0</v>
      </c>
      <c r="O865" s="7" t="s">
        <v>45</v>
      </c>
      <c r="P865" s="7" t="s">
        <v>45</v>
      </c>
      <c r="Q865" s="25">
        <f t="shared" si="26"/>
        <v>0</v>
      </c>
      <c r="R865" s="39">
        <f>+Section5_Values[[#This Row],[Business Tax Year 2025 Inflation Cap Credit Reduction Amount in Dollars]]+Section5_Values[[#This Row],[Non-Business Tax Year 2025 Inflation Cap Credit Reduction Amount in Dollars]]</f>
        <v>317155.83</v>
      </c>
      <c r="S865" s="18">
        <f>+Section5_Values[[#This Row],[Business County Portion of Section 5 Payment to School District]]+Section5_Values[[#This Row],[Non-Business County Portion of Section 5 Payment to School District]]</f>
        <v>318781.83</v>
      </c>
      <c r="T865" s="13">
        <f t="shared" si="27"/>
        <v>1626</v>
      </c>
      <c r="U865" s="14">
        <f>+Section5_Values[[#This Row],[Difference]]/Section5_Values[[#This Row],[Total District ICC]]</f>
        <v>5.1268173124864201E-3</v>
      </c>
    </row>
    <row r="866" spans="1:21">
      <c r="A866" s="4">
        <v>2023</v>
      </c>
      <c r="B866" s="4">
        <v>78</v>
      </c>
      <c r="C866" s="4" t="s">
        <v>732</v>
      </c>
      <c r="D866" s="4">
        <v>23770</v>
      </c>
      <c r="E866" s="4" t="s">
        <v>748</v>
      </c>
      <c r="F866" s="4" t="s">
        <v>43</v>
      </c>
      <c r="G866" s="7">
        <v>7983536</v>
      </c>
      <c r="H866" s="23">
        <v>177605.65</v>
      </c>
      <c r="I866" s="7">
        <v>7805930.3499999996</v>
      </c>
      <c r="J866" s="7">
        <v>7967907</v>
      </c>
      <c r="K866" s="25">
        <v>161976.65</v>
      </c>
      <c r="L866" s="4" t="s">
        <v>44</v>
      </c>
      <c r="M866" s="7" t="s">
        <v>45</v>
      </c>
      <c r="N866" s="23">
        <v>0</v>
      </c>
      <c r="O866" s="7" t="s">
        <v>45</v>
      </c>
      <c r="P866" s="7" t="s">
        <v>45</v>
      </c>
      <c r="Q866" s="25">
        <f t="shared" si="26"/>
        <v>0</v>
      </c>
      <c r="R866" s="39">
        <f>+Section5_Values[[#This Row],[Business Tax Year 2025 Inflation Cap Credit Reduction Amount in Dollars]]+Section5_Values[[#This Row],[Non-Business Tax Year 2025 Inflation Cap Credit Reduction Amount in Dollars]]</f>
        <v>177605.65</v>
      </c>
      <c r="S866" s="18">
        <f>+Section5_Values[[#This Row],[Business County Portion of Section 5 Payment to School District]]+Section5_Values[[#This Row],[Non-Business County Portion of Section 5 Payment to School District]]</f>
        <v>161976.65</v>
      </c>
      <c r="T866" s="13">
        <f t="shared" si="27"/>
        <v>-15629</v>
      </c>
      <c r="U866" s="15">
        <f>+Section5_Values[[#This Row],[Difference]]/Section5_Values[[#This Row],[Total District ICC]]</f>
        <v>-8.7998326629811607E-2</v>
      </c>
    </row>
    <row r="867" spans="1:21">
      <c r="A867" s="4">
        <v>2023</v>
      </c>
      <c r="B867" s="4">
        <v>78</v>
      </c>
      <c r="C867" s="4" t="s">
        <v>732</v>
      </c>
      <c r="D867" s="4">
        <v>25050</v>
      </c>
      <c r="E867" s="4" t="s">
        <v>749</v>
      </c>
      <c r="F867" s="4" t="s">
        <v>43</v>
      </c>
      <c r="G867" s="7">
        <v>2573167</v>
      </c>
      <c r="H867" s="23">
        <v>130503.07</v>
      </c>
      <c r="I867" s="7">
        <v>2442663.9300000002</v>
      </c>
      <c r="J867" s="7">
        <v>2575862</v>
      </c>
      <c r="K867" s="25">
        <v>133198.07</v>
      </c>
      <c r="L867" s="4" t="s">
        <v>43</v>
      </c>
      <c r="M867" s="7">
        <v>64247</v>
      </c>
      <c r="N867" s="23">
        <v>7109.75</v>
      </c>
      <c r="O867" s="7">
        <v>57137.25</v>
      </c>
      <c r="P867" s="7">
        <v>73953</v>
      </c>
      <c r="Q867" s="25">
        <f t="shared" si="26"/>
        <v>16815.75</v>
      </c>
      <c r="R867" s="39">
        <f>+Section5_Values[[#This Row],[Business Tax Year 2025 Inflation Cap Credit Reduction Amount in Dollars]]+Section5_Values[[#This Row],[Non-Business Tax Year 2025 Inflation Cap Credit Reduction Amount in Dollars]]</f>
        <v>137612.82</v>
      </c>
      <c r="S867" s="18">
        <f>+Section5_Values[[#This Row],[Business County Portion of Section 5 Payment to School District]]+Section5_Values[[#This Row],[Non-Business County Portion of Section 5 Payment to School District]]</f>
        <v>150013.82</v>
      </c>
      <c r="T867" s="13">
        <f t="shared" si="27"/>
        <v>12401</v>
      </c>
      <c r="U867" s="14">
        <f>+Section5_Values[[#This Row],[Difference]]/Section5_Values[[#This Row],[Total District ICC]]</f>
        <v>9.0115150608787747E-2</v>
      </c>
    </row>
    <row r="868" spans="1:21">
      <c r="A868" s="4">
        <v>2023</v>
      </c>
      <c r="B868" s="4">
        <v>78</v>
      </c>
      <c r="C868" s="4" t="s">
        <v>732</v>
      </c>
      <c r="D868" s="4">
        <v>25660</v>
      </c>
      <c r="E868" s="4" t="s">
        <v>750</v>
      </c>
      <c r="F868" s="4" t="s">
        <v>44</v>
      </c>
      <c r="G868" s="7" t="s">
        <v>45</v>
      </c>
      <c r="H868" s="23">
        <v>0</v>
      </c>
      <c r="I868" s="7" t="s">
        <v>45</v>
      </c>
      <c r="J868" s="7" t="s">
        <v>45</v>
      </c>
      <c r="K868" s="25">
        <v>0</v>
      </c>
      <c r="L868" s="4" t="s">
        <v>44</v>
      </c>
      <c r="M868" s="7" t="s">
        <v>45</v>
      </c>
      <c r="N868" s="23">
        <v>0</v>
      </c>
      <c r="O868" s="7" t="s">
        <v>45</v>
      </c>
      <c r="P868" s="7" t="s">
        <v>45</v>
      </c>
      <c r="Q868" s="25">
        <f t="shared" si="26"/>
        <v>0</v>
      </c>
      <c r="R868" s="39">
        <f>+Section5_Values[[#This Row],[Business Tax Year 2025 Inflation Cap Credit Reduction Amount in Dollars]]+Section5_Values[[#This Row],[Non-Business Tax Year 2025 Inflation Cap Credit Reduction Amount in Dollars]]</f>
        <v>0</v>
      </c>
      <c r="S868" s="18">
        <f>+Section5_Values[[#This Row],[Business County Portion of Section 5 Payment to School District]]+Section5_Values[[#This Row],[Non-Business County Portion of Section 5 Payment to School District]]</f>
        <v>0</v>
      </c>
      <c r="T868" s="13">
        <f t="shared" si="27"/>
        <v>0</v>
      </c>
      <c r="U868" s="14" t="e">
        <f>+Section5_Values[[#This Row],[Difference]]/Section5_Values[[#This Row],[Total District ICC]]</f>
        <v>#DIV/0!</v>
      </c>
    </row>
    <row r="869" spans="1:21">
      <c r="A869" s="4">
        <v>2023</v>
      </c>
      <c r="B869" s="4">
        <v>78</v>
      </c>
      <c r="C869" s="4" t="s">
        <v>732</v>
      </c>
      <c r="D869" s="4">
        <v>25780</v>
      </c>
      <c r="E869" s="4" t="s">
        <v>549</v>
      </c>
      <c r="F869" s="4" t="s">
        <v>43</v>
      </c>
      <c r="G869" s="7">
        <v>2794050</v>
      </c>
      <c r="H869" s="23">
        <v>183216.04</v>
      </c>
      <c r="I869" s="7">
        <v>2610833.96</v>
      </c>
      <c r="J869" s="7">
        <v>2763536</v>
      </c>
      <c r="K869" s="25">
        <v>152702.04</v>
      </c>
      <c r="L869" s="4" t="s">
        <v>44</v>
      </c>
      <c r="M869" s="7" t="s">
        <v>45</v>
      </c>
      <c r="N869" s="23">
        <v>0</v>
      </c>
      <c r="O869" s="7" t="s">
        <v>45</v>
      </c>
      <c r="P869" s="7" t="s">
        <v>45</v>
      </c>
      <c r="Q869" s="25">
        <f t="shared" si="26"/>
        <v>0</v>
      </c>
      <c r="R869" s="39">
        <f>+Section5_Values[[#This Row],[Business Tax Year 2025 Inflation Cap Credit Reduction Amount in Dollars]]+Section5_Values[[#This Row],[Non-Business Tax Year 2025 Inflation Cap Credit Reduction Amount in Dollars]]</f>
        <v>183216.04</v>
      </c>
      <c r="S869" s="18">
        <f>+Section5_Values[[#This Row],[Business County Portion of Section 5 Payment to School District]]+Section5_Values[[#This Row],[Non-Business County Portion of Section 5 Payment to School District]]</f>
        <v>152702.04</v>
      </c>
      <c r="T869" s="13">
        <f t="shared" si="27"/>
        <v>-30514</v>
      </c>
      <c r="U869" s="15">
        <f>+Section5_Values[[#This Row],[Difference]]/Section5_Values[[#This Row],[Total District ICC]]</f>
        <v>-0.16654655345678249</v>
      </c>
    </row>
    <row r="870" spans="1:21">
      <c r="A870" s="4">
        <v>2023</v>
      </c>
      <c r="B870" s="4">
        <v>78</v>
      </c>
      <c r="C870" s="4" t="s">
        <v>732</v>
      </c>
      <c r="D870" s="4">
        <v>30200</v>
      </c>
      <c r="E870" s="4" t="s">
        <v>398</v>
      </c>
      <c r="F870" s="4" t="s">
        <v>43</v>
      </c>
      <c r="G870" s="7">
        <v>9469</v>
      </c>
      <c r="H870" s="23">
        <v>1373.86</v>
      </c>
      <c r="I870" s="7">
        <v>8095.14</v>
      </c>
      <c r="J870" s="7">
        <v>9479</v>
      </c>
      <c r="K870" s="25">
        <v>1383.86</v>
      </c>
      <c r="L870" s="4" t="s">
        <v>43</v>
      </c>
      <c r="M870" s="7">
        <v>308</v>
      </c>
      <c r="N870" s="23">
        <v>99.16</v>
      </c>
      <c r="O870" s="7">
        <v>208.84</v>
      </c>
      <c r="P870" s="7">
        <v>390</v>
      </c>
      <c r="Q870" s="25">
        <f t="shared" si="26"/>
        <v>181.16</v>
      </c>
      <c r="R870" s="39">
        <f>+Section5_Values[[#This Row],[Business Tax Year 2025 Inflation Cap Credit Reduction Amount in Dollars]]+Section5_Values[[#This Row],[Non-Business Tax Year 2025 Inflation Cap Credit Reduction Amount in Dollars]]</f>
        <v>1473.02</v>
      </c>
      <c r="S870" s="18">
        <f>+Section5_Values[[#This Row],[Business County Portion of Section 5 Payment to School District]]+Section5_Values[[#This Row],[Non-Business County Portion of Section 5 Payment to School District]]</f>
        <v>1565.02</v>
      </c>
      <c r="T870" s="13">
        <f t="shared" si="27"/>
        <v>92</v>
      </c>
      <c r="U870" s="14">
        <f>+Section5_Values[[#This Row],[Difference]]/Section5_Values[[#This Row],[Total District ICC]]</f>
        <v>6.2456721565219753E-2</v>
      </c>
    </row>
    <row r="871" spans="1:21">
      <c r="A871" s="4">
        <v>2023</v>
      </c>
      <c r="B871" s="4">
        <v>78</v>
      </c>
      <c r="C871" s="4" t="s">
        <v>732</v>
      </c>
      <c r="D871" s="4">
        <v>30240</v>
      </c>
      <c r="E871" s="4" t="s">
        <v>221</v>
      </c>
      <c r="F871" s="4" t="s">
        <v>43</v>
      </c>
      <c r="G871" s="7">
        <v>9245</v>
      </c>
      <c r="H871" s="23">
        <v>582.88</v>
      </c>
      <c r="I871" s="7">
        <v>8662.1200000000008</v>
      </c>
      <c r="J871" s="7">
        <v>9245</v>
      </c>
      <c r="K871" s="25">
        <v>582.88</v>
      </c>
      <c r="L871" s="4" t="s">
        <v>44</v>
      </c>
      <c r="M871" s="7" t="s">
        <v>45</v>
      </c>
      <c r="N871" s="23">
        <v>0</v>
      </c>
      <c r="O871" s="7" t="s">
        <v>45</v>
      </c>
      <c r="P871" s="7" t="s">
        <v>45</v>
      </c>
      <c r="Q871" s="25">
        <f t="shared" si="26"/>
        <v>0</v>
      </c>
      <c r="R871" s="39">
        <f>+Section5_Values[[#This Row],[Business Tax Year 2025 Inflation Cap Credit Reduction Amount in Dollars]]+Section5_Values[[#This Row],[Non-Business Tax Year 2025 Inflation Cap Credit Reduction Amount in Dollars]]</f>
        <v>582.88</v>
      </c>
      <c r="S871" s="18">
        <f>+Section5_Values[[#This Row],[Business County Portion of Section 5 Payment to School District]]+Section5_Values[[#This Row],[Non-Business County Portion of Section 5 Payment to School District]]</f>
        <v>582.88</v>
      </c>
      <c r="T871" s="13">
        <f t="shared" si="27"/>
        <v>0</v>
      </c>
      <c r="U871" s="14">
        <f>+Section5_Values[[#This Row],[Difference]]/Section5_Values[[#This Row],[Total District ICC]]</f>
        <v>0</v>
      </c>
    </row>
    <row r="872" spans="1:21">
      <c r="A872" s="4">
        <v>2023</v>
      </c>
      <c r="B872" s="4">
        <v>78</v>
      </c>
      <c r="C872" s="4" t="s">
        <v>732</v>
      </c>
      <c r="D872" s="4">
        <v>30420</v>
      </c>
      <c r="E872" s="4" t="s">
        <v>552</v>
      </c>
      <c r="F872" s="4" t="s">
        <v>43</v>
      </c>
      <c r="G872" s="7">
        <v>7487347</v>
      </c>
      <c r="H872" s="23">
        <v>1153315.03</v>
      </c>
      <c r="I872" s="7">
        <v>6334031.9699999997</v>
      </c>
      <c r="J872" s="7">
        <v>7493038</v>
      </c>
      <c r="K872" s="25">
        <v>1159006.03</v>
      </c>
      <c r="L872" s="4" t="s">
        <v>44</v>
      </c>
      <c r="M872" s="7" t="s">
        <v>45</v>
      </c>
      <c r="N872" s="23">
        <v>0</v>
      </c>
      <c r="O872" s="7" t="s">
        <v>45</v>
      </c>
      <c r="P872" s="7" t="s">
        <v>45</v>
      </c>
      <c r="Q872" s="25">
        <f t="shared" si="26"/>
        <v>0</v>
      </c>
      <c r="R872" s="39">
        <f>+Section5_Values[[#This Row],[Business Tax Year 2025 Inflation Cap Credit Reduction Amount in Dollars]]+Section5_Values[[#This Row],[Non-Business Tax Year 2025 Inflation Cap Credit Reduction Amount in Dollars]]</f>
        <v>1153315.03</v>
      </c>
      <c r="S872" s="18">
        <f>+Section5_Values[[#This Row],[Business County Portion of Section 5 Payment to School District]]+Section5_Values[[#This Row],[Non-Business County Portion of Section 5 Payment to School District]]</f>
        <v>1159006.03</v>
      </c>
      <c r="T872" s="13">
        <f t="shared" si="27"/>
        <v>5691</v>
      </c>
      <c r="U872" s="14">
        <f>+Section5_Values[[#This Row],[Difference]]/Section5_Values[[#This Row],[Total District ICC]]</f>
        <v>4.9344713733592803E-3</v>
      </c>
    </row>
    <row r="873" spans="1:21">
      <c r="A873" s="4">
        <v>2023</v>
      </c>
      <c r="B873" s="4">
        <v>81</v>
      </c>
      <c r="C873" s="4" t="s">
        <v>759</v>
      </c>
      <c r="D873" s="4">
        <v>21300</v>
      </c>
      <c r="E873" s="4" t="s">
        <v>760</v>
      </c>
      <c r="F873" s="4" t="s">
        <v>43</v>
      </c>
      <c r="G873" s="7">
        <v>4010932.68</v>
      </c>
      <c r="H873" s="23">
        <v>36703.94</v>
      </c>
      <c r="I873" s="7">
        <v>3974228.74</v>
      </c>
      <c r="J873" s="7">
        <v>4067286.14</v>
      </c>
      <c r="K873" s="25">
        <v>93057.4</v>
      </c>
      <c r="L873" s="4" t="s">
        <v>44</v>
      </c>
      <c r="M873" s="7" t="s">
        <v>45</v>
      </c>
      <c r="N873" s="23">
        <v>0</v>
      </c>
      <c r="O873" s="7" t="s">
        <v>45</v>
      </c>
      <c r="P873" s="7" t="s">
        <v>45</v>
      </c>
      <c r="Q873" s="25">
        <f t="shared" si="26"/>
        <v>0</v>
      </c>
      <c r="R873" s="39">
        <f>+Section5_Values[[#This Row],[Business Tax Year 2025 Inflation Cap Credit Reduction Amount in Dollars]]+Section5_Values[[#This Row],[Non-Business Tax Year 2025 Inflation Cap Credit Reduction Amount in Dollars]]</f>
        <v>36703.94</v>
      </c>
      <c r="S873" s="18">
        <f>+Section5_Values[[#This Row],[Business County Portion of Section 5 Payment to School District]]+Section5_Values[[#This Row],[Non-Business County Portion of Section 5 Payment to School District]]</f>
        <v>93057.4</v>
      </c>
      <c r="T873" s="13">
        <f t="shared" si="27"/>
        <v>56353.459999999992</v>
      </c>
      <c r="U873" s="14">
        <f>+Section5_Values[[#This Row],[Difference]]/Section5_Values[[#This Row],[Total District ICC]]</f>
        <v>1.5353517905707124</v>
      </c>
    </row>
    <row r="874" spans="1:21">
      <c r="A874" s="4">
        <v>2023</v>
      </c>
      <c r="B874" s="4">
        <v>81</v>
      </c>
      <c r="C874" s="4" t="s">
        <v>759</v>
      </c>
      <c r="D874" s="4">
        <v>21440</v>
      </c>
      <c r="E874" s="4" t="s">
        <v>55</v>
      </c>
      <c r="F874" s="4" t="s">
        <v>43</v>
      </c>
      <c r="G874" s="7">
        <v>2017097.18</v>
      </c>
      <c r="H874" s="23">
        <v>287066.39</v>
      </c>
      <c r="I874" s="7">
        <v>1730030.79</v>
      </c>
      <c r="J874" s="7">
        <v>2037387.92</v>
      </c>
      <c r="K874" s="25">
        <v>307357.13</v>
      </c>
      <c r="L874" s="4" t="s">
        <v>44</v>
      </c>
      <c r="M874" s="7" t="s">
        <v>45</v>
      </c>
      <c r="N874" s="23">
        <v>0</v>
      </c>
      <c r="O874" s="7" t="s">
        <v>45</v>
      </c>
      <c r="P874" s="7" t="s">
        <v>45</v>
      </c>
      <c r="Q874" s="25">
        <f t="shared" si="26"/>
        <v>0</v>
      </c>
      <c r="R874" s="39">
        <f>+Section5_Values[[#This Row],[Business Tax Year 2025 Inflation Cap Credit Reduction Amount in Dollars]]+Section5_Values[[#This Row],[Non-Business Tax Year 2025 Inflation Cap Credit Reduction Amount in Dollars]]</f>
        <v>287066.39</v>
      </c>
      <c r="S874" s="18">
        <f>+Section5_Values[[#This Row],[Business County Portion of Section 5 Payment to School District]]+Section5_Values[[#This Row],[Non-Business County Portion of Section 5 Payment to School District]]</f>
        <v>307357.13</v>
      </c>
      <c r="T874" s="13">
        <f t="shared" si="27"/>
        <v>20290.739999999991</v>
      </c>
      <c r="U874" s="14">
        <f>+Section5_Values[[#This Row],[Difference]]/Section5_Values[[#This Row],[Total District ICC]]</f>
        <v>7.068309181022546E-2</v>
      </c>
    </row>
    <row r="875" spans="1:21">
      <c r="A875" s="4">
        <v>2023</v>
      </c>
      <c r="B875" s="4">
        <v>81</v>
      </c>
      <c r="C875" s="4" t="s">
        <v>759</v>
      </c>
      <c r="D875" s="4">
        <v>22900</v>
      </c>
      <c r="E875" s="4" t="s">
        <v>761</v>
      </c>
      <c r="F875" s="4" t="s">
        <v>44</v>
      </c>
      <c r="G875" s="7" t="s">
        <v>45</v>
      </c>
      <c r="H875" s="23">
        <v>0</v>
      </c>
      <c r="I875" s="7" t="s">
        <v>45</v>
      </c>
      <c r="J875" s="7" t="s">
        <v>45</v>
      </c>
      <c r="K875" s="25">
        <v>0</v>
      </c>
      <c r="L875" s="4" t="s">
        <v>44</v>
      </c>
      <c r="M875" s="7" t="s">
        <v>45</v>
      </c>
      <c r="N875" s="23">
        <v>0</v>
      </c>
      <c r="O875" s="7" t="s">
        <v>45</v>
      </c>
      <c r="P875" s="7" t="s">
        <v>45</v>
      </c>
      <c r="Q875" s="25">
        <f t="shared" si="26"/>
        <v>0</v>
      </c>
      <c r="R875" s="39">
        <f>+Section5_Values[[#This Row],[Business Tax Year 2025 Inflation Cap Credit Reduction Amount in Dollars]]+Section5_Values[[#This Row],[Non-Business Tax Year 2025 Inflation Cap Credit Reduction Amount in Dollars]]</f>
        <v>0</v>
      </c>
      <c r="S875" s="18">
        <f>+Section5_Values[[#This Row],[Business County Portion of Section 5 Payment to School District]]+Section5_Values[[#This Row],[Non-Business County Portion of Section 5 Payment to School District]]</f>
        <v>0</v>
      </c>
      <c r="T875" s="13">
        <f t="shared" si="27"/>
        <v>0</v>
      </c>
      <c r="U875" s="14" t="e">
        <f>+Section5_Values[[#This Row],[Difference]]/Section5_Values[[#This Row],[Total District ICC]]</f>
        <v>#DIV/0!</v>
      </c>
    </row>
    <row r="876" spans="1:21">
      <c r="A876" s="4">
        <v>2023</v>
      </c>
      <c r="B876" s="4">
        <v>81</v>
      </c>
      <c r="C876" s="4" t="s">
        <v>759</v>
      </c>
      <c r="D876" s="4">
        <v>24290</v>
      </c>
      <c r="E876" s="4" t="s">
        <v>108</v>
      </c>
      <c r="F876" s="4" t="s">
        <v>43</v>
      </c>
      <c r="G876" s="7">
        <v>660724.69999999995</v>
      </c>
      <c r="H876" s="23">
        <v>21772.01</v>
      </c>
      <c r="I876" s="7">
        <v>638952.68999999994</v>
      </c>
      <c r="J876" s="7">
        <v>668910.1</v>
      </c>
      <c r="K876" s="25">
        <v>29957.41</v>
      </c>
      <c r="L876" s="4" t="s">
        <v>44</v>
      </c>
      <c r="M876" s="7" t="s">
        <v>45</v>
      </c>
      <c r="N876" s="23">
        <v>0</v>
      </c>
      <c r="O876" s="7" t="s">
        <v>45</v>
      </c>
      <c r="P876" s="7" t="s">
        <v>45</v>
      </c>
      <c r="Q876" s="25">
        <f t="shared" si="26"/>
        <v>0</v>
      </c>
      <c r="R876" s="39">
        <f>+Section5_Values[[#This Row],[Business Tax Year 2025 Inflation Cap Credit Reduction Amount in Dollars]]+Section5_Values[[#This Row],[Non-Business Tax Year 2025 Inflation Cap Credit Reduction Amount in Dollars]]</f>
        <v>21772.01</v>
      </c>
      <c r="S876" s="18">
        <f>+Section5_Values[[#This Row],[Business County Portion of Section 5 Payment to School District]]+Section5_Values[[#This Row],[Non-Business County Portion of Section 5 Payment to School District]]</f>
        <v>29957.41</v>
      </c>
      <c r="T876" s="13">
        <f t="shared" si="27"/>
        <v>8185.4000000000015</v>
      </c>
      <c r="U876" s="14">
        <f>+Section5_Values[[#This Row],[Difference]]/Section5_Values[[#This Row],[Total District ICC]]</f>
        <v>0.37595977587737661</v>
      </c>
    </row>
    <row r="877" spans="1:21">
      <c r="A877" s="4">
        <v>2023</v>
      </c>
      <c r="B877" s="4">
        <v>81</v>
      </c>
      <c r="C877" s="4" t="s">
        <v>759</v>
      </c>
      <c r="D877" s="4">
        <v>25090</v>
      </c>
      <c r="E877" s="4" t="s">
        <v>61</v>
      </c>
      <c r="F877" s="4" t="s">
        <v>43</v>
      </c>
      <c r="G877" s="7">
        <v>612871.80000000005</v>
      </c>
      <c r="H877" s="23">
        <v>74850.39</v>
      </c>
      <c r="I877" s="7">
        <v>538021.41</v>
      </c>
      <c r="J877" s="7">
        <v>611064.16</v>
      </c>
      <c r="K877" s="25">
        <v>73042.75</v>
      </c>
      <c r="L877" s="4" t="s">
        <v>44</v>
      </c>
      <c r="M877" s="7" t="s">
        <v>45</v>
      </c>
      <c r="N877" s="23">
        <v>0</v>
      </c>
      <c r="O877" s="7" t="s">
        <v>45</v>
      </c>
      <c r="P877" s="7" t="s">
        <v>45</v>
      </c>
      <c r="Q877" s="25">
        <f t="shared" si="26"/>
        <v>0</v>
      </c>
      <c r="R877" s="39">
        <f>+Section5_Values[[#This Row],[Business Tax Year 2025 Inflation Cap Credit Reduction Amount in Dollars]]+Section5_Values[[#This Row],[Non-Business Tax Year 2025 Inflation Cap Credit Reduction Amount in Dollars]]</f>
        <v>74850.39</v>
      </c>
      <c r="S877" s="18">
        <f>+Section5_Values[[#This Row],[Business County Portion of Section 5 Payment to School District]]+Section5_Values[[#This Row],[Non-Business County Portion of Section 5 Payment to School District]]</f>
        <v>73042.75</v>
      </c>
      <c r="T877" s="13">
        <f t="shared" si="27"/>
        <v>-1807.6399999999994</v>
      </c>
      <c r="U877" s="15">
        <f>+Section5_Values[[#This Row],[Difference]]/Section5_Values[[#This Row],[Total District ICC]]</f>
        <v>-2.4150041168790163E-2</v>
      </c>
    </row>
    <row r="878" spans="1:21">
      <c r="A878" s="4">
        <v>2023</v>
      </c>
      <c r="B878" s="4">
        <v>81</v>
      </c>
      <c r="C878" s="4" t="s">
        <v>759</v>
      </c>
      <c r="D878" s="4">
        <v>25570</v>
      </c>
      <c r="E878" s="4" t="s">
        <v>762</v>
      </c>
      <c r="F878" s="4" t="s">
        <v>43</v>
      </c>
      <c r="G878" s="7">
        <v>7299146.9500000002</v>
      </c>
      <c r="H878" s="23">
        <v>739382.75</v>
      </c>
      <c r="I878" s="7">
        <v>6559764.2000000002</v>
      </c>
      <c r="J878" s="7">
        <v>7292804.46</v>
      </c>
      <c r="K878" s="25">
        <v>733040.26</v>
      </c>
      <c r="L878" s="4" t="s">
        <v>44</v>
      </c>
      <c r="M878" s="7" t="s">
        <v>45</v>
      </c>
      <c r="N878" s="23">
        <v>0</v>
      </c>
      <c r="O878" s="7" t="s">
        <v>45</v>
      </c>
      <c r="P878" s="7" t="s">
        <v>45</v>
      </c>
      <c r="Q878" s="25">
        <f t="shared" si="26"/>
        <v>0</v>
      </c>
      <c r="R878" s="39">
        <f>+Section5_Values[[#This Row],[Business Tax Year 2025 Inflation Cap Credit Reduction Amount in Dollars]]+Section5_Values[[#This Row],[Non-Business Tax Year 2025 Inflation Cap Credit Reduction Amount in Dollars]]</f>
        <v>739382.75</v>
      </c>
      <c r="S878" s="18">
        <f>+Section5_Values[[#This Row],[Business County Portion of Section 5 Payment to School District]]+Section5_Values[[#This Row],[Non-Business County Portion of Section 5 Payment to School District]]</f>
        <v>733040.26</v>
      </c>
      <c r="T878" s="13">
        <f t="shared" si="27"/>
        <v>-6342.4899999999907</v>
      </c>
      <c r="U878" s="15">
        <f>+Section5_Values[[#This Row],[Difference]]/Section5_Values[[#This Row],[Total District ICC]]</f>
        <v>-8.5780876007723883E-3</v>
      </c>
    </row>
    <row r="879" spans="1:21">
      <c r="A879" s="4">
        <v>2023</v>
      </c>
      <c r="B879" s="4">
        <v>81</v>
      </c>
      <c r="C879" s="4" t="s">
        <v>759</v>
      </c>
      <c r="D879" s="4">
        <v>25760</v>
      </c>
      <c r="E879" s="4" t="s">
        <v>625</v>
      </c>
      <c r="F879" s="4" t="s">
        <v>43</v>
      </c>
      <c r="G879" s="7">
        <v>37239.089999999997</v>
      </c>
      <c r="H879" s="23">
        <v>4181.59</v>
      </c>
      <c r="I879" s="7">
        <v>33057.5</v>
      </c>
      <c r="J879" s="7">
        <v>37849.449999999997</v>
      </c>
      <c r="K879" s="25">
        <v>4791.95</v>
      </c>
      <c r="L879" s="4" t="s">
        <v>44</v>
      </c>
      <c r="M879" s="7" t="s">
        <v>45</v>
      </c>
      <c r="N879" s="23">
        <v>0</v>
      </c>
      <c r="O879" s="7" t="s">
        <v>45</v>
      </c>
      <c r="P879" s="7" t="s">
        <v>45</v>
      </c>
      <c r="Q879" s="25">
        <f t="shared" si="26"/>
        <v>0</v>
      </c>
      <c r="R879" s="39">
        <f>+Section5_Values[[#This Row],[Business Tax Year 2025 Inflation Cap Credit Reduction Amount in Dollars]]+Section5_Values[[#This Row],[Non-Business Tax Year 2025 Inflation Cap Credit Reduction Amount in Dollars]]</f>
        <v>4181.59</v>
      </c>
      <c r="S879" s="18">
        <f>+Section5_Values[[#This Row],[Business County Portion of Section 5 Payment to School District]]+Section5_Values[[#This Row],[Non-Business County Portion of Section 5 Payment to School District]]</f>
        <v>4791.95</v>
      </c>
      <c r="T879" s="13">
        <f t="shared" si="27"/>
        <v>610.35999999999967</v>
      </c>
      <c r="U879" s="14">
        <f>+Section5_Values[[#This Row],[Difference]]/Section5_Values[[#This Row],[Total District ICC]]</f>
        <v>0.14596361671038999</v>
      </c>
    </row>
    <row r="880" spans="1:21">
      <c r="A880" s="4">
        <v>2023</v>
      </c>
      <c r="B880" s="4">
        <v>81</v>
      </c>
      <c r="C880" s="4" t="s">
        <v>759</v>
      </c>
      <c r="D880" s="4">
        <v>30010</v>
      </c>
      <c r="E880" s="4" t="s">
        <v>63</v>
      </c>
      <c r="F880" s="4" t="s">
        <v>43</v>
      </c>
      <c r="G880" s="7">
        <v>69073.440000000002</v>
      </c>
      <c r="H880" s="23">
        <v>10597.1</v>
      </c>
      <c r="I880" s="7">
        <v>58476.34</v>
      </c>
      <c r="J880" s="7">
        <v>68430.460000000006</v>
      </c>
      <c r="K880" s="25">
        <v>9954.1200000000008</v>
      </c>
      <c r="L880" s="4" t="s">
        <v>43</v>
      </c>
      <c r="M880" s="7">
        <v>466.25</v>
      </c>
      <c r="N880" s="23">
        <v>70.709999999999994</v>
      </c>
      <c r="O880" s="7">
        <v>395.54</v>
      </c>
      <c r="P880" s="7">
        <v>477.12</v>
      </c>
      <c r="Q880" s="25">
        <f t="shared" si="26"/>
        <v>81.579999999999984</v>
      </c>
      <c r="R880" s="39">
        <f>+Section5_Values[[#This Row],[Business Tax Year 2025 Inflation Cap Credit Reduction Amount in Dollars]]+Section5_Values[[#This Row],[Non-Business Tax Year 2025 Inflation Cap Credit Reduction Amount in Dollars]]</f>
        <v>10667.81</v>
      </c>
      <c r="S880" s="18">
        <f>+Section5_Values[[#This Row],[Business County Portion of Section 5 Payment to School District]]+Section5_Values[[#This Row],[Non-Business County Portion of Section 5 Payment to School District]]</f>
        <v>10035.700000000001</v>
      </c>
      <c r="T880" s="13">
        <f t="shared" si="27"/>
        <v>-632.10999999999876</v>
      </c>
      <c r="U880" s="15">
        <f>+Section5_Values[[#This Row],[Difference]]/Section5_Values[[#This Row],[Total District ICC]]</f>
        <v>-5.925396121603204E-2</v>
      </c>
    </row>
    <row r="881" spans="1:21">
      <c r="A881" s="4">
        <v>2023</v>
      </c>
      <c r="B881" s="4">
        <v>81</v>
      </c>
      <c r="C881" s="4" t="s">
        <v>759</v>
      </c>
      <c r="D881" s="4">
        <v>30460</v>
      </c>
      <c r="E881" s="4" t="s">
        <v>65</v>
      </c>
      <c r="F881" s="4" t="s">
        <v>43</v>
      </c>
      <c r="G881" s="7">
        <v>2145419.46</v>
      </c>
      <c r="H881" s="23">
        <v>244249.87</v>
      </c>
      <c r="I881" s="7">
        <v>1901169.59</v>
      </c>
      <c r="J881" s="7">
        <v>2179698.3199999998</v>
      </c>
      <c r="K881" s="25">
        <v>278528.73</v>
      </c>
      <c r="L881" s="4" t="s">
        <v>44</v>
      </c>
      <c r="M881" s="7" t="s">
        <v>45</v>
      </c>
      <c r="N881" s="23">
        <v>0</v>
      </c>
      <c r="O881" s="7" t="s">
        <v>45</v>
      </c>
      <c r="P881" s="7" t="s">
        <v>45</v>
      </c>
      <c r="Q881" s="25">
        <f t="shared" si="26"/>
        <v>0</v>
      </c>
      <c r="R881" s="39">
        <f>+Section5_Values[[#This Row],[Business Tax Year 2025 Inflation Cap Credit Reduction Amount in Dollars]]+Section5_Values[[#This Row],[Non-Business Tax Year 2025 Inflation Cap Credit Reduction Amount in Dollars]]</f>
        <v>244249.87</v>
      </c>
      <c r="S881" s="18">
        <f>+Section5_Values[[#This Row],[Business County Portion of Section 5 Payment to School District]]+Section5_Values[[#This Row],[Non-Business County Portion of Section 5 Payment to School District]]</f>
        <v>278528.73</v>
      </c>
      <c r="T881" s="13">
        <f t="shared" si="27"/>
        <v>34278.859999999986</v>
      </c>
      <c r="U881" s="14">
        <f>+Section5_Values[[#This Row],[Difference]]/Section5_Values[[#This Row],[Total District ICC]]</f>
        <v>0.14034341144173376</v>
      </c>
    </row>
    <row r="882" spans="1:21">
      <c r="A882" s="4">
        <v>2024</v>
      </c>
      <c r="B882" s="4">
        <v>82</v>
      </c>
      <c r="C882" s="4" t="s">
        <v>763</v>
      </c>
      <c r="D882" s="4">
        <v>20040</v>
      </c>
      <c r="E882" s="4" t="s">
        <v>92</v>
      </c>
      <c r="F882" s="4" t="s">
        <v>43</v>
      </c>
      <c r="G882" s="7">
        <v>8867.01</v>
      </c>
      <c r="H882" s="23">
        <v>946.92</v>
      </c>
      <c r="I882" s="7">
        <v>7920.09</v>
      </c>
      <c r="J882" s="7">
        <v>9073.41</v>
      </c>
      <c r="K882" s="25">
        <v>1153.32</v>
      </c>
      <c r="L882" s="4" t="s">
        <v>44</v>
      </c>
      <c r="M882" s="7" t="s">
        <v>45</v>
      </c>
      <c r="N882" s="23">
        <v>0</v>
      </c>
      <c r="O882" s="7" t="s">
        <v>45</v>
      </c>
      <c r="P882" s="7" t="s">
        <v>45</v>
      </c>
      <c r="Q882" s="25">
        <f t="shared" si="26"/>
        <v>0</v>
      </c>
      <c r="R882" s="39">
        <f>+Section5_Values[[#This Row],[Business Tax Year 2025 Inflation Cap Credit Reduction Amount in Dollars]]+Section5_Values[[#This Row],[Non-Business Tax Year 2025 Inflation Cap Credit Reduction Amount in Dollars]]</f>
        <v>946.92</v>
      </c>
      <c r="S882" s="18">
        <f>+Section5_Values[[#This Row],[Business County Portion of Section 5 Payment to School District]]+Section5_Values[[#This Row],[Non-Business County Portion of Section 5 Payment to School District]]</f>
        <v>1153.32</v>
      </c>
      <c r="T882" s="13">
        <f t="shared" si="27"/>
        <v>206.39999999999998</v>
      </c>
      <c r="U882" s="14">
        <f>+Section5_Values[[#This Row],[Difference]]/Section5_Values[[#This Row],[Total District ICC]]</f>
        <v>0.2179698390571537</v>
      </c>
    </row>
    <row r="883" spans="1:21">
      <c r="A883" s="4">
        <v>2024</v>
      </c>
      <c r="B883" s="4">
        <v>82</v>
      </c>
      <c r="C883" s="4" t="s">
        <v>763</v>
      </c>
      <c r="D883" s="4">
        <v>22940</v>
      </c>
      <c r="E883" s="4" t="s">
        <v>459</v>
      </c>
      <c r="F883" s="4" t="s">
        <v>44</v>
      </c>
      <c r="G883" s="7" t="s">
        <v>45</v>
      </c>
      <c r="H883" s="23">
        <v>0</v>
      </c>
      <c r="I883" s="7" t="s">
        <v>45</v>
      </c>
      <c r="J883" s="7" t="s">
        <v>45</v>
      </c>
      <c r="K883" s="25">
        <v>0</v>
      </c>
      <c r="L883" s="4" t="s">
        <v>44</v>
      </c>
      <c r="M883" s="7" t="s">
        <v>45</v>
      </c>
      <c r="N883" s="23">
        <v>0</v>
      </c>
      <c r="O883" s="7" t="s">
        <v>45</v>
      </c>
      <c r="P883" s="7" t="s">
        <v>45</v>
      </c>
      <c r="Q883" s="25">
        <f t="shared" si="26"/>
        <v>0</v>
      </c>
      <c r="R883" s="39">
        <f>+Section5_Values[[#This Row],[Business Tax Year 2025 Inflation Cap Credit Reduction Amount in Dollars]]+Section5_Values[[#This Row],[Non-Business Tax Year 2025 Inflation Cap Credit Reduction Amount in Dollars]]</f>
        <v>0</v>
      </c>
      <c r="S883" s="18">
        <f>+Section5_Values[[#This Row],[Business County Portion of Section 5 Payment to School District]]+Section5_Values[[#This Row],[Non-Business County Portion of Section 5 Payment to School District]]</f>
        <v>0</v>
      </c>
      <c r="T883" s="13">
        <f t="shared" si="27"/>
        <v>0</v>
      </c>
      <c r="U883" s="14" t="e">
        <f>+Section5_Values[[#This Row],[Difference]]/Section5_Values[[#This Row],[Total District ICC]]</f>
        <v>#DIV/0!</v>
      </c>
    </row>
    <row r="884" spans="1:21">
      <c r="A884" s="4">
        <v>2024</v>
      </c>
      <c r="B884" s="4">
        <v>82</v>
      </c>
      <c r="C884" s="4" t="s">
        <v>763</v>
      </c>
      <c r="D884" s="4">
        <v>25620</v>
      </c>
      <c r="E884" s="4" t="s">
        <v>385</v>
      </c>
      <c r="F884" s="4" t="s">
        <v>43</v>
      </c>
      <c r="G884" s="7">
        <v>5355221</v>
      </c>
      <c r="H884" s="23">
        <v>582770.79</v>
      </c>
      <c r="I884" s="7">
        <v>4772450.21</v>
      </c>
      <c r="J884" s="7">
        <v>5403672</v>
      </c>
      <c r="K884" s="25">
        <v>631221.79</v>
      </c>
      <c r="L884" s="4" t="s">
        <v>44</v>
      </c>
      <c r="M884" s="7" t="s">
        <v>45</v>
      </c>
      <c r="N884" s="23">
        <v>0</v>
      </c>
      <c r="O884" s="7" t="s">
        <v>45</v>
      </c>
      <c r="P884" s="7" t="s">
        <v>45</v>
      </c>
      <c r="Q884" s="25">
        <f t="shared" si="26"/>
        <v>0</v>
      </c>
      <c r="R884" s="39">
        <f>+Section5_Values[[#This Row],[Business Tax Year 2025 Inflation Cap Credit Reduction Amount in Dollars]]+Section5_Values[[#This Row],[Non-Business Tax Year 2025 Inflation Cap Credit Reduction Amount in Dollars]]</f>
        <v>582770.79</v>
      </c>
      <c r="S884" s="18">
        <f>+Section5_Values[[#This Row],[Business County Portion of Section 5 Payment to School District]]+Section5_Values[[#This Row],[Non-Business County Portion of Section 5 Payment to School District]]</f>
        <v>631221.79</v>
      </c>
      <c r="T884" s="13">
        <f t="shared" si="27"/>
        <v>48451</v>
      </c>
      <c r="U884" s="14">
        <f>+Section5_Values[[#This Row],[Difference]]/Section5_Values[[#This Row],[Total District ICC]]</f>
        <v>8.3139033100818244E-2</v>
      </c>
    </row>
    <row r="885" spans="1:21">
      <c r="A885" s="4">
        <v>2024</v>
      </c>
      <c r="B885" s="4">
        <v>82</v>
      </c>
      <c r="C885" s="4" t="s">
        <v>763</v>
      </c>
      <c r="D885" s="4">
        <v>30150</v>
      </c>
      <c r="E885" s="4" t="s">
        <v>386</v>
      </c>
      <c r="F885" s="4" t="s">
        <v>43</v>
      </c>
      <c r="G885" s="7">
        <v>563351</v>
      </c>
      <c r="H885" s="23">
        <v>75193.91</v>
      </c>
      <c r="I885" s="7">
        <v>488157.09</v>
      </c>
      <c r="J885" s="7">
        <v>568463</v>
      </c>
      <c r="K885" s="25">
        <v>80305.91</v>
      </c>
      <c r="L885" s="4" t="s">
        <v>44</v>
      </c>
      <c r="M885" s="7" t="s">
        <v>45</v>
      </c>
      <c r="N885" s="23">
        <v>0</v>
      </c>
      <c r="O885" s="7" t="s">
        <v>45</v>
      </c>
      <c r="P885" s="7" t="s">
        <v>45</v>
      </c>
      <c r="Q885" s="25">
        <f t="shared" si="26"/>
        <v>0</v>
      </c>
      <c r="R885" s="39">
        <f>+Section5_Values[[#This Row],[Business Tax Year 2025 Inflation Cap Credit Reduction Amount in Dollars]]+Section5_Values[[#This Row],[Non-Business Tax Year 2025 Inflation Cap Credit Reduction Amount in Dollars]]</f>
        <v>75193.91</v>
      </c>
      <c r="S885" s="18">
        <f>+Section5_Values[[#This Row],[Business County Portion of Section 5 Payment to School District]]+Section5_Values[[#This Row],[Non-Business County Portion of Section 5 Payment to School District]]</f>
        <v>80305.91</v>
      </c>
      <c r="T885" s="13">
        <f t="shared" si="27"/>
        <v>5112</v>
      </c>
      <c r="U885" s="14">
        <f>+Section5_Values[[#This Row],[Difference]]/Section5_Values[[#This Row],[Total District ICC]]</f>
        <v>6.798422904195299E-2</v>
      </c>
    </row>
    <row r="886" spans="1:21">
      <c r="A886" s="4">
        <v>2024</v>
      </c>
      <c r="B886" s="4">
        <v>82</v>
      </c>
      <c r="C886" s="4" t="s">
        <v>763</v>
      </c>
      <c r="D886" s="4">
        <v>30400</v>
      </c>
      <c r="E886" s="4" t="s">
        <v>98</v>
      </c>
      <c r="F886" s="4" t="s">
        <v>44</v>
      </c>
      <c r="G886" s="7" t="s">
        <v>45</v>
      </c>
      <c r="H886" s="23">
        <v>0</v>
      </c>
      <c r="I886" s="7" t="s">
        <v>45</v>
      </c>
      <c r="J886" s="7" t="s">
        <v>45</v>
      </c>
      <c r="K886" s="25">
        <v>0</v>
      </c>
      <c r="L886" s="4" t="s">
        <v>44</v>
      </c>
      <c r="M886" s="7" t="s">
        <v>45</v>
      </c>
      <c r="N886" s="23">
        <v>0</v>
      </c>
      <c r="O886" s="7" t="s">
        <v>45</v>
      </c>
      <c r="P886" s="7" t="s">
        <v>45</v>
      </c>
      <c r="Q886" s="25">
        <f t="shared" si="26"/>
        <v>0</v>
      </c>
      <c r="R886" s="39">
        <f>+Section5_Values[[#This Row],[Business Tax Year 2025 Inflation Cap Credit Reduction Amount in Dollars]]+Section5_Values[[#This Row],[Non-Business Tax Year 2025 Inflation Cap Credit Reduction Amount in Dollars]]</f>
        <v>0</v>
      </c>
      <c r="S886" s="18">
        <f>+Section5_Values[[#This Row],[Business County Portion of Section 5 Payment to School District]]+Section5_Values[[#This Row],[Non-Business County Portion of Section 5 Payment to School District]]</f>
        <v>0</v>
      </c>
      <c r="T886" s="13">
        <f t="shared" si="27"/>
        <v>0</v>
      </c>
      <c r="U886" s="14" t="e">
        <f>+Section5_Values[[#This Row],[Difference]]/Section5_Values[[#This Row],[Total District ICC]]</f>
        <v>#DIV/0!</v>
      </c>
    </row>
    <row r="887" spans="1:21">
      <c r="A887" s="4">
        <v>2024</v>
      </c>
      <c r="B887" s="4">
        <v>83</v>
      </c>
      <c r="C887" s="4" t="s">
        <v>764</v>
      </c>
      <c r="D887" s="4">
        <v>20500</v>
      </c>
      <c r="E887" s="4" t="s">
        <v>129</v>
      </c>
      <c r="F887" s="4" t="s">
        <v>43</v>
      </c>
      <c r="G887" s="7">
        <v>211112.16</v>
      </c>
      <c r="H887" s="23">
        <v>22778.35</v>
      </c>
      <c r="I887" s="7">
        <v>188333.81</v>
      </c>
      <c r="J887" s="7">
        <v>211068.34</v>
      </c>
      <c r="K887" s="25">
        <v>22734.53</v>
      </c>
      <c r="L887" s="4" t="s">
        <v>43</v>
      </c>
      <c r="M887" s="7">
        <v>5180.21</v>
      </c>
      <c r="N887" s="23">
        <v>671.8</v>
      </c>
      <c r="O887" s="7">
        <v>4508.41</v>
      </c>
      <c r="P887" s="7">
        <v>5180.2</v>
      </c>
      <c r="Q887" s="25">
        <f t="shared" si="26"/>
        <v>671.79</v>
      </c>
      <c r="R887" s="39">
        <f>+Section5_Values[[#This Row],[Business Tax Year 2025 Inflation Cap Credit Reduction Amount in Dollars]]+Section5_Values[[#This Row],[Non-Business Tax Year 2025 Inflation Cap Credit Reduction Amount in Dollars]]</f>
        <v>23450.149999999998</v>
      </c>
      <c r="S887" s="18">
        <f>+Section5_Values[[#This Row],[Business County Portion of Section 5 Payment to School District]]+Section5_Values[[#This Row],[Non-Business County Portion of Section 5 Payment to School District]]</f>
        <v>23406.32</v>
      </c>
      <c r="T887" s="13">
        <f t="shared" si="27"/>
        <v>-43.829999999998108</v>
      </c>
      <c r="U887" s="15">
        <f>+Section5_Values[[#This Row],[Difference]]/Section5_Values[[#This Row],[Total District ICC]]</f>
        <v>-1.8690711999709219E-3</v>
      </c>
    </row>
    <row r="888" spans="1:21">
      <c r="A888" s="4">
        <v>2024</v>
      </c>
      <c r="B888" s="4">
        <v>83</v>
      </c>
      <c r="C888" s="4" t="s">
        <v>764</v>
      </c>
      <c r="D888" s="4">
        <v>20860</v>
      </c>
      <c r="E888" s="4" t="s">
        <v>585</v>
      </c>
      <c r="F888" s="4" t="s">
        <v>43</v>
      </c>
      <c r="G888" s="7">
        <v>6131731.9299999997</v>
      </c>
      <c r="H888" s="23">
        <v>366383.4</v>
      </c>
      <c r="I888" s="7">
        <v>5765348.5299999993</v>
      </c>
      <c r="J888" s="7">
        <v>6195283.3399999999</v>
      </c>
      <c r="K888" s="25">
        <v>429934.81</v>
      </c>
      <c r="L888" s="4" t="s">
        <v>44</v>
      </c>
      <c r="M888" s="7" t="s">
        <v>45</v>
      </c>
      <c r="N888" s="23">
        <v>0</v>
      </c>
      <c r="O888" s="7" t="s">
        <v>45</v>
      </c>
      <c r="P888" s="7" t="s">
        <v>45</v>
      </c>
      <c r="Q888" s="25">
        <f t="shared" si="26"/>
        <v>0</v>
      </c>
      <c r="R888" s="39">
        <f>+Section5_Values[[#This Row],[Business Tax Year 2025 Inflation Cap Credit Reduction Amount in Dollars]]+Section5_Values[[#This Row],[Non-Business Tax Year 2025 Inflation Cap Credit Reduction Amount in Dollars]]</f>
        <v>366383.4</v>
      </c>
      <c r="S888" s="18">
        <f>+Section5_Values[[#This Row],[Business County Portion of Section 5 Payment to School District]]+Section5_Values[[#This Row],[Non-Business County Portion of Section 5 Payment to School District]]</f>
        <v>429934.81</v>
      </c>
      <c r="T888" s="13">
        <f t="shared" si="27"/>
        <v>63551.409999999974</v>
      </c>
      <c r="U888" s="14">
        <f>+Section5_Values[[#This Row],[Difference]]/Section5_Values[[#This Row],[Total District ICC]]</f>
        <v>0.17345602994022102</v>
      </c>
    </row>
    <row r="889" spans="1:21">
      <c r="A889" s="4">
        <v>2024</v>
      </c>
      <c r="B889" s="4">
        <v>83</v>
      </c>
      <c r="C889" s="4" t="s">
        <v>764</v>
      </c>
      <c r="D889" s="4">
        <v>21040</v>
      </c>
      <c r="E889" s="4" t="s">
        <v>587</v>
      </c>
      <c r="F889" s="4" t="s">
        <v>43</v>
      </c>
      <c r="G889" s="7">
        <v>51550517.530000001</v>
      </c>
      <c r="H889" s="23">
        <v>2158701.87</v>
      </c>
      <c r="I889" s="7">
        <v>49391815.659999996</v>
      </c>
      <c r="J889" s="7">
        <v>51338520.43</v>
      </c>
      <c r="K889" s="25">
        <v>1946704.77</v>
      </c>
      <c r="L889" s="4" t="s">
        <v>44</v>
      </c>
      <c r="M889" s="7" t="s">
        <v>45</v>
      </c>
      <c r="N889" s="23">
        <v>0</v>
      </c>
      <c r="O889" s="7" t="s">
        <v>45</v>
      </c>
      <c r="P889" s="7" t="s">
        <v>45</v>
      </c>
      <c r="Q889" s="25">
        <f t="shared" si="26"/>
        <v>0</v>
      </c>
      <c r="R889" s="39">
        <f>+Section5_Values[[#This Row],[Business Tax Year 2025 Inflation Cap Credit Reduction Amount in Dollars]]+Section5_Values[[#This Row],[Non-Business Tax Year 2025 Inflation Cap Credit Reduction Amount in Dollars]]</f>
        <v>2158701.87</v>
      </c>
      <c r="S889" s="18">
        <f>+Section5_Values[[#This Row],[Business County Portion of Section 5 Payment to School District]]+Section5_Values[[#This Row],[Non-Business County Portion of Section 5 Payment to School District]]</f>
        <v>1946704.77</v>
      </c>
      <c r="T889" s="13">
        <f t="shared" si="27"/>
        <v>-211997.10000000009</v>
      </c>
      <c r="U889" s="15">
        <f>+Section5_Values[[#This Row],[Difference]]/Section5_Values[[#This Row],[Total District ICC]]</f>
        <v>-9.8205825892947449E-2</v>
      </c>
    </row>
    <row r="890" spans="1:21">
      <c r="A890" s="4">
        <v>2024</v>
      </c>
      <c r="B890" s="4">
        <v>83</v>
      </c>
      <c r="C890" s="4" t="s">
        <v>764</v>
      </c>
      <c r="D890" s="4">
        <v>21090</v>
      </c>
      <c r="E890" s="4" t="s">
        <v>202</v>
      </c>
      <c r="F890" s="4" t="s">
        <v>43</v>
      </c>
      <c r="G890" s="7">
        <v>3452742.94</v>
      </c>
      <c r="H890" s="23">
        <v>300107.19</v>
      </c>
      <c r="I890" s="7">
        <v>3152635.75</v>
      </c>
      <c r="J890" s="7">
        <v>3442356.91</v>
      </c>
      <c r="K890" s="25">
        <v>289721.15999999997</v>
      </c>
      <c r="L890" s="4" t="s">
        <v>44</v>
      </c>
      <c r="M890" s="7" t="s">
        <v>45</v>
      </c>
      <c r="N890" s="23">
        <v>0</v>
      </c>
      <c r="O890" s="7" t="s">
        <v>45</v>
      </c>
      <c r="P890" s="7" t="s">
        <v>45</v>
      </c>
      <c r="Q890" s="25">
        <f t="shared" si="26"/>
        <v>0</v>
      </c>
      <c r="R890" s="39">
        <f>+Section5_Values[[#This Row],[Business Tax Year 2025 Inflation Cap Credit Reduction Amount in Dollars]]+Section5_Values[[#This Row],[Non-Business Tax Year 2025 Inflation Cap Credit Reduction Amount in Dollars]]</f>
        <v>300107.19</v>
      </c>
      <c r="S890" s="18">
        <f>+Section5_Values[[#This Row],[Business County Portion of Section 5 Payment to School District]]+Section5_Values[[#This Row],[Non-Business County Portion of Section 5 Payment to School District]]</f>
        <v>289721.15999999997</v>
      </c>
      <c r="T890" s="13">
        <f t="shared" si="27"/>
        <v>-10386.030000000028</v>
      </c>
      <c r="U890" s="15">
        <f>+Section5_Values[[#This Row],[Difference]]/Section5_Values[[#This Row],[Total District ICC]]</f>
        <v>-3.460773465640736E-2</v>
      </c>
    </row>
    <row r="891" spans="1:21">
      <c r="A891" s="4">
        <v>2024</v>
      </c>
      <c r="B891" s="4">
        <v>83</v>
      </c>
      <c r="C891" s="4" t="s">
        <v>764</v>
      </c>
      <c r="D891" s="4">
        <v>21410</v>
      </c>
      <c r="E891" s="4" t="s">
        <v>765</v>
      </c>
      <c r="F891" s="4" t="s">
        <v>44</v>
      </c>
      <c r="G891" s="7" t="s">
        <v>45</v>
      </c>
      <c r="H891" s="23">
        <v>0</v>
      </c>
      <c r="I891" s="7" t="s">
        <v>45</v>
      </c>
      <c r="J891" s="7" t="s">
        <v>45</v>
      </c>
      <c r="K891" s="25">
        <v>0</v>
      </c>
      <c r="L891" s="4" t="s">
        <v>44</v>
      </c>
      <c r="M891" s="7" t="s">
        <v>45</v>
      </c>
      <c r="N891" s="23">
        <v>0</v>
      </c>
      <c r="O891" s="7" t="s">
        <v>45</v>
      </c>
      <c r="P891" s="7" t="s">
        <v>45</v>
      </c>
      <c r="Q891" s="25">
        <f t="shared" si="26"/>
        <v>0</v>
      </c>
      <c r="R891" s="39">
        <f>+Section5_Values[[#This Row],[Business Tax Year 2025 Inflation Cap Credit Reduction Amount in Dollars]]+Section5_Values[[#This Row],[Non-Business Tax Year 2025 Inflation Cap Credit Reduction Amount in Dollars]]</f>
        <v>0</v>
      </c>
      <c r="S891" s="18">
        <f>+Section5_Values[[#This Row],[Business County Portion of Section 5 Payment to School District]]+Section5_Values[[#This Row],[Non-Business County Portion of Section 5 Payment to School District]]</f>
        <v>0</v>
      </c>
      <c r="T891" s="13">
        <f t="shared" si="27"/>
        <v>0</v>
      </c>
      <c r="U891" s="14" t="e">
        <f>+Section5_Values[[#This Row],[Difference]]/Section5_Values[[#This Row],[Total District ICC]]</f>
        <v>#DIV/0!</v>
      </c>
    </row>
    <row r="892" spans="1:21">
      <c r="A892" s="4">
        <v>2024</v>
      </c>
      <c r="B892" s="4">
        <v>83</v>
      </c>
      <c r="C892" s="4" t="s">
        <v>764</v>
      </c>
      <c r="D892" s="4">
        <v>21930</v>
      </c>
      <c r="E892" s="4" t="s">
        <v>766</v>
      </c>
      <c r="F892" s="4" t="s">
        <v>43</v>
      </c>
      <c r="G892" s="7">
        <v>17391029.960000001</v>
      </c>
      <c r="H892" s="23">
        <v>815841.51</v>
      </c>
      <c r="I892" s="7">
        <v>16575188.449999999</v>
      </c>
      <c r="J892" s="7">
        <v>17722194.25</v>
      </c>
      <c r="K892" s="25">
        <v>1147005.8</v>
      </c>
      <c r="L892" s="4" t="s">
        <v>44</v>
      </c>
      <c r="M892" s="7" t="s">
        <v>45</v>
      </c>
      <c r="N892" s="23">
        <v>0</v>
      </c>
      <c r="O892" s="7" t="s">
        <v>45</v>
      </c>
      <c r="P892" s="7" t="s">
        <v>45</v>
      </c>
      <c r="Q892" s="25">
        <f t="shared" si="26"/>
        <v>0</v>
      </c>
      <c r="R892" s="39">
        <f>+Section5_Values[[#This Row],[Business Tax Year 2025 Inflation Cap Credit Reduction Amount in Dollars]]+Section5_Values[[#This Row],[Non-Business Tax Year 2025 Inflation Cap Credit Reduction Amount in Dollars]]</f>
        <v>815841.51</v>
      </c>
      <c r="S892" s="18">
        <f>+Section5_Values[[#This Row],[Business County Portion of Section 5 Payment to School District]]+Section5_Values[[#This Row],[Non-Business County Portion of Section 5 Payment to School District]]</f>
        <v>1147005.8</v>
      </c>
      <c r="T892" s="13">
        <f t="shared" si="27"/>
        <v>331164.29000000004</v>
      </c>
      <c r="U892" s="14">
        <f>+Section5_Values[[#This Row],[Difference]]/Section5_Values[[#This Row],[Total District ICC]]</f>
        <v>0.40591743119322288</v>
      </c>
    </row>
    <row r="893" spans="1:21">
      <c r="A893" s="4">
        <v>2024</v>
      </c>
      <c r="B893" s="4">
        <v>83</v>
      </c>
      <c r="C893" s="4" t="s">
        <v>764</v>
      </c>
      <c r="D893" s="4">
        <v>22100</v>
      </c>
      <c r="E893" s="4" t="s">
        <v>194</v>
      </c>
      <c r="F893" s="4" t="s">
        <v>43</v>
      </c>
      <c r="G893" s="7">
        <v>703605.01</v>
      </c>
      <c r="H893" s="23">
        <v>60627.85</v>
      </c>
      <c r="I893" s="7">
        <v>642977.16</v>
      </c>
      <c r="J893" s="7">
        <v>702167.14</v>
      </c>
      <c r="K893" s="25">
        <v>59189.98</v>
      </c>
      <c r="L893" s="4" t="s">
        <v>44</v>
      </c>
      <c r="M893" s="7" t="s">
        <v>45</v>
      </c>
      <c r="N893" s="23">
        <v>0</v>
      </c>
      <c r="O893" s="7" t="s">
        <v>45</v>
      </c>
      <c r="P893" s="7" t="s">
        <v>45</v>
      </c>
      <c r="Q893" s="25">
        <f t="shared" si="26"/>
        <v>0</v>
      </c>
      <c r="R893" s="39">
        <f>+Section5_Values[[#This Row],[Business Tax Year 2025 Inflation Cap Credit Reduction Amount in Dollars]]+Section5_Values[[#This Row],[Non-Business Tax Year 2025 Inflation Cap Credit Reduction Amount in Dollars]]</f>
        <v>60627.85</v>
      </c>
      <c r="S893" s="18">
        <f>+Section5_Values[[#This Row],[Business County Portion of Section 5 Payment to School District]]+Section5_Values[[#This Row],[Non-Business County Portion of Section 5 Payment to School District]]</f>
        <v>59189.98</v>
      </c>
      <c r="T893" s="13">
        <f t="shared" si="27"/>
        <v>-1437.8699999999953</v>
      </c>
      <c r="U893" s="15">
        <f>+Section5_Values[[#This Row],[Difference]]/Section5_Values[[#This Row],[Total District ICC]]</f>
        <v>-2.3716328387036575E-2</v>
      </c>
    </row>
    <row r="894" spans="1:21">
      <c r="A894" s="4">
        <v>2024</v>
      </c>
      <c r="B894" s="4">
        <v>83</v>
      </c>
      <c r="C894" s="4" t="s">
        <v>764</v>
      </c>
      <c r="D894" s="4">
        <v>22780</v>
      </c>
      <c r="E894" s="4" t="s">
        <v>767</v>
      </c>
      <c r="F894" s="4" t="s">
        <v>43</v>
      </c>
      <c r="G894" s="7">
        <v>43891304.240000002</v>
      </c>
      <c r="H894" s="23">
        <v>1704292.1</v>
      </c>
      <c r="I894" s="7">
        <v>42187012.140000001</v>
      </c>
      <c r="J894" s="7">
        <v>45015589.420000002</v>
      </c>
      <c r="K894" s="25">
        <v>2828577.28</v>
      </c>
      <c r="L894" s="4" t="s">
        <v>44</v>
      </c>
      <c r="M894" s="7" t="s">
        <v>45</v>
      </c>
      <c r="N894" s="23">
        <v>0</v>
      </c>
      <c r="O894" s="7" t="s">
        <v>45</v>
      </c>
      <c r="P894" s="7" t="s">
        <v>45</v>
      </c>
      <c r="Q894" s="25">
        <f t="shared" si="26"/>
        <v>0</v>
      </c>
      <c r="R894" s="39">
        <f>+Section5_Values[[#This Row],[Business Tax Year 2025 Inflation Cap Credit Reduction Amount in Dollars]]+Section5_Values[[#This Row],[Non-Business Tax Year 2025 Inflation Cap Credit Reduction Amount in Dollars]]</f>
        <v>1704292.1</v>
      </c>
      <c r="S894" s="18">
        <f>+Section5_Values[[#This Row],[Business County Portion of Section 5 Payment to School District]]+Section5_Values[[#This Row],[Non-Business County Portion of Section 5 Payment to School District]]</f>
        <v>2828577.28</v>
      </c>
      <c r="T894" s="13">
        <f t="shared" si="27"/>
        <v>1124285.1799999997</v>
      </c>
      <c r="U894" s="14">
        <f>+Section5_Values[[#This Row],[Difference]]/Section5_Values[[#This Row],[Total District ICC]]</f>
        <v>0.65967869005553659</v>
      </c>
    </row>
    <row r="895" spans="1:21">
      <c r="A895" s="4">
        <v>2024</v>
      </c>
      <c r="B895" s="4">
        <v>83</v>
      </c>
      <c r="C895" s="4" t="s">
        <v>764</v>
      </c>
      <c r="D895" s="4">
        <v>22920</v>
      </c>
      <c r="E895" s="4" t="s">
        <v>195</v>
      </c>
      <c r="F895" s="4" t="s">
        <v>43</v>
      </c>
      <c r="G895" s="7">
        <v>57851920.310000002</v>
      </c>
      <c r="H895" s="23">
        <v>2641329.9</v>
      </c>
      <c r="I895" s="7">
        <v>55210590.409999996</v>
      </c>
      <c r="J895" s="7">
        <v>57454722.25</v>
      </c>
      <c r="K895" s="25">
        <v>2244131.8399999999</v>
      </c>
      <c r="L895" s="4" t="s">
        <v>44</v>
      </c>
      <c r="M895" s="7" t="s">
        <v>45</v>
      </c>
      <c r="N895" s="23">
        <v>0</v>
      </c>
      <c r="O895" s="7" t="s">
        <v>45</v>
      </c>
      <c r="P895" s="7" t="s">
        <v>45</v>
      </c>
      <c r="Q895" s="25">
        <f t="shared" si="26"/>
        <v>0</v>
      </c>
      <c r="R895" s="39">
        <f>+Section5_Values[[#This Row],[Business Tax Year 2025 Inflation Cap Credit Reduction Amount in Dollars]]+Section5_Values[[#This Row],[Non-Business Tax Year 2025 Inflation Cap Credit Reduction Amount in Dollars]]</f>
        <v>2641329.9</v>
      </c>
      <c r="S895" s="18">
        <f>+Section5_Values[[#This Row],[Business County Portion of Section 5 Payment to School District]]+Section5_Values[[#This Row],[Non-Business County Portion of Section 5 Payment to School District]]</f>
        <v>2244131.8399999999</v>
      </c>
      <c r="T895" s="13">
        <f t="shared" si="27"/>
        <v>-397198.06000000006</v>
      </c>
      <c r="U895" s="15">
        <f>+Section5_Values[[#This Row],[Difference]]/Section5_Values[[#This Row],[Total District ICC]]</f>
        <v>-0.15037805765951465</v>
      </c>
    </row>
    <row r="896" spans="1:21">
      <c r="A896" s="4">
        <v>2024</v>
      </c>
      <c r="B896" s="4">
        <v>83</v>
      </c>
      <c r="C896" s="4" t="s">
        <v>764</v>
      </c>
      <c r="D896" s="4">
        <v>23010</v>
      </c>
      <c r="E896" s="4" t="s">
        <v>196</v>
      </c>
      <c r="F896" s="4" t="s">
        <v>44</v>
      </c>
      <c r="G896" s="7" t="s">
        <v>45</v>
      </c>
      <c r="H896" s="23">
        <v>0</v>
      </c>
      <c r="I896" s="7" t="s">
        <v>45</v>
      </c>
      <c r="J896" s="7" t="s">
        <v>45</v>
      </c>
      <c r="K896" s="25">
        <v>0</v>
      </c>
      <c r="L896" s="4" t="s">
        <v>44</v>
      </c>
      <c r="M896" s="7" t="s">
        <v>45</v>
      </c>
      <c r="N896" s="23">
        <v>0</v>
      </c>
      <c r="O896" s="7" t="s">
        <v>45</v>
      </c>
      <c r="P896" s="7" t="s">
        <v>45</v>
      </c>
      <c r="Q896" s="25">
        <f t="shared" si="26"/>
        <v>0</v>
      </c>
      <c r="R896" s="39">
        <f>+Section5_Values[[#This Row],[Business Tax Year 2025 Inflation Cap Credit Reduction Amount in Dollars]]+Section5_Values[[#This Row],[Non-Business Tax Year 2025 Inflation Cap Credit Reduction Amount in Dollars]]</f>
        <v>0</v>
      </c>
      <c r="S896" s="18">
        <f>+Section5_Values[[#This Row],[Business County Portion of Section 5 Payment to School District]]+Section5_Values[[#This Row],[Non-Business County Portion of Section 5 Payment to School District]]</f>
        <v>0</v>
      </c>
      <c r="T896" s="13">
        <f t="shared" si="27"/>
        <v>0</v>
      </c>
      <c r="U896" s="14" t="e">
        <f>+Section5_Values[[#This Row],[Difference]]/Section5_Values[[#This Row],[Total District ICC]]</f>
        <v>#DIV/0!</v>
      </c>
    </row>
    <row r="897" spans="1:21">
      <c r="A897" s="4">
        <v>2024</v>
      </c>
      <c r="B897" s="4">
        <v>83</v>
      </c>
      <c r="C897" s="4" t="s">
        <v>764</v>
      </c>
      <c r="D897" s="4">
        <v>23270</v>
      </c>
      <c r="E897" s="4" t="s">
        <v>146</v>
      </c>
      <c r="F897" s="4" t="s">
        <v>44</v>
      </c>
      <c r="G897" s="7" t="s">
        <v>45</v>
      </c>
      <c r="H897" s="23">
        <v>0</v>
      </c>
      <c r="I897" s="7" t="s">
        <v>45</v>
      </c>
      <c r="J897" s="7" t="s">
        <v>45</v>
      </c>
      <c r="K897" s="25">
        <v>0</v>
      </c>
      <c r="L897" s="4" t="s">
        <v>44</v>
      </c>
      <c r="M897" s="7" t="s">
        <v>45</v>
      </c>
      <c r="N897" s="23">
        <v>0</v>
      </c>
      <c r="O897" s="7" t="s">
        <v>45</v>
      </c>
      <c r="P897" s="7" t="s">
        <v>45</v>
      </c>
      <c r="Q897" s="25">
        <f t="shared" si="26"/>
        <v>0</v>
      </c>
      <c r="R897" s="39">
        <f>+Section5_Values[[#This Row],[Business Tax Year 2025 Inflation Cap Credit Reduction Amount in Dollars]]+Section5_Values[[#This Row],[Non-Business Tax Year 2025 Inflation Cap Credit Reduction Amount in Dollars]]</f>
        <v>0</v>
      </c>
      <c r="S897" s="18">
        <f>+Section5_Values[[#This Row],[Business County Portion of Section 5 Payment to School District]]+Section5_Values[[#This Row],[Non-Business County Portion of Section 5 Payment to School District]]</f>
        <v>0</v>
      </c>
      <c r="T897" s="13">
        <f t="shared" si="27"/>
        <v>0</v>
      </c>
      <c r="U897" s="14" t="e">
        <f>+Section5_Values[[#This Row],[Difference]]/Section5_Values[[#This Row],[Total District ICC]]</f>
        <v>#DIV/0!</v>
      </c>
    </row>
    <row r="898" spans="1:21">
      <c r="A898" s="4">
        <v>2024</v>
      </c>
      <c r="B898" s="4">
        <v>83</v>
      </c>
      <c r="C898" s="4" t="s">
        <v>764</v>
      </c>
      <c r="D898" s="4">
        <v>23410</v>
      </c>
      <c r="E898" s="4" t="s">
        <v>147</v>
      </c>
      <c r="F898" s="4" t="s">
        <v>43</v>
      </c>
      <c r="G898" s="7">
        <v>1544095.48</v>
      </c>
      <c r="H898" s="23">
        <v>54114.66</v>
      </c>
      <c r="I898" s="7">
        <v>1489980.82</v>
      </c>
      <c r="J898" s="7">
        <v>1523084.43</v>
      </c>
      <c r="K898" s="25">
        <v>33103.61</v>
      </c>
      <c r="L898" s="4" t="s">
        <v>44</v>
      </c>
      <c r="M898" s="7" t="s">
        <v>45</v>
      </c>
      <c r="N898" s="23">
        <v>0</v>
      </c>
      <c r="O898" s="7" t="s">
        <v>45</v>
      </c>
      <c r="P898" s="7" t="s">
        <v>45</v>
      </c>
      <c r="Q898" s="25">
        <f t="shared" si="26"/>
        <v>0</v>
      </c>
      <c r="R898" s="39">
        <f>+Section5_Values[[#This Row],[Business Tax Year 2025 Inflation Cap Credit Reduction Amount in Dollars]]+Section5_Values[[#This Row],[Non-Business Tax Year 2025 Inflation Cap Credit Reduction Amount in Dollars]]</f>
        <v>54114.66</v>
      </c>
      <c r="S898" s="18">
        <f>+Section5_Values[[#This Row],[Business County Portion of Section 5 Payment to School District]]+Section5_Values[[#This Row],[Non-Business County Portion of Section 5 Payment to School District]]</f>
        <v>33103.61</v>
      </c>
      <c r="T898" s="13">
        <f t="shared" si="27"/>
        <v>-21011.050000000003</v>
      </c>
      <c r="U898" s="15">
        <f>+Section5_Values[[#This Row],[Difference]]/Section5_Values[[#This Row],[Total District ICC]]</f>
        <v>-0.38826909380933006</v>
      </c>
    </row>
    <row r="899" spans="1:21">
      <c r="A899" s="4">
        <v>2024</v>
      </c>
      <c r="B899" s="4">
        <v>83</v>
      </c>
      <c r="C899" s="4" t="s">
        <v>764</v>
      </c>
      <c r="D899" s="4">
        <v>23525</v>
      </c>
      <c r="E899" s="4" t="s">
        <v>148</v>
      </c>
      <c r="F899" s="4" t="s">
        <v>43</v>
      </c>
      <c r="G899" s="7">
        <v>320790.23</v>
      </c>
      <c r="H899" s="23">
        <v>56618.64</v>
      </c>
      <c r="I899" s="7">
        <v>264171.59000000003</v>
      </c>
      <c r="J899" s="7">
        <v>319658.84999999998</v>
      </c>
      <c r="K899" s="25">
        <v>55487.26</v>
      </c>
      <c r="L899" s="4" t="s">
        <v>44</v>
      </c>
      <c r="M899" s="7" t="s">
        <v>45</v>
      </c>
      <c r="N899" s="23">
        <v>0</v>
      </c>
      <c r="O899" s="7" t="s">
        <v>45</v>
      </c>
      <c r="P899" s="7" t="s">
        <v>45</v>
      </c>
      <c r="Q899" s="25">
        <f t="shared" si="26"/>
        <v>0</v>
      </c>
      <c r="R899" s="39">
        <f>+Section5_Values[[#This Row],[Business Tax Year 2025 Inflation Cap Credit Reduction Amount in Dollars]]+Section5_Values[[#This Row],[Non-Business Tax Year 2025 Inflation Cap Credit Reduction Amount in Dollars]]</f>
        <v>56618.64</v>
      </c>
      <c r="S899" s="18">
        <f>+Section5_Values[[#This Row],[Business County Portion of Section 5 Payment to School District]]+Section5_Values[[#This Row],[Non-Business County Portion of Section 5 Payment to School District]]</f>
        <v>55487.26</v>
      </c>
      <c r="T899" s="13">
        <f t="shared" si="27"/>
        <v>-1131.3799999999974</v>
      </c>
      <c r="U899" s="15">
        <f>+Section5_Values[[#This Row],[Difference]]/Section5_Values[[#This Row],[Total District ICC]]</f>
        <v>-1.9982465138689263E-2</v>
      </c>
    </row>
    <row r="900" spans="1:21">
      <c r="A900" s="4">
        <v>2024</v>
      </c>
      <c r="B900" s="4">
        <v>83</v>
      </c>
      <c r="C900" s="4" t="s">
        <v>764</v>
      </c>
      <c r="D900" s="4">
        <v>24500</v>
      </c>
      <c r="E900" s="4" t="s">
        <v>152</v>
      </c>
      <c r="F900" s="4" t="s">
        <v>44</v>
      </c>
      <c r="G900" s="7" t="s">
        <v>45</v>
      </c>
      <c r="H900" s="23">
        <v>0</v>
      </c>
      <c r="I900" s="7" t="s">
        <v>45</v>
      </c>
      <c r="J900" s="7" t="s">
        <v>45</v>
      </c>
      <c r="K900" s="25">
        <v>0</v>
      </c>
      <c r="L900" s="4" t="s">
        <v>44</v>
      </c>
      <c r="M900" s="7" t="s">
        <v>45</v>
      </c>
      <c r="N900" s="23">
        <v>0</v>
      </c>
      <c r="O900" s="7" t="s">
        <v>45</v>
      </c>
      <c r="P900" s="7" t="s">
        <v>45</v>
      </c>
      <c r="Q900" s="25">
        <f t="shared" si="26"/>
        <v>0</v>
      </c>
      <c r="R900" s="39">
        <f>+Section5_Values[[#This Row],[Business Tax Year 2025 Inflation Cap Credit Reduction Amount in Dollars]]+Section5_Values[[#This Row],[Non-Business Tax Year 2025 Inflation Cap Credit Reduction Amount in Dollars]]</f>
        <v>0</v>
      </c>
      <c r="S900" s="18">
        <f>+Section5_Values[[#This Row],[Business County Portion of Section 5 Payment to School District]]+Section5_Values[[#This Row],[Non-Business County Portion of Section 5 Payment to School District]]</f>
        <v>0</v>
      </c>
      <c r="T900" s="13">
        <f t="shared" si="27"/>
        <v>0</v>
      </c>
      <c r="U900" s="14" t="e">
        <f>+Section5_Values[[#This Row],[Difference]]/Section5_Values[[#This Row],[Total District ICC]]</f>
        <v>#DIV/0!</v>
      </c>
    </row>
    <row r="901" spans="1:21">
      <c r="A901" s="4">
        <v>2024</v>
      </c>
      <c r="B901" s="4">
        <v>83</v>
      </c>
      <c r="C901" s="4" t="s">
        <v>764</v>
      </c>
      <c r="D901" s="4">
        <v>25220</v>
      </c>
      <c r="E901" s="4" t="s">
        <v>403</v>
      </c>
      <c r="F901" s="4" t="s">
        <v>44</v>
      </c>
      <c r="G901" s="7" t="s">
        <v>45</v>
      </c>
      <c r="H901" s="23">
        <v>0</v>
      </c>
      <c r="I901" s="7" t="s">
        <v>45</v>
      </c>
      <c r="J901" s="7" t="s">
        <v>45</v>
      </c>
      <c r="K901" s="25">
        <v>0</v>
      </c>
      <c r="L901" s="4" t="s">
        <v>44</v>
      </c>
      <c r="M901" s="7" t="s">
        <v>45</v>
      </c>
      <c r="N901" s="23">
        <v>0</v>
      </c>
      <c r="O901" s="7" t="s">
        <v>45</v>
      </c>
      <c r="P901" s="7" t="s">
        <v>45</v>
      </c>
      <c r="Q901" s="25">
        <f t="shared" si="26"/>
        <v>0</v>
      </c>
      <c r="R901" s="39">
        <f>+Section5_Values[[#This Row],[Business Tax Year 2025 Inflation Cap Credit Reduction Amount in Dollars]]+Section5_Values[[#This Row],[Non-Business Tax Year 2025 Inflation Cap Credit Reduction Amount in Dollars]]</f>
        <v>0</v>
      </c>
      <c r="S901" s="18">
        <f>+Section5_Values[[#This Row],[Business County Portion of Section 5 Payment to School District]]+Section5_Values[[#This Row],[Non-Business County Portion of Section 5 Payment to School District]]</f>
        <v>0</v>
      </c>
      <c r="T901" s="13">
        <f t="shared" si="27"/>
        <v>0</v>
      </c>
      <c r="U901" s="14" t="e">
        <f>+Section5_Values[[#This Row],[Difference]]/Section5_Values[[#This Row],[Total District ICC]]</f>
        <v>#DIV/0!</v>
      </c>
    </row>
    <row r="902" spans="1:21">
      <c r="A902" s="4">
        <v>2024</v>
      </c>
      <c r="B902" s="4">
        <v>83</v>
      </c>
      <c r="C902" s="4" t="s">
        <v>764</v>
      </c>
      <c r="D902" s="4">
        <v>25750</v>
      </c>
      <c r="E902" s="4" t="s">
        <v>404</v>
      </c>
      <c r="F902" s="4" t="s">
        <v>43</v>
      </c>
      <c r="G902" s="7">
        <v>14116817.810000001</v>
      </c>
      <c r="H902" s="23">
        <v>727756.14</v>
      </c>
      <c r="I902" s="7">
        <v>13389061.67</v>
      </c>
      <c r="J902" s="7">
        <v>13972314.880000001</v>
      </c>
      <c r="K902" s="25">
        <v>583253.21</v>
      </c>
      <c r="L902" s="4" t="s">
        <v>43</v>
      </c>
      <c r="M902" s="7">
        <v>556572.51</v>
      </c>
      <c r="N902" s="23">
        <v>5194.76</v>
      </c>
      <c r="O902" s="7">
        <v>551377.75</v>
      </c>
      <c r="P902" s="7">
        <v>557795.51</v>
      </c>
      <c r="Q902" s="25">
        <f t="shared" si="26"/>
        <v>6417.7600000000093</v>
      </c>
      <c r="R902" s="39">
        <f>+Section5_Values[[#This Row],[Business Tax Year 2025 Inflation Cap Credit Reduction Amount in Dollars]]+Section5_Values[[#This Row],[Non-Business Tax Year 2025 Inflation Cap Credit Reduction Amount in Dollars]]</f>
        <v>732950.9</v>
      </c>
      <c r="S902" s="18">
        <f>+Section5_Values[[#This Row],[Business County Portion of Section 5 Payment to School District]]+Section5_Values[[#This Row],[Non-Business County Portion of Section 5 Payment to School District]]</f>
        <v>589670.97</v>
      </c>
      <c r="T902" s="13">
        <f t="shared" si="27"/>
        <v>-143279.93000000005</v>
      </c>
      <c r="U902" s="15">
        <f>+Section5_Values[[#This Row],[Difference]]/Section5_Values[[#This Row],[Total District ICC]]</f>
        <v>-0.1954836674598531</v>
      </c>
    </row>
    <row r="903" spans="1:21">
      <c r="A903" s="4">
        <v>2024</v>
      </c>
      <c r="B903" s="4">
        <v>83</v>
      </c>
      <c r="C903" s="4" t="s">
        <v>764</v>
      </c>
      <c r="D903" s="4">
        <v>26110</v>
      </c>
      <c r="E903" s="4" t="s">
        <v>405</v>
      </c>
      <c r="F903" s="4" t="s">
        <v>43</v>
      </c>
      <c r="G903" s="7">
        <v>38350.339999999997</v>
      </c>
      <c r="H903" s="23">
        <v>3167.03</v>
      </c>
      <c r="I903" s="7">
        <v>35183.31</v>
      </c>
      <c r="J903" s="7">
        <v>38500.07</v>
      </c>
      <c r="K903" s="25">
        <v>3316.76</v>
      </c>
      <c r="L903" s="4" t="s">
        <v>44</v>
      </c>
      <c r="M903" s="7" t="s">
        <v>45</v>
      </c>
      <c r="N903" s="23">
        <v>0</v>
      </c>
      <c r="O903" s="7" t="s">
        <v>45</v>
      </c>
      <c r="P903" s="7" t="s">
        <v>45</v>
      </c>
      <c r="Q903" s="25">
        <f t="shared" ref="Q903:Q966" si="28">IF(L903="Y",MAX(P903-O903,0),0)</f>
        <v>0</v>
      </c>
      <c r="R903" s="39">
        <f>+Section5_Values[[#This Row],[Business Tax Year 2025 Inflation Cap Credit Reduction Amount in Dollars]]+Section5_Values[[#This Row],[Non-Business Tax Year 2025 Inflation Cap Credit Reduction Amount in Dollars]]</f>
        <v>3167.03</v>
      </c>
      <c r="S903" s="18">
        <f>+Section5_Values[[#This Row],[Business County Portion of Section 5 Payment to School District]]+Section5_Values[[#This Row],[Non-Business County Portion of Section 5 Payment to School District]]</f>
        <v>3316.76</v>
      </c>
      <c r="T903" s="13">
        <f t="shared" ref="T903:T954" si="29">+S903-R903</f>
        <v>149.73000000000002</v>
      </c>
      <c r="U903" s="14">
        <f>+Section5_Values[[#This Row],[Difference]]/Section5_Values[[#This Row],[Total District ICC]]</f>
        <v>4.727773339690499E-2</v>
      </c>
    </row>
    <row r="904" spans="1:21">
      <c r="A904" s="4">
        <v>2024</v>
      </c>
      <c r="B904" s="4">
        <v>83</v>
      </c>
      <c r="C904" s="4" t="s">
        <v>764</v>
      </c>
      <c r="D904" s="4">
        <v>30060</v>
      </c>
      <c r="E904" s="4" t="s">
        <v>156</v>
      </c>
      <c r="F904" s="4" t="s">
        <v>43</v>
      </c>
      <c r="G904" s="7">
        <v>85685.79</v>
      </c>
      <c r="H904" s="23">
        <v>12660.72</v>
      </c>
      <c r="I904" s="7">
        <v>73025.069999999992</v>
      </c>
      <c r="J904" s="7">
        <v>84741.4</v>
      </c>
      <c r="K904" s="25">
        <v>11716.33</v>
      </c>
      <c r="L904" s="4" t="s">
        <v>44</v>
      </c>
      <c r="M904" s="7" t="s">
        <v>45</v>
      </c>
      <c r="N904" s="23">
        <v>0</v>
      </c>
      <c r="O904" s="7" t="s">
        <v>45</v>
      </c>
      <c r="P904" s="7" t="s">
        <v>45</v>
      </c>
      <c r="Q904" s="25">
        <f t="shared" si="28"/>
        <v>0</v>
      </c>
      <c r="R904" s="39">
        <f>+Section5_Values[[#This Row],[Business Tax Year 2025 Inflation Cap Credit Reduction Amount in Dollars]]+Section5_Values[[#This Row],[Non-Business Tax Year 2025 Inflation Cap Credit Reduction Amount in Dollars]]</f>
        <v>12660.72</v>
      </c>
      <c r="S904" s="18">
        <f>+Section5_Values[[#This Row],[Business County Portion of Section 5 Payment to School District]]+Section5_Values[[#This Row],[Non-Business County Portion of Section 5 Payment to School District]]</f>
        <v>11716.33</v>
      </c>
      <c r="T904" s="13">
        <f t="shared" si="29"/>
        <v>-944.38999999999942</v>
      </c>
      <c r="U904" s="15">
        <f>+Section5_Values[[#This Row],[Difference]]/Section5_Values[[#This Row],[Total District ICC]]</f>
        <v>-7.4592124302567273E-2</v>
      </c>
    </row>
    <row r="905" spans="1:21">
      <c r="A905" s="4">
        <v>2024</v>
      </c>
      <c r="B905" s="4">
        <v>83</v>
      </c>
      <c r="C905" s="4" t="s">
        <v>764</v>
      </c>
      <c r="D905" s="4">
        <v>30160</v>
      </c>
      <c r="E905" s="4" t="s">
        <v>137</v>
      </c>
      <c r="F905" s="4" t="s">
        <v>43</v>
      </c>
      <c r="G905" s="7">
        <v>5930927.6399999997</v>
      </c>
      <c r="H905" s="23">
        <v>569914.34</v>
      </c>
      <c r="I905" s="7">
        <v>5361013.3</v>
      </c>
      <c r="J905" s="7">
        <v>5838541.9800000004</v>
      </c>
      <c r="K905" s="25">
        <v>477528.68</v>
      </c>
      <c r="L905" s="4" t="s">
        <v>44</v>
      </c>
      <c r="M905" s="7" t="s">
        <v>45</v>
      </c>
      <c r="N905" s="23">
        <v>0</v>
      </c>
      <c r="O905" s="7" t="s">
        <v>45</v>
      </c>
      <c r="P905" s="7" t="s">
        <v>45</v>
      </c>
      <c r="Q905" s="25">
        <f t="shared" si="28"/>
        <v>0</v>
      </c>
      <c r="R905" s="39">
        <f>+Section5_Values[[#This Row],[Business Tax Year 2025 Inflation Cap Credit Reduction Amount in Dollars]]+Section5_Values[[#This Row],[Non-Business Tax Year 2025 Inflation Cap Credit Reduction Amount in Dollars]]</f>
        <v>569914.34</v>
      </c>
      <c r="S905" s="18">
        <f>+Section5_Values[[#This Row],[Business County Portion of Section 5 Payment to School District]]+Section5_Values[[#This Row],[Non-Business County Portion of Section 5 Payment to School District]]</f>
        <v>477528.68</v>
      </c>
      <c r="T905" s="13">
        <f t="shared" si="29"/>
        <v>-92385.659999999974</v>
      </c>
      <c r="U905" s="15">
        <f>+Section5_Values[[#This Row],[Difference]]/Section5_Values[[#This Row],[Total District ICC]]</f>
        <v>-0.16210446643613141</v>
      </c>
    </row>
    <row r="906" spans="1:21">
      <c r="A906" s="4">
        <v>2024</v>
      </c>
      <c r="B906" s="4">
        <v>83</v>
      </c>
      <c r="C906" s="4" t="s">
        <v>764</v>
      </c>
      <c r="D906" s="4">
        <v>30170</v>
      </c>
      <c r="E906" s="4" t="s">
        <v>189</v>
      </c>
      <c r="F906" s="4" t="s">
        <v>43</v>
      </c>
      <c r="G906" s="7">
        <v>5467.98</v>
      </c>
      <c r="H906" s="23">
        <v>523.69000000000005</v>
      </c>
      <c r="I906" s="7">
        <v>4944.2899999999991</v>
      </c>
      <c r="J906" s="7">
        <v>5505.85</v>
      </c>
      <c r="K906" s="25">
        <v>561.55999999999995</v>
      </c>
      <c r="L906" s="4" t="s">
        <v>44</v>
      </c>
      <c r="M906" s="7" t="s">
        <v>45</v>
      </c>
      <c r="N906" s="23">
        <v>0</v>
      </c>
      <c r="O906" s="7" t="s">
        <v>45</v>
      </c>
      <c r="P906" s="7" t="s">
        <v>45</v>
      </c>
      <c r="Q906" s="25">
        <f t="shared" si="28"/>
        <v>0</v>
      </c>
      <c r="R906" s="39">
        <f>+Section5_Values[[#This Row],[Business Tax Year 2025 Inflation Cap Credit Reduction Amount in Dollars]]+Section5_Values[[#This Row],[Non-Business Tax Year 2025 Inflation Cap Credit Reduction Amount in Dollars]]</f>
        <v>523.69000000000005</v>
      </c>
      <c r="S906" s="18">
        <f>+Section5_Values[[#This Row],[Business County Portion of Section 5 Payment to School District]]+Section5_Values[[#This Row],[Non-Business County Portion of Section 5 Payment to School District]]</f>
        <v>561.55999999999995</v>
      </c>
      <c r="T906" s="13">
        <f t="shared" si="29"/>
        <v>37.869999999999891</v>
      </c>
      <c r="U906" s="14">
        <f>+Section5_Values[[#This Row],[Difference]]/Section5_Values[[#This Row],[Total District ICC]]</f>
        <v>7.2313773415570062E-2</v>
      </c>
    </row>
    <row r="907" spans="1:21">
      <c r="A907" s="4">
        <v>2024</v>
      </c>
      <c r="B907" s="4">
        <v>83</v>
      </c>
      <c r="C907" s="4" t="s">
        <v>764</v>
      </c>
      <c r="D907" s="4">
        <v>30270</v>
      </c>
      <c r="E907" s="4" t="s">
        <v>157</v>
      </c>
      <c r="F907" s="4" t="s">
        <v>43</v>
      </c>
      <c r="G907" s="7">
        <v>629935.89</v>
      </c>
      <c r="H907" s="23">
        <v>51150.1</v>
      </c>
      <c r="I907" s="7">
        <v>578785.79</v>
      </c>
      <c r="J907" s="7">
        <v>642560.36</v>
      </c>
      <c r="K907" s="25">
        <v>63774.57</v>
      </c>
      <c r="L907" s="4" t="s">
        <v>44</v>
      </c>
      <c r="M907" s="7" t="s">
        <v>45</v>
      </c>
      <c r="N907" s="23">
        <v>0</v>
      </c>
      <c r="O907" s="7" t="s">
        <v>45</v>
      </c>
      <c r="P907" s="7" t="s">
        <v>45</v>
      </c>
      <c r="Q907" s="25">
        <f t="shared" si="28"/>
        <v>0</v>
      </c>
      <c r="R907" s="39">
        <f>+Section5_Values[[#This Row],[Business Tax Year 2025 Inflation Cap Credit Reduction Amount in Dollars]]+Section5_Values[[#This Row],[Non-Business Tax Year 2025 Inflation Cap Credit Reduction Amount in Dollars]]</f>
        <v>51150.1</v>
      </c>
      <c r="S907" s="18">
        <f>+Section5_Values[[#This Row],[Business County Portion of Section 5 Payment to School District]]+Section5_Values[[#This Row],[Non-Business County Portion of Section 5 Payment to School District]]</f>
        <v>63774.57</v>
      </c>
      <c r="T907" s="13">
        <f t="shared" si="29"/>
        <v>12624.470000000001</v>
      </c>
      <c r="U907" s="14">
        <f>+Section5_Values[[#This Row],[Difference]]/Section5_Values[[#This Row],[Total District ICC]]</f>
        <v>0.24681222519604071</v>
      </c>
    </row>
    <row r="908" spans="1:21">
      <c r="A908" s="4">
        <v>2024</v>
      </c>
      <c r="B908" s="4">
        <v>83</v>
      </c>
      <c r="C908" s="4" t="s">
        <v>764</v>
      </c>
      <c r="D908" s="4">
        <v>30470</v>
      </c>
      <c r="E908" s="4" t="s">
        <v>200</v>
      </c>
      <c r="F908" s="4" t="s">
        <v>43</v>
      </c>
      <c r="G908" s="7">
        <v>14151395.390000001</v>
      </c>
      <c r="H908" s="23">
        <v>1190793.1000000001</v>
      </c>
      <c r="I908" s="7">
        <v>12960602.289999999</v>
      </c>
      <c r="J908" s="7">
        <v>14073574.609999999</v>
      </c>
      <c r="K908" s="25">
        <v>1112972.32</v>
      </c>
      <c r="L908" s="4" t="s">
        <v>44</v>
      </c>
      <c r="M908" s="7" t="s">
        <v>45</v>
      </c>
      <c r="N908" s="23">
        <v>0</v>
      </c>
      <c r="O908" s="7" t="s">
        <v>45</v>
      </c>
      <c r="P908" s="7" t="s">
        <v>45</v>
      </c>
      <c r="Q908" s="25">
        <f t="shared" si="28"/>
        <v>0</v>
      </c>
      <c r="R908" s="39">
        <f>+Section5_Values[[#This Row],[Business Tax Year 2025 Inflation Cap Credit Reduction Amount in Dollars]]+Section5_Values[[#This Row],[Non-Business Tax Year 2025 Inflation Cap Credit Reduction Amount in Dollars]]</f>
        <v>1190793.1000000001</v>
      </c>
      <c r="S908" s="18">
        <f>+Section5_Values[[#This Row],[Business County Portion of Section 5 Payment to School District]]+Section5_Values[[#This Row],[Non-Business County Portion of Section 5 Payment to School District]]</f>
        <v>1112972.32</v>
      </c>
      <c r="T908" s="13">
        <f t="shared" si="29"/>
        <v>-77820.780000000028</v>
      </c>
      <c r="U908" s="15">
        <f>+Section5_Values[[#This Row],[Difference]]/Section5_Values[[#This Row],[Total District ICC]]</f>
        <v>-6.535205822069344E-2</v>
      </c>
    </row>
    <row r="909" spans="1:21">
      <c r="A909" s="4">
        <v>2023</v>
      </c>
      <c r="B909" s="4">
        <v>85</v>
      </c>
      <c r="C909" s="4" t="s">
        <v>773</v>
      </c>
      <c r="D909" s="4">
        <v>20980</v>
      </c>
      <c r="E909" s="4" t="s">
        <v>774</v>
      </c>
      <c r="F909" s="4" t="s">
        <v>43</v>
      </c>
      <c r="G909" s="7">
        <v>6533049</v>
      </c>
      <c r="H909" s="23">
        <v>778234.96</v>
      </c>
      <c r="I909" s="7">
        <v>5754814.04</v>
      </c>
      <c r="J909" s="7">
        <v>6535911</v>
      </c>
      <c r="K909" s="25">
        <v>781096.95999999996</v>
      </c>
      <c r="L909" s="4" t="s">
        <v>44</v>
      </c>
      <c r="M909" s="7" t="s">
        <v>45</v>
      </c>
      <c r="N909" s="23">
        <v>0</v>
      </c>
      <c r="O909" s="7" t="s">
        <v>45</v>
      </c>
      <c r="P909" s="7" t="s">
        <v>45</v>
      </c>
      <c r="Q909" s="25">
        <f t="shared" si="28"/>
        <v>0</v>
      </c>
      <c r="R909" s="39">
        <f>+Section5_Values[[#This Row],[Business Tax Year 2025 Inflation Cap Credit Reduction Amount in Dollars]]+Section5_Values[[#This Row],[Non-Business Tax Year 2025 Inflation Cap Credit Reduction Amount in Dollars]]</f>
        <v>778234.96</v>
      </c>
      <c r="S909" s="18">
        <f>+Section5_Values[[#This Row],[Business County Portion of Section 5 Payment to School District]]+Section5_Values[[#This Row],[Non-Business County Portion of Section 5 Payment to School District]]</f>
        <v>781096.95999999996</v>
      </c>
      <c r="T909" s="13">
        <f t="shared" si="29"/>
        <v>2862</v>
      </c>
      <c r="U909" s="14">
        <f>+Section5_Values[[#This Row],[Difference]]/Section5_Values[[#This Row],[Total District ICC]]</f>
        <v>3.6775525992818418E-3</v>
      </c>
    </row>
    <row r="910" spans="1:21">
      <c r="A910" s="4">
        <v>2023</v>
      </c>
      <c r="B910" s="4">
        <v>85</v>
      </c>
      <c r="C910" s="4" t="s">
        <v>773</v>
      </c>
      <c r="D910" s="4">
        <v>21350</v>
      </c>
      <c r="E910" s="4" t="s">
        <v>775</v>
      </c>
      <c r="F910" s="4" t="s">
        <v>43</v>
      </c>
      <c r="G910" s="7">
        <v>5485967</v>
      </c>
      <c r="H910" s="23">
        <v>552654.36</v>
      </c>
      <c r="I910" s="7">
        <v>4933312.6399999997</v>
      </c>
      <c r="J910" s="7">
        <v>5532706</v>
      </c>
      <c r="K910" s="25">
        <v>599393.36</v>
      </c>
      <c r="L910" s="4" t="s">
        <v>44</v>
      </c>
      <c r="M910" s="7" t="s">
        <v>45</v>
      </c>
      <c r="N910" s="23">
        <v>0</v>
      </c>
      <c r="O910" s="7" t="s">
        <v>45</v>
      </c>
      <c r="P910" s="7" t="s">
        <v>45</v>
      </c>
      <c r="Q910" s="25">
        <f t="shared" si="28"/>
        <v>0</v>
      </c>
      <c r="R910" s="39">
        <f>+Section5_Values[[#This Row],[Business Tax Year 2025 Inflation Cap Credit Reduction Amount in Dollars]]+Section5_Values[[#This Row],[Non-Business Tax Year 2025 Inflation Cap Credit Reduction Amount in Dollars]]</f>
        <v>552654.36</v>
      </c>
      <c r="S910" s="18">
        <f>+Section5_Values[[#This Row],[Business County Portion of Section 5 Payment to School District]]+Section5_Values[[#This Row],[Non-Business County Portion of Section 5 Payment to School District]]</f>
        <v>599393.36</v>
      </c>
      <c r="T910" s="13">
        <f t="shared" si="29"/>
        <v>46739</v>
      </c>
      <c r="U910" s="14">
        <f>+Section5_Values[[#This Row],[Difference]]/Section5_Values[[#This Row],[Total District ICC]]</f>
        <v>8.4571847040164488E-2</v>
      </c>
    </row>
    <row r="911" spans="1:21">
      <c r="A911" s="4">
        <v>2023</v>
      </c>
      <c r="B911" s="4">
        <v>85</v>
      </c>
      <c r="C911" s="4" t="s">
        <v>773</v>
      </c>
      <c r="D911" s="4">
        <v>21500</v>
      </c>
      <c r="E911" s="4" t="s">
        <v>465</v>
      </c>
      <c r="F911" s="4" t="s">
        <v>43</v>
      </c>
      <c r="G911" s="7">
        <v>55318</v>
      </c>
      <c r="H911" s="23">
        <v>5243.12</v>
      </c>
      <c r="I911" s="7">
        <v>50074.879999999997</v>
      </c>
      <c r="J911" s="7">
        <v>55962</v>
      </c>
      <c r="K911" s="25">
        <v>5887.12</v>
      </c>
      <c r="L911" s="4" t="s">
        <v>44</v>
      </c>
      <c r="M911" s="7" t="s">
        <v>45</v>
      </c>
      <c r="N911" s="23">
        <v>0</v>
      </c>
      <c r="O911" s="7" t="s">
        <v>45</v>
      </c>
      <c r="P911" s="7" t="s">
        <v>45</v>
      </c>
      <c r="Q911" s="25">
        <f t="shared" si="28"/>
        <v>0</v>
      </c>
      <c r="R911" s="39">
        <f>+Section5_Values[[#This Row],[Business Tax Year 2025 Inflation Cap Credit Reduction Amount in Dollars]]+Section5_Values[[#This Row],[Non-Business Tax Year 2025 Inflation Cap Credit Reduction Amount in Dollars]]</f>
        <v>5243.12</v>
      </c>
      <c r="S911" s="18">
        <f>+Section5_Values[[#This Row],[Business County Portion of Section 5 Payment to School District]]+Section5_Values[[#This Row],[Non-Business County Portion of Section 5 Payment to School District]]</f>
        <v>5887.12</v>
      </c>
      <c r="T911" s="13">
        <f t="shared" si="29"/>
        <v>644</v>
      </c>
      <c r="U911" s="14">
        <f>+Section5_Values[[#This Row],[Difference]]/Section5_Values[[#This Row],[Total District ICC]]</f>
        <v>0.12282762935046308</v>
      </c>
    </row>
    <row r="912" spans="1:21">
      <c r="A912" s="4">
        <v>2023</v>
      </c>
      <c r="B912" s="4">
        <v>85</v>
      </c>
      <c r="C912" s="4" t="s">
        <v>773</v>
      </c>
      <c r="D912" s="4">
        <v>22170</v>
      </c>
      <c r="E912" s="4" t="s">
        <v>776</v>
      </c>
      <c r="F912" s="4" t="s">
        <v>43</v>
      </c>
      <c r="G912" s="7">
        <v>6312416</v>
      </c>
      <c r="H912" s="23">
        <v>485075.36</v>
      </c>
      <c r="I912" s="7">
        <v>5827340.6399999997</v>
      </c>
      <c r="J912" s="7">
        <v>6518594</v>
      </c>
      <c r="K912" s="25">
        <v>691253.36</v>
      </c>
      <c r="L912" s="4" t="s">
        <v>44</v>
      </c>
      <c r="M912" s="7" t="s">
        <v>45</v>
      </c>
      <c r="N912" s="23">
        <v>0</v>
      </c>
      <c r="O912" s="7" t="s">
        <v>45</v>
      </c>
      <c r="P912" s="7" t="s">
        <v>45</v>
      </c>
      <c r="Q912" s="25">
        <f t="shared" si="28"/>
        <v>0</v>
      </c>
      <c r="R912" s="39">
        <f>+Section5_Values[[#This Row],[Business Tax Year 2025 Inflation Cap Credit Reduction Amount in Dollars]]+Section5_Values[[#This Row],[Non-Business Tax Year 2025 Inflation Cap Credit Reduction Amount in Dollars]]</f>
        <v>485075.36</v>
      </c>
      <c r="S912" s="18">
        <f>+Section5_Values[[#This Row],[Business County Portion of Section 5 Payment to School District]]+Section5_Values[[#This Row],[Non-Business County Portion of Section 5 Payment to School District]]</f>
        <v>691253.36</v>
      </c>
      <c r="T912" s="13">
        <f t="shared" si="29"/>
        <v>206178</v>
      </c>
      <c r="U912" s="14">
        <f>+Section5_Values[[#This Row],[Difference]]/Section5_Values[[#This Row],[Total District ICC]]</f>
        <v>0.4250432345192714</v>
      </c>
    </row>
    <row r="913" spans="1:21">
      <c r="A913" s="4">
        <v>2023</v>
      </c>
      <c r="B913" s="4">
        <v>85</v>
      </c>
      <c r="C913" s="4" t="s">
        <v>773</v>
      </c>
      <c r="D913" s="4">
        <v>22330</v>
      </c>
      <c r="E913" s="4" t="s">
        <v>70</v>
      </c>
      <c r="F913" s="4" t="s">
        <v>44</v>
      </c>
      <c r="G913" s="7" t="s">
        <v>45</v>
      </c>
      <c r="H913" s="23">
        <v>0</v>
      </c>
      <c r="I913" s="7" t="s">
        <v>45</v>
      </c>
      <c r="J913" s="7" t="s">
        <v>45</v>
      </c>
      <c r="K913" s="25">
        <v>0</v>
      </c>
      <c r="L913" s="4" t="s">
        <v>44</v>
      </c>
      <c r="M913" s="7" t="s">
        <v>45</v>
      </c>
      <c r="N913" s="23">
        <v>0</v>
      </c>
      <c r="O913" s="7" t="s">
        <v>45</v>
      </c>
      <c r="P913" s="7" t="s">
        <v>45</v>
      </c>
      <c r="Q913" s="25">
        <f t="shared" si="28"/>
        <v>0</v>
      </c>
      <c r="R913" s="39">
        <f>+Section5_Values[[#This Row],[Business Tax Year 2025 Inflation Cap Credit Reduction Amount in Dollars]]+Section5_Values[[#This Row],[Non-Business Tax Year 2025 Inflation Cap Credit Reduction Amount in Dollars]]</f>
        <v>0</v>
      </c>
      <c r="S913" s="18">
        <f>+Section5_Values[[#This Row],[Business County Portion of Section 5 Payment to School District]]+Section5_Values[[#This Row],[Non-Business County Portion of Section 5 Payment to School District]]</f>
        <v>0</v>
      </c>
      <c r="T913" s="13">
        <f t="shared" si="29"/>
        <v>0</v>
      </c>
      <c r="U913" s="14" t="e">
        <f>+Section5_Values[[#This Row],[Difference]]/Section5_Values[[#This Row],[Total District ICC]]</f>
        <v>#DIV/0!</v>
      </c>
    </row>
    <row r="914" spans="1:21">
      <c r="A914" s="4">
        <v>2023</v>
      </c>
      <c r="B914" s="4">
        <v>85</v>
      </c>
      <c r="C914" s="4" t="s">
        <v>773</v>
      </c>
      <c r="D914" s="4">
        <v>23840</v>
      </c>
      <c r="E914" s="4" t="s">
        <v>565</v>
      </c>
      <c r="F914" s="4" t="s">
        <v>43</v>
      </c>
      <c r="G914" s="7">
        <v>5597186</v>
      </c>
      <c r="H914" s="23">
        <v>509908.33</v>
      </c>
      <c r="I914" s="7">
        <v>5087277.67</v>
      </c>
      <c r="J914" s="7">
        <v>5639474</v>
      </c>
      <c r="K914" s="25">
        <v>552196.32999999996</v>
      </c>
      <c r="L914" s="4" t="s">
        <v>44</v>
      </c>
      <c r="M914" s="7" t="s">
        <v>45</v>
      </c>
      <c r="N914" s="23">
        <v>0</v>
      </c>
      <c r="O914" s="7" t="s">
        <v>45</v>
      </c>
      <c r="P914" s="7" t="s">
        <v>45</v>
      </c>
      <c r="Q914" s="25">
        <f t="shared" si="28"/>
        <v>0</v>
      </c>
      <c r="R914" s="39">
        <f>+Section5_Values[[#This Row],[Business Tax Year 2025 Inflation Cap Credit Reduction Amount in Dollars]]+Section5_Values[[#This Row],[Non-Business Tax Year 2025 Inflation Cap Credit Reduction Amount in Dollars]]</f>
        <v>509908.33</v>
      </c>
      <c r="S914" s="18">
        <f>+Section5_Values[[#This Row],[Business County Portion of Section 5 Payment to School District]]+Section5_Values[[#This Row],[Non-Business County Portion of Section 5 Payment to School District]]</f>
        <v>552196.32999999996</v>
      </c>
      <c r="T914" s="13">
        <f t="shared" si="29"/>
        <v>42287.999999999942</v>
      </c>
      <c r="U914" s="14">
        <f>+Section5_Values[[#This Row],[Difference]]/Section5_Values[[#This Row],[Total District ICC]]</f>
        <v>8.2932553778833032E-2</v>
      </c>
    </row>
    <row r="915" spans="1:21">
      <c r="A915" s="4">
        <v>2023</v>
      </c>
      <c r="B915" s="4">
        <v>85</v>
      </c>
      <c r="C915" s="4" t="s">
        <v>773</v>
      </c>
      <c r="D915" s="4">
        <v>24000</v>
      </c>
      <c r="E915" s="4" t="s">
        <v>713</v>
      </c>
      <c r="F915" s="4" t="s">
        <v>43</v>
      </c>
      <c r="G915" s="7">
        <v>72259</v>
      </c>
      <c r="H915" s="23">
        <v>3290.73</v>
      </c>
      <c r="I915" s="7">
        <v>68968.27</v>
      </c>
      <c r="J915" s="7">
        <v>72857</v>
      </c>
      <c r="K915" s="25">
        <v>3888.73</v>
      </c>
      <c r="L915" s="4" t="s">
        <v>44</v>
      </c>
      <c r="M915" s="7" t="s">
        <v>45</v>
      </c>
      <c r="N915" s="23">
        <v>0</v>
      </c>
      <c r="O915" s="7" t="s">
        <v>45</v>
      </c>
      <c r="P915" s="7" t="s">
        <v>45</v>
      </c>
      <c r="Q915" s="25">
        <f t="shared" si="28"/>
        <v>0</v>
      </c>
      <c r="R915" s="39">
        <f>+Section5_Values[[#This Row],[Business Tax Year 2025 Inflation Cap Credit Reduction Amount in Dollars]]+Section5_Values[[#This Row],[Non-Business Tax Year 2025 Inflation Cap Credit Reduction Amount in Dollars]]</f>
        <v>3290.73</v>
      </c>
      <c r="S915" s="18">
        <f>+Section5_Values[[#This Row],[Business County Portion of Section 5 Payment to School District]]+Section5_Values[[#This Row],[Non-Business County Portion of Section 5 Payment to School District]]</f>
        <v>3888.73</v>
      </c>
      <c r="T915" s="13">
        <f t="shared" si="29"/>
        <v>598</v>
      </c>
      <c r="U915" s="14">
        <f>+Section5_Values[[#This Row],[Difference]]/Section5_Values[[#This Row],[Total District ICC]]</f>
        <v>0.18172259650594244</v>
      </c>
    </row>
    <row r="916" spans="1:21">
      <c r="A916" s="4">
        <v>2023</v>
      </c>
      <c r="B916" s="4">
        <v>85</v>
      </c>
      <c r="C916" s="4" t="s">
        <v>773</v>
      </c>
      <c r="D916" s="4">
        <v>24020</v>
      </c>
      <c r="E916" s="4" t="s">
        <v>75</v>
      </c>
      <c r="F916" s="4" t="s">
        <v>43</v>
      </c>
      <c r="G916" s="7">
        <v>4792199</v>
      </c>
      <c r="H916" s="23">
        <v>371026.91</v>
      </c>
      <c r="I916" s="7">
        <v>4421172.09</v>
      </c>
      <c r="J916" s="7">
        <v>4814800</v>
      </c>
      <c r="K916" s="25">
        <v>393627.91</v>
      </c>
      <c r="L916" s="4" t="s">
        <v>44</v>
      </c>
      <c r="M916" s="7" t="s">
        <v>45</v>
      </c>
      <c r="N916" s="23">
        <v>0</v>
      </c>
      <c r="O916" s="7" t="s">
        <v>45</v>
      </c>
      <c r="P916" s="7" t="s">
        <v>45</v>
      </c>
      <c r="Q916" s="25">
        <f t="shared" si="28"/>
        <v>0</v>
      </c>
      <c r="R916" s="39">
        <f>+Section5_Values[[#This Row],[Business Tax Year 2025 Inflation Cap Credit Reduction Amount in Dollars]]+Section5_Values[[#This Row],[Non-Business Tax Year 2025 Inflation Cap Credit Reduction Amount in Dollars]]</f>
        <v>371026.91</v>
      </c>
      <c r="S916" s="18">
        <f>+Section5_Values[[#This Row],[Business County Portion of Section 5 Payment to School District]]+Section5_Values[[#This Row],[Non-Business County Portion of Section 5 Payment to School District]]</f>
        <v>393627.91</v>
      </c>
      <c r="T916" s="13">
        <f t="shared" si="29"/>
        <v>22601</v>
      </c>
      <c r="U916" s="14">
        <f>+Section5_Values[[#This Row],[Difference]]/Section5_Values[[#This Row],[Total District ICC]]</f>
        <v>6.0914719096790047E-2</v>
      </c>
    </row>
    <row r="917" spans="1:21">
      <c r="A917" s="4">
        <v>2023</v>
      </c>
      <c r="B917" s="4">
        <v>85</v>
      </c>
      <c r="C917" s="4" t="s">
        <v>773</v>
      </c>
      <c r="D917" s="4">
        <v>24190</v>
      </c>
      <c r="E917" s="4" t="s">
        <v>777</v>
      </c>
      <c r="F917" s="4" t="s">
        <v>43</v>
      </c>
      <c r="G917" s="7">
        <v>8400666</v>
      </c>
      <c r="H917" s="23">
        <v>608088.28</v>
      </c>
      <c r="I917" s="7">
        <v>7792577.7199999997</v>
      </c>
      <c r="J917" s="7">
        <v>8468764</v>
      </c>
      <c r="K917" s="25">
        <v>676186.28</v>
      </c>
      <c r="L917" s="4" t="s">
        <v>44</v>
      </c>
      <c r="M917" s="7" t="s">
        <v>45</v>
      </c>
      <c r="N917" s="23">
        <v>0</v>
      </c>
      <c r="O917" s="7" t="s">
        <v>45</v>
      </c>
      <c r="P917" s="7" t="s">
        <v>45</v>
      </c>
      <c r="Q917" s="25">
        <f t="shared" si="28"/>
        <v>0</v>
      </c>
      <c r="R917" s="39">
        <f>+Section5_Values[[#This Row],[Business Tax Year 2025 Inflation Cap Credit Reduction Amount in Dollars]]+Section5_Values[[#This Row],[Non-Business Tax Year 2025 Inflation Cap Credit Reduction Amount in Dollars]]</f>
        <v>608088.28</v>
      </c>
      <c r="S917" s="18">
        <f>+Section5_Values[[#This Row],[Business County Portion of Section 5 Payment to School District]]+Section5_Values[[#This Row],[Non-Business County Portion of Section 5 Payment to School District]]</f>
        <v>676186.28</v>
      </c>
      <c r="T917" s="13">
        <f t="shared" si="29"/>
        <v>68098</v>
      </c>
      <c r="U917" s="14">
        <f>+Section5_Values[[#This Row],[Difference]]/Section5_Values[[#This Row],[Total District ICC]]</f>
        <v>0.11198702925173956</v>
      </c>
    </row>
    <row r="918" spans="1:21">
      <c r="A918" s="4">
        <v>2023</v>
      </c>
      <c r="B918" s="4">
        <v>85</v>
      </c>
      <c r="C918" s="4" t="s">
        <v>773</v>
      </c>
      <c r="D918" s="4">
        <v>24620</v>
      </c>
      <c r="E918" s="4" t="s">
        <v>566</v>
      </c>
      <c r="F918" s="4" t="s">
        <v>43</v>
      </c>
      <c r="G918" s="7">
        <v>4321171</v>
      </c>
      <c r="H918" s="23">
        <v>329043.11</v>
      </c>
      <c r="I918" s="7">
        <v>3992127.89</v>
      </c>
      <c r="J918" s="7">
        <v>4326318</v>
      </c>
      <c r="K918" s="25">
        <v>334190.11</v>
      </c>
      <c r="L918" s="4" t="s">
        <v>44</v>
      </c>
      <c r="M918" s="7" t="s">
        <v>45</v>
      </c>
      <c r="N918" s="23">
        <v>0</v>
      </c>
      <c r="O918" s="7" t="s">
        <v>45</v>
      </c>
      <c r="P918" s="7" t="s">
        <v>45</v>
      </c>
      <c r="Q918" s="25">
        <f t="shared" si="28"/>
        <v>0</v>
      </c>
      <c r="R918" s="39">
        <f>+Section5_Values[[#This Row],[Business Tax Year 2025 Inflation Cap Credit Reduction Amount in Dollars]]+Section5_Values[[#This Row],[Non-Business Tax Year 2025 Inflation Cap Credit Reduction Amount in Dollars]]</f>
        <v>329043.11</v>
      </c>
      <c r="S918" s="18">
        <f>+Section5_Values[[#This Row],[Business County Portion of Section 5 Payment to School District]]+Section5_Values[[#This Row],[Non-Business County Portion of Section 5 Payment to School District]]</f>
        <v>334190.11</v>
      </c>
      <c r="T918" s="13">
        <f t="shared" si="29"/>
        <v>5147</v>
      </c>
      <c r="U918" s="14">
        <f>+Section5_Values[[#This Row],[Difference]]/Section5_Values[[#This Row],[Total District ICC]]</f>
        <v>1.5642327231832936E-2</v>
      </c>
    </row>
    <row r="919" spans="1:21">
      <c r="A919" s="4">
        <v>2023</v>
      </c>
      <c r="B919" s="4">
        <v>85</v>
      </c>
      <c r="C919" s="4" t="s">
        <v>773</v>
      </c>
      <c r="D919" s="4">
        <v>25000</v>
      </c>
      <c r="E919" s="4" t="s">
        <v>466</v>
      </c>
      <c r="F919" s="4" t="s">
        <v>43</v>
      </c>
      <c r="G919" s="7">
        <v>9520581</v>
      </c>
      <c r="H919" s="23">
        <v>891841.94</v>
      </c>
      <c r="I919" s="7">
        <v>8628739.0600000005</v>
      </c>
      <c r="J919" s="7">
        <v>9778628</v>
      </c>
      <c r="K919" s="25">
        <v>1149888.94</v>
      </c>
      <c r="L919" s="4" t="s">
        <v>44</v>
      </c>
      <c r="M919" s="7" t="s">
        <v>45</v>
      </c>
      <c r="N919" s="23">
        <v>0</v>
      </c>
      <c r="O919" s="7" t="s">
        <v>45</v>
      </c>
      <c r="P919" s="7" t="s">
        <v>45</v>
      </c>
      <c r="Q919" s="25">
        <f t="shared" si="28"/>
        <v>0</v>
      </c>
      <c r="R919" s="39">
        <f>+Section5_Values[[#This Row],[Business Tax Year 2025 Inflation Cap Credit Reduction Amount in Dollars]]+Section5_Values[[#This Row],[Non-Business Tax Year 2025 Inflation Cap Credit Reduction Amount in Dollars]]</f>
        <v>891841.94</v>
      </c>
      <c r="S919" s="18">
        <f>+Section5_Values[[#This Row],[Business County Portion of Section 5 Payment to School District]]+Section5_Values[[#This Row],[Non-Business County Portion of Section 5 Payment to School District]]</f>
        <v>1149888.94</v>
      </c>
      <c r="T919" s="13">
        <f t="shared" si="29"/>
        <v>258047</v>
      </c>
      <c r="U919" s="14">
        <f>+Section5_Values[[#This Row],[Difference]]/Section5_Values[[#This Row],[Total District ICC]]</f>
        <v>0.28934162930260943</v>
      </c>
    </row>
    <row r="920" spans="1:21">
      <c r="A920" s="4">
        <v>2023</v>
      </c>
      <c r="B920" s="4">
        <v>85</v>
      </c>
      <c r="C920" s="4" t="s">
        <v>773</v>
      </c>
      <c r="D920" s="4">
        <v>25400</v>
      </c>
      <c r="E920" s="4" t="s">
        <v>467</v>
      </c>
      <c r="F920" s="4" t="s">
        <v>43</v>
      </c>
      <c r="G920" s="7">
        <v>8564344</v>
      </c>
      <c r="H920" s="23">
        <v>835541.66</v>
      </c>
      <c r="I920" s="7">
        <v>7728802.3399999999</v>
      </c>
      <c r="J920" s="7">
        <v>8620184</v>
      </c>
      <c r="K920" s="25">
        <v>891381.66</v>
      </c>
      <c r="L920" s="4" t="s">
        <v>44</v>
      </c>
      <c r="M920" s="7" t="s">
        <v>45</v>
      </c>
      <c r="N920" s="23">
        <v>0</v>
      </c>
      <c r="O920" s="7" t="s">
        <v>45</v>
      </c>
      <c r="P920" s="7" t="s">
        <v>45</v>
      </c>
      <c r="Q920" s="25">
        <f t="shared" si="28"/>
        <v>0</v>
      </c>
      <c r="R920" s="39">
        <f>+Section5_Values[[#This Row],[Business Tax Year 2025 Inflation Cap Credit Reduction Amount in Dollars]]+Section5_Values[[#This Row],[Non-Business Tax Year 2025 Inflation Cap Credit Reduction Amount in Dollars]]</f>
        <v>835541.66</v>
      </c>
      <c r="S920" s="18">
        <f>+Section5_Values[[#This Row],[Business County Portion of Section 5 Payment to School District]]+Section5_Values[[#This Row],[Non-Business County Portion of Section 5 Payment to School District]]</f>
        <v>891381.66</v>
      </c>
      <c r="T920" s="13">
        <f t="shared" si="29"/>
        <v>55840</v>
      </c>
      <c r="U920" s="14">
        <f>+Section5_Values[[#This Row],[Difference]]/Section5_Values[[#This Row],[Total District ICC]]</f>
        <v>6.6830898653216161E-2</v>
      </c>
    </row>
    <row r="921" spans="1:21">
      <c r="A921" s="4">
        <v>2023</v>
      </c>
      <c r="B921" s="4">
        <v>85</v>
      </c>
      <c r="C921" s="4" t="s">
        <v>773</v>
      </c>
      <c r="D921" s="4">
        <v>25440</v>
      </c>
      <c r="E921" s="4" t="s">
        <v>717</v>
      </c>
      <c r="F921" s="4" t="s">
        <v>43</v>
      </c>
      <c r="G921" s="7">
        <v>72770</v>
      </c>
      <c r="H921" s="23">
        <v>4052.97</v>
      </c>
      <c r="I921" s="7">
        <v>68717.03</v>
      </c>
      <c r="J921" s="7">
        <v>73822</v>
      </c>
      <c r="K921" s="25">
        <v>5104.97</v>
      </c>
      <c r="L921" s="4" t="s">
        <v>44</v>
      </c>
      <c r="M921" s="7" t="s">
        <v>45</v>
      </c>
      <c r="N921" s="23">
        <v>0</v>
      </c>
      <c r="O921" s="7" t="s">
        <v>45</v>
      </c>
      <c r="P921" s="7" t="s">
        <v>45</v>
      </c>
      <c r="Q921" s="25">
        <f t="shared" si="28"/>
        <v>0</v>
      </c>
      <c r="R921" s="39">
        <f>+Section5_Values[[#This Row],[Business Tax Year 2025 Inflation Cap Credit Reduction Amount in Dollars]]+Section5_Values[[#This Row],[Non-Business Tax Year 2025 Inflation Cap Credit Reduction Amount in Dollars]]</f>
        <v>4052.97</v>
      </c>
      <c r="S921" s="18">
        <f>+Section5_Values[[#This Row],[Business County Portion of Section 5 Payment to School District]]+Section5_Values[[#This Row],[Non-Business County Portion of Section 5 Payment to School District]]</f>
        <v>5104.97</v>
      </c>
      <c r="T921" s="13">
        <f t="shared" si="29"/>
        <v>1052.0000000000005</v>
      </c>
      <c r="U921" s="14">
        <f>+Section5_Values[[#This Row],[Difference]]/Section5_Values[[#This Row],[Total District ICC]]</f>
        <v>0.25956274041011912</v>
      </c>
    </row>
    <row r="922" spans="1:21">
      <c r="A922" s="4">
        <v>2023</v>
      </c>
      <c r="B922" s="4">
        <v>85</v>
      </c>
      <c r="C922" s="4" t="s">
        <v>773</v>
      </c>
      <c r="D922" s="4">
        <v>25860</v>
      </c>
      <c r="E922" s="4" t="s">
        <v>76</v>
      </c>
      <c r="F922" s="4" t="s">
        <v>43</v>
      </c>
      <c r="G922" s="7">
        <v>280802</v>
      </c>
      <c r="H922" s="23">
        <v>62114.71</v>
      </c>
      <c r="I922" s="7">
        <v>218687.29</v>
      </c>
      <c r="J922" s="7">
        <v>286567</v>
      </c>
      <c r="K922" s="25">
        <v>67879.710000000006</v>
      </c>
      <c r="L922" s="4" t="s">
        <v>43</v>
      </c>
      <c r="M922" s="7">
        <v>14976</v>
      </c>
      <c r="N922" s="23">
        <v>465.49</v>
      </c>
      <c r="O922" s="7">
        <v>14510.51</v>
      </c>
      <c r="P922" s="7">
        <v>16694</v>
      </c>
      <c r="Q922" s="25">
        <f t="shared" si="28"/>
        <v>2183.4899999999998</v>
      </c>
      <c r="R922" s="39">
        <f>+Section5_Values[[#This Row],[Business Tax Year 2025 Inflation Cap Credit Reduction Amount in Dollars]]+Section5_Values[[#This Row],[Non-Business Tax Year 2025 Inflation Cap Credit Reduction Amount in Dollars]]</f>
        <v>62580.2</v>
      </c>
      <c r="S922" s="18">
        <f>+Section5_Values[[#This Row],[Business County Portion of Section 5 Payment to School District]]+Section5_Values[[#This Row],[Non-Business County Portion of Section 5 Payment to School District]]</f>
        <v>70063.200000000012</v>
      </c>
      <c r="T922" s="13">
        <f t="shared" si="29"/>
        <v>7483.0000000000146</v>
      </c>
      <c r="U922" s="14">
        <f>+Section5_Values[[#This Row],[Difference]]/Section5_Values[[#This Row],[Total District ICC]]</f>
        <v>0.11957456192214175</v>
      </c>
    </row>
    <row r="923" spans="1:21">
      <c r="A923" s="4">
        <v>2023</v>
      </c>
      <c r="B923" s="4">
        <v>85</v>
      </c>
      <c r="C923" s="4" t="s">
        <v>773</v>
      </c>
      <c r="D923" s="4">
        <v>26070</v>
      </c>
      <c r="E923" s="4" t="s">
        <v>778</v>
      </c>
      <c r="F923" s="4" t="s">
        <v>44</v>
      </c>
      <c r="G923" s="7" t="s">
        <v>45</v>
      </c>
      <c r="H923" s="23">
        <v>0</v>
      </c>
      <c r="I923" s="7" t="s">
        <v>45</v>
      </c>
      <c r="J923" s="7" t="s">
        <v>45</v>
      </c>
      <c r="K923" s="25">
        <v>0</v>
      </c>
      <c r="L923" s="4" t="s">
        <v>44</v>
      </c>
      <c r="M923" s="7" t="s">
        <v>45</v>
      </c>
      <c r="N923" s="23">
        <v>0</v>
      </c>
      <c r="O923" s="7" t="s">
        <v>45</v>
      </c>
      <c r="P923" s="7" t="s">
        <v>45</v>
      </c>
      <c r="Q923" s="25">
        <f t="shared" si="28"/>
        <v>0</v>
      </c>
      <c r="R923" s="39">
        <f>+Section5_Values[[#This Row],[Business Tax Year 2025 Inflation Cap Credit Reduction Amount in Dollars]]+Section5_Values[[#This Row],[Non-Business Tax Year 2025 Inflation Cap Credit Reduction Amount in Dollars]]</f>
        <v>0</v>
      </c>
      <c r="S923" s="18">
        <f>+Section5_Values[[#This Row],[Business County Portion of Section 5 Payment to School District]]+Section5_Values[[#This Row],[Non-Business County Portion of Section 5 Payment to School District]]</f>
        <v>0</v>
      </c>
      <c r="T923" s="13">
        <f t="shared" si="29"/>
        <v>0</v>
      </c>
      <c r="U923" s="14" t="e">
        <f>+Section5_Values[[#This Row],[Difference]]/Section5_Values[[#This Row],[Total District ICC]]</f>
        <v>#DIV/0!</v>
      </c>
    </row>
    <row r="924" spans="1:21">
      <c r="A924" s="4">
        <v>2023</v>
      </c>
      <c r="B924" s="4">
        <v>85</v>
      </c>
      <c r="C924" s="4" t="s">
        <v>773</v>
      </c>
      <c r="D924" s="4">
        <v>30020</v>
      </c>
      <c r="E924" s="4" t="s">
        <v>77</v>
      </c>
      <c r="F924" s="4" t="s">
        <v>43</v>
      </c>
      <c r="G924" s="7">
        <v>68822</v>
      </c>
      <c r="H924" s="23">
        <v>7072.35</v>
      </c>
      <c r="I924" s="7">
        <v>61749.65</v>
      </c>
      <c r="J924" s="7">
        <v>70525</v>
      </c>
      <c r="K924" s="25">
        <v>8775.35</v>
      </c>
      <c r="L924" s="4" t="s">
        <v>44</v>
      </c>
      <c r="M924" s="7" t="s">
        <v>45</v>
      </c>
      <c r="N924" s="23">
        <v>0</v>
      </c>
      <c r="O924" s="7" t="s">
        <v>45</v>
      </c>
      <c r="P924" s="7" t="s">
        <v>45</v>
      </c>
      <c r="Q924" s="25">
        <f t="shared" si="28"/>
        <v>0</v>
      </c>
      <c r="R924" s="39">
        <f>+Section5_Values[[#This Row],[Business Tax Year 2025 Inflation Cap Credit Reduction Amount in Dollars]]+Section5_Values[[#This Row],[Non-Business Tax Year 2025 Inflation Cap Credit Reduction Amount in Dollars]]</f>
        <v>7072.35</v>
      </c>
      <c r="S924" s="18">
        <f>+Section5_Values[[#This Row],[Business County Portion of Section 5 Payment to School District]]+Section5_Values[[#This Row],[Non-Business County Portion of Section 5 Payment to School District]]</f>
        <v>8775.35</v>
      </c>
      <c r="T924" s="13">
        <f t="shared" si="29"/>
        <v>1703</v>
      </c>
      <c r="U924" s="14">
        <f>+Section5_Values[[#This Row],[Difference]]/Section5_Values[[#This Row],[Total District ICC]]</f>
        <v>0.24079690626170933</v>
      </c>
    </row>
    <row r="925" spans="1:21">
      <c r="A925" s="4">
        <v>2023</v>
      </c>
      <c r="B925" s="4">
        <v>85</v>
      </c>
      <c r="C925" s="4" t="s">
        <v>773</v>
      </c>
      <c r="D925" s="4">
        <v>30050</v>
      </c>
      <c r="E925" s="4" t="s">
        <v>167</v>
      </c>
      <c r="F925" s="4" t="s">
        <v>43</v>
      </c>
      <c r="G925" s="7">
        <v>5252</v>
      </c>
      <c r="H925" s="23">
        <v>684.83</v>
      </c>
      <c r="I925" s="7">
        <v>4567.17</v>
      </c>
      <c r="J925" s="7">
        <v>5254</v>
      </c>
      <c r="K925" s="25">
        <v>686.83</v>
      </c>
      <c r="L925" s="4" t="s">
        <v>44</v>
      </c>
      <c r="M925" s="7" t="s">
        <v>45</v>
      </c>
      <c r="N925" s="23">
        <v>0</v>
      </c>
      <c r="O925" s="7" t="s">
        <v>45</v>
      </c>
      <c r="P925" s="7" t="s">
        <v>45</v>
      </c>
      <c r="Q925" s="25">
        <f t="shared" si="28"/>
        <v>0</v>
      </c>
      <c r="R925" s="39">
        <f>+Section5_Values[[#This Row],[Business Tax Year 2025 Inflation Cap Credit Reduction Amount in Dollars]]+Section5_Values[[#This Row],[Non-Business Tax Year 2025 Inflation Cap Credit Reduction Amount in Dollars]]</f>
        <v>684.83</v>
      </c>
      <c r="S925" s="18">
        <f>+Section5_Values[[#This Row],[Business County Portion of Section 5 Payment to School District]]+Section5_Values[[#This Row],[Non-Business County Portion of Section 5 Payment to School District]]</f>
        <v>686.83</v>
      </c>
      <c r="T925" s="13">
        <f t="shared" si="29"/>
        <v>2</v>
      </c>
      <c r="U925" s="14">
        <f>+Section5_Values[[#This Row],[Difference]]/Section5_Values[[#This Row],[Total District ICC]]</f>
        <v>2.9204328081421666E-3</v>
      </c>
    </row>
    <row r="926" spans="1:21">
      <c r="A926" s="4">
        <v>2023</v>
      </c>
      <c r="B926" s="4">
        <v>85</v>
      </c>
      <c r="C926" s="4" t="s">
        <v>773</v>
      </c>
      <c r="D926" s="4">
        <v>30390</v>
      </c>
      <c r="E926" s="4" t="s">
        <v>169</v>
      </c>
      <c r="F926" s="4" t="s">
        <v>43</v>
      </c>
      <c r="G926" s="7">
        <v>11107</v>
      </c>
      <c r="H926" s="23">
        <v>997.67</v>
      </c>
      <c r="I926" s="7">
        <v>10109.33</v>
      </c>
      <c r="J926" s="7">
        <v>11214</v>
      </c>
      <c r="K926" s="25">
        <v>1104.67</v>
      </c>
      <c r="L926" s="4" t="s">
        <v>44</v>
      </c>
      <c r="M926" s="7" t="s">
        <v>45</v>
      </c>
      <c r="N926" s="23">
        <v>0</v>
      </c>
      <c r="O926" s="7" t="s">
        <v>45</v>
      </c>
      <c r="P926" s="7" t="s">
        <v>45</v>
      </c>
      <c r="Q926" s="25">
        <f t="shared" si="28"/>
        <v>0</v>
      </c>
      <c r="R926" s="39">
        <f>+Section5_Values[[#This Row],[Business Tax Year 2025 Inflation Cap Credit Reduction Amount in Dollars]]+Section5_Values[[#This Row],[Non-Business Tax Year 2025 Inflation Cap Credit Reduction Amount in Dollars]]</f>
        <v>997.67</v>
      </c>
      <c r="S926" s="18">
        <f>+Section5_Values[[#This Row],[Business County Portion of Section 5 Payment to School District]]+Section5_Values[[#This Row],[Non-Business County Portion of Section 5 Payment to School District]]</f>
        <v>1104.67</v>
      </c>
      <c r="T926" s="13">
        <f t="shared" si="29"/>
        <v>107.00000000000011</v>
      </c>
      <c r="U926" s="14">
        <f>+Section5_Values[[#This Row],[Difference]]/Section5_Values[[#This Row],[Total District ICC]]</f>
        <v>0.10724989224894015</v>
      </c>
    </row>
    <row r="927" spans="1:21">
      <c r="A927" s="4">
        <v>2023</v>
      </c>
      <c r="B927" s="4">
        <v>85</v>
      </c>
      <c r="C927" s="4" t="s">
        <v>773</v>
      </c>
      <c r="D927" s="4">
        <v>30490</v>
      </c>
      <c r="E927" s="4" t="s">
        <v>81</v>
      </c>
      <c r="F927" s="4" t="s">
        <v>43</v>
      </c>
      <c r="G927" s="7">
        <v>7001018</v>
      </c>
      <c r="H927" s="23">
        <v>914028.87</v>
      </c>
      <c r="I927" s="7">
        <v>6086989.1299999999</v>
      </c>
      <c r="J927" s="7">
        <v>7022740</v>
      </c>
      <c r="K927" s="25">
        <v>935750.87</v>
      </c>
      <c r="L927" s="4" t="s">
        <v>44</v>
      </c>
      <c r="M927" s="7" t="s">
        <v>45</v>
      </c>
      <c r="N927" s="23">
        <v>0</v>
      </c>
      <c r="O927" s="7" t="s">
        <v>45</v>
      </c>
      <c r="P927" s="7" t="s">
        <v>45</v>
      </c>
      <c r="Q927" s="25">
        <f t="shared" si="28"/>
        <v>0</v>
      </c>
      <c r="R927" s="39">
        <f>+Section5_Values[[#This Row],[Business Tax Year 2025 Inflation Cap Credit Reduction Amount in Dollars]]+Section5_Values[[#This Row],[Non-Business Tax Year 2025 Inflation Cap Credit Reduction Amount in Dollars]]</f>
        <v>914028.87</v>
      </c>
      <c r="S927" s="18">
        <f>+Section5_Values[[#This Row],[Business County Portion of Section 5 Payment to School District]]+Section5_Values[[#This Row],[Non-Business County Portion of Section 5 Payment to School District]]</f>
        <v>935750.87</v>
      </c>
      <c r="T927" s="13">
        <f t="shared" si="29"/>
        <v>21722</v>
      </c>
      <c r="U927" s="14">
        <f>+Section5_Values[[#This Row],[Difference]]/Section5_Values[[#This Row],[Total District ICC]]</f>
        <v>2.3765113677426841E-2</v>
      </c>
    </row>
    <row r="928" spans="1:21">
      <c r="A928" s="4">
        <v>2024</v>
      </c>
      <c r="B928" s="4">
        <v>86</v>
      </c>
      <c r="C928" s="4" t="s">
        <v>779</v>
      </c>
      <c r="D928" s="4">
        <v>20680</v>
      </c>
      <c r="E928" s="4" t="s">
        <v>780</v>
      </c>
      <c r="F928" s="4" t="s">
        <v>43</v>
      </c>
      <c r="G928" s="7">
        <v>10932504</v>
      </c>
      <c r="H928" s="23">
        <v>639259.18999999994</v>
      </c>
      <c r="I928" s="7">
        <v>10293244.810000001</v>
      </c>
      <c r="J928" s="7">
        <v>10941832</v>
      </c>
      <c r="K928" s="25">
        <v>648587.18999999994</v>
      </c>
      <c r="L928" s="4" t="s">
        <v>44</v>
      </c>
      <c r="M928" s="7" t="s">
        <v>45</v>
      </c>
      <c r="N928" s="23">
        <v>0</v>
      </c>
      <c r="O928" s="7" t="s">
        <v>45</v>
      </c>
      <c r="P928" s="7" t="s">
        <v>45</v>
      </c>
      <c r="Q928" s="25">
        <f t="shared" si="28"/>
        <v>0</v>
      </c>
      <c r="R928" s="39">
        <f>+Section5_Values[[#This Row],[Business Tax Year 2025 Inflation Cap Credit Reduction Amount in Dollars]]+Section5_Values[[#This Row],[Non-Business Tax Year 2025 Inflation Cap Credit Reduction Amount in Dollars]]</f>
        <v>639259.18999999994</v>
      </c>
      <c r="S928" s="18">
        <f>+Section5_Values[[#This Row],[Business County Portion of Section 5 Payment to School District]]+Section5_Values[[#This Row],[Non-Business County Portion of Section 5 Payment to School District]]</f>
        <v>648587.18999999994</v>
      </c>
      <c r="T928" s="13">
        <f t="shared" si="29"/>
        <v>9328</v>
      </c>
      <c r="U928" s="14">
        <f>+Section5_Values[[#This Row],[Difference]]/Section5_Values[[#This Row],[Total District ICC]]</f>
        <v>1.4591890341068075E-2</v>
      </c>
    </row>
    <row r="929" spans="1:21">
      <c r="A929" s="4">
        <v>2024</v>
      </c>
      <c r="B929" s="4">
        <v>86</v>
      </c>
      <c r="C929" s="4" t="s">
        <v>779</v>
      </c>
      <c r="D929" s="4">
        <v>20920</v>
      </c>
      <c r="E929" s="4" t="s">
        <v>300</v>
      </c>
      <c r="F929" s="4" t="s">
        <v>43</v>
      </c>
      <c r="G929" s="7">
        <v>246888</v>
      </c>
      <c r="H929" s="23">
        <v>22925.19</v>
      </c>
      <c r="I929" s="7">
        <v>223962.81</v>
      </c>
      <c r="J929" s="7">
        <v>247629</v>
      </c>
      <c r="K929" s="25">
        <v>23666.19</v>
      </c>
      <c r="L929" s="4" t="s">
        <v>44</v>
      </c>
      <c r="M929" s="7" t="s">
        <v>45</v>
      </c>
      <c r="N929" s="23">
        <v>0</v>
      </c>
      <c r="O929" s="7" t="s">
        <v>45</v>
      </c>
      <c r="P929" s="7" t="s">
        <v>45</v>
      </c>
      <c r="Q929" s="25">
        <f t="shared" si="28"/>
        <v>0</v>
      </c>
      <c r="R929" s="39">
        <f>+Section5_Values[[#This Row],[Business Tax Year 2025 Inflation Cap Credit Reduction Amount in Dollars]]+Section5_Values[[#This Row],[Non-Business Tax Year 2025 Inflation Cap Credit Reduction Amount in Dollars]]</f>
        <v>22925.19</v>
      </c>
      <c r="S929" s="18">
        <f>+Section5_Values[[#This Row],[Business County Portion of Section 5 Payment to School District]]+Section5_Values[[#This Row],[Non-Business County Portion of Section 5 Payment to School District]]</f>
        <v>23666.19</v>
      </c>
      <c r="T929" s="13">
        <f t="shared" si="29"/>
        <v>741</v>
      </c>
      <c r="U929" s="14">
        <f>+Section5_Values[[#This Row],[Difference]]/Section5_Values[[#This Row],[Total District ICC]]</f>
        <v>3.2322523826411036E-2</v>
      </c>
    </row>
    <row r="930" spans="1:21">
      <c r="A930" s="4">
        <v>2024</v>
      </c>
      <c r="B930" s="4">
        <v>86</v>
      </c>
      <c r="C930" s="4" t="s">
        <v>779</v>
      </c>
      <c r="D930" s="4">
        <v>21600</v>
      </c>
      <c r="E930" s="4" t="s">
        <v>302</v>
      </c>
      <c r="F930" s="4" t="s">
        <v>43</v>
      </c>
      <c r="G930" s="7">
        <v>2503134</v>
      </c>
      <c r="H930" s="23">
        <v>253372.89</v>
      </c>
      <c r="I930" s="7">
        <v>2249761.11</v>
      </c>
      <c r="J930" s="7">
        <v>2651665</v>
      </c>
      <c r="K930" s="25">
        <v>401903.89</v>
      </c>
      <c r="L930" s="4" t="s">
        <v>44</v>
      </c>
      <c r="M930" s="7" t="s">
        <v>45</v>
      </c>
      <c r="N930" s="23">
        <v>0</v>
      </c>
      <c r="O930" s="7" t="s">
        <v>45</v>
      </c>
      <c r="P930" s="7" t="s">
        <v>45</v>
      </c>
      <c r="Q930" s="25">
        <f t="shared" si="28"/>
        <v>0</v>
      </c>
      <c r="R930" s="39">
        <f>+Section5_Values[[#This Row],[Business Tax Year 2025 Inflation Cap Credit Reduction Amount in Dollars]]+Section5_Values[[#This Row],[Non-Business Tax Year 2025 Inflation Cap Credit Reduction Amount in Dollars]]</f>
        <v>253372.89</v>
      </c>
      <c r="S930" s="18">
        <f>+Section5_Values[[#This Row],[Business County Portion of Section 5 Payment to School District]]+Section5_Values[[#This Row],[Non-Business County Portion of Section 5 Payment to School District]]</f>
        <v>401903.89</v>
      </c>
      <c r="T930" s="13">
        <f t="shared" si="29"/>
        <v>148531</v>
      </c>
      <c r="U930" s="14">
        <f>+Section5_Values[[#This Row],[Difference]]/Section5_Values[[#This Row],[Total District ICC]]</f>
        <v>0.58621504455350371</v>
      </c>
    </row>
    <row r="931" spans="1:21">
      <c r="A931" s="4">
        <v>2024</v>
      </c>
      <c r="B931" s="4">
        <v>86</v>
      </c>
      <c r="C931" s="4" t="s">
        <v>779</v>
      </c>
      <c r="D931" s="4">
        <v>21630</v>
      </c>
      <c r="E931" s="4" t="s">
        <v>781</v>
      </c>
      <c r="F931" s="4" t="s">
        <v>43</v>
      </c>
      <c r="G931" s="7">
        <v>2612925</v>
      </c>
      <c r="H931" s="23">
        <v>364346.77</v>
      </c>
      <c r="I931" s="7">
        <v>2248578.23</v>
      </c>
      <c r="J931" s="7">
        <v>2612317</v>
      </c>
      <c r="K931" s="25">
        <v>363738.77</v>
      </c>
      <c r="L931" s="4" t="s">
        <v>44</v>
      </c>
      <c r="M931" s="7" t="s">
        <v>45</v>
      </c>
      <c r="N931" s="23">
        <v>0</v>
      </c>
      <c r="O931" s="7" t="s">
        <v>45</v>
      </c>
      <c r="P931" s="7" t="s">
        <v>45</v>
      </c>
      <c r="Q931" s="25">
        <f t="shared" si="28"/>
        <v>0</v>
      </c>
      <c r="R931" s="39">
        <f>+Section5_Values[[#This Row],[Business Tax Year 2025 Inflation Cap Credit Reduction Amount in Dollars]]+Section5_Values[[#This Row],[Non-Business Tax Year 2025 Inflation Cap Credit Reduction Amount in Dollars]]</f>
        <v>364346.77</v>
      </c>
      <c r="S931" s="18">
        <f>+Section5_Values[[#This Row],[Business County Portion of Section 5 Payment to School District]]+Section5_Values[[#This Row],[Non-Business County Portion of Section 5 Payment to School District]]</f>
        <v>363738.77</v>
      </c>
      <c r="T931" s="13">
        <f t="shared" si="29"/>
        <v>-608</v>
      </c>
      <c r="U931" s="15">
        <f>+Section5_Values[[#This Row],[Difference]]/Section5_Values[[#This Row],[Total District ICC]]</f>
        <v>-1.6687399204883852E-3</v>
      </c>
    </row>
    <row r="932" spans="1:21">
      <c r="A932" s="4">
        <v>2024</v>
      </c>
      <c r="B932" s="4">
        <v>86</v>
      </c>
      <c r="C932" s="4" t="s">
        <v>779</v>
      </c>
      <c r="D932" s="4">
        <v>23440</v>
      </c>
      <c r="E932" s="4" t="s">
        <v>782</v>
      </c>
      <c r="F932" s="4" t="s">
        <v>43</v>
      </c>
      <c r="G932" s="7">
        <v>2466097</v>
      </c>
      <c r="H932" s="23">
        <v>242483.79</v>
      </c>
      <c r="I932" s="7">
        <v>2223613.21</v>
      </c>
      <c r="J932" s="7">
        <v>2498895</v>
      </c>
      <c r="K932" s="25">
        <v>275281.78999999998</v>
      </c>
      <c r="L932" s="4" t="s">
        <v>44</v>
      </c>
      <c r="M932" s="7" t="s">
        <v>45</v>
      </c>
      <c r="N932" s="23">
        <v>0</v>
      </c>
      <c r="O932" s="7" t="s">
        <v>45</v>
      </c>
      <c r="P932" s="7" t="s">
        <v>45</v>
      </c>
      <c r="Q932" s="25">
        <f t="shared" si="28"/>
        <v>0</v>
      </c>
      <c r="R932" s="39">
        <f>+Section5_Values[[#This Row],[Business Tax Year 2025 Inflation Cap Credit Reduction Amount in Dollars]]+Section5_Values[[#This Row],[Non-Business Tax Year 2025 Inflation Cap Credit Reduction Amount in Dollars]]</f>
        <v>242483.79</v>
      </c>
      <c r="S932" s="18">
        <f>+Section5_Values[[#This Row],[Business County Portion of Section 5 Payment to School District]]+Section5_Values[[#This Row],[Non-Business County Portion of Section 5 Payment to School District]]</f>
        <v>275281.78999999998</v>
      </c>
      <c r="T932" s="13">
        <f t="shared" si="29"/>
        <v>32797.999999999971</v>
      </c>
      <c r="U932" s="14">
        <f>+Section5_Values[[#This Row],[Difference]]/Section5_Values[[#This Row],[Total District ICC]]</f>
        <v>0.1352585259410535</v>
      </c>
    </row>
    <row r="933" spans="1:21">
      <c r="A933" s="4">
        <v>2024</v>
      </c>
      <c r="B933" s="4">
        <v>86</v>
      </c>
      <c r="C933" s="4" t="s">
        <v>779</v>
      </c>
      <c r="D933" s="4">
        <v>23540</v>
      </c>
      <c r="E933" s="4" t="s">
        <v>783</v>
      </c>
      <c r="F933" s="4" t="s">
        <v>43</v>
      </c>
      <c r="G933" s="7">
        <v>2841222</v>
      </c>
      <c r="H933" s="23">
        <v>348005.39</v>
      </c>
      <c r="I933" s="7">
        <v>2493216.61</v>
      </c>
      <c r="J933" s="7">
        <v>2983486</v>
      </c>
      <c r="K933" s="25">
        <v>490269.39</v>
      </c>
      <c r="L933" s="4" t="s">
        <v>44</v>
      </c>
      <c r="M933" s="7" t="s">
        <v>45</v>
      </c>
      <c r="N933" s="23">
        <v>0</v>
      </c>
      <c r="O933" s="7" t="s">
        <v>45</v>
      </c>
      <c r="P933" s="7" t="s">
        <v>45</v>
      </c>
      <c r="Q933" s="25">
        <f t="shared" si="28"/>
        <v>0</v>
      </c>
      <c r="R933" s="39">
        <f>+Section5_Values[[#This Row],[Business Tax Year 2025 Inflation Cap Credit Reduction Amount in Dollars]]+Section5_Values[[#This Row],[Non-Business Tax Year 2025 Inflation Cap Credit Reduction Amount in Dollars]]</f>
        <v>348005.39</v>
      </c>
      <c r="S933" s="18">
        <f>+Section5_Values[[#This Row],[Business County Portion of Section 5 Payment to School District]]+Section5_Values[[#This Row],[Non-Business County Portion of Section 5 Payment to School District]]</f>
        <v>490269.39</v>
      </c>
      <c r="T933" s="13">
        <f t="shared" si="29"/>
        <v>142264</v>
      </c>
      <c r="U933" s="14">
        <f>+Section5_Values[[#This Row],[Difference]]/Section5_Values[[#This Row],[Total District ICC]]</f>
        <v>0.40879826602685665</v>
      </c>
    </row>
    <row r="934" spans="1:21">
      <c r="A934" s="4">
        <v>2024</v>
      </c>
      <c r="B934" s="4">
        <v>86</v>
      </c>
      <c r="C934" s="4" t="s">
        <v>779</v>
      </c>
      <c r="D934" s="4">
        <v>23830</v>
      </c>
      <c r="E934" s="4" t="s">
        <v>784</v>
      </c>
      <c r="F934" s="4" t="s">
        <v>43</v>
      </c>
      <c r="G934" s="7">
        <v>3919753</v>
      </c>
      <c r="H934" s="23">
        <v>458906.06</v>
      </c>
      <c r="I934" s="7">
        <v>3460846.94</v>
      </c>
      <c r="J934" s="7">
        <v>3916009</v>
      </c>
      <c r="K934" s="25">
        <v>455162.06</v>
      </c>
      <c r="L934" s="4" t="s">
        <v>44</v>
      </c>
      <c r="M934" s="7" t="s">
        <v>45</v>
      </c>
      <c r="N934" s="23">
        <v>0</v>
      </c>
      <c r="O934" s="7" t="s">
        <v>45</v>
      </c>
      <c r="P934" s="7" t="s">
        <v>45</v>
      </c>
      <c r="Q934" s="25">
        <f t="shared" si="28"/>
        <v>0</v>
      </c>
      <c r="R934" s="39">
        <f>+Section5_Values[[#This Row],[Business Tax Year 2025 Inflation Cap Credit Reduction Amount in Dollars]]+Section5_Values[[#This Row],[Non-Business Tax Year 2025 Inflation Cap Credit Reduction Amount in Dollars]]</f>
        <v>458906.06</v>
      </c>
      <c r="S934" s="18">
        <f>+Section5_Values[[#This Row],[Business County Portion of Section 5 Payment to School District]]+Section5_Values[[#This Row],[Non-Business County Portion of Section 5 Payment to School District]]</f>
        <v>455162.06</v>
      </c>
      <c r="T934" s="13">
        <f t="shared" si="29"/>
        <v>-3744</v>
      </c>
      <c r="U934" s="15">
        <f>+Section5_Values[[#This Row],[Difference]]/Section5_Values[[#This Row],[Total District ICC]]</f>
        <v>-8.1585324891983342E-3</v>
      </c>
    </row>
    <row r="935" spans="1:21">
      <c r="A935" s="4">
        <v>2024</v>
      </c>
      <c r="B935" s="4">
        <v>86</v>
      </c>
      <c r="C935" s="4" t="s">
        <v>779</v>
      </c>
      <c r="D935" s="4">
        <v>25210</v>
      </c>
      <c r="E935" s="4" t="s">
        <v>785</v>
      </c>
      <c r="F935" s="4" t="s">
        <v>43</v>
      </c>
      <c r="G935" s="7">
        <v>2684758</v>
      </c>
      <c r="H935" s="23">
        <v>320018.88</v>
      </c>
      <c r="I935" s="7">
        <v>2364739.12</v>
      </c>
      <c r="J935" s="7">
        <v>2692719</v>
      </c>
      <c r="K935" s="25">
        <v>327979.88</v>
      </c>
      <c r="L935" s="4" t="s">
        <v>44</v>
      </c>
      <c r="M935" s="7" t="s">
        <v>45</v>
      </c>
      <c r="N935" s="23">
        <v>0</v>
      </c>
      <c r="O935" s="7" t="s">
        <v>45</v>
      </c>
      <c r="P935" s="7" t="s">
        <v>45</v>
      </c>
      <c r="Q935" s="25">
        <f t="shared" si="28"/>
        <v>0</v>
      </c>
      <c r="R935" s="39">
        <f>+Section5_Values[[#This Row],[Business Tax Year 2025 Inflation Cap Credit Reduction Amount in Dollars]]+Section5_Values[[#This Row],[Non-Business Tax Year 2025 Inflation Cap Credit Reduction Amount in Dollars]]</f>
        <v>320018.88</v>
      </c>
      <c r="S935" s="18">
        <f>+Section5_Values[[#This Row],[Business County Portion of Section 5 Payment to School District]]+Section5_Values[[#This Row],[Non-Business County Portion of Section 5 Payment to School District]]</f>
        <v>327979.88</v>
      </c>
      <c r="T935" s="13">
        <f t="shared" si="29"/>
        <v>7961</v>
      </c>
      <c r="U935" s="14">
        <f>+Section5_Values[[#This Row],[Difference]]/Section5_Values[[#This Row],[Total District ICC]]</f>
        <v>2.4876657277220642E-2</v>
      </c>
    </row>
    <row r="936" spans="1:21">
      <c r="A936" s="4">
        <v>2024</v>
      </c>
      <c r="B936" s="4">
        <v>86</v>
      </c>
      <c r="C936" s="4" t="s">
        <v>779</v>
      </c>
      <c r="D936" s="4">
        <v>30140</v>
      </c>
      <c r="E936" s="4" t="s">
        <v>305</v>
      </c>
      <c r="F936" s="4" t="s">
        <v>44</v>
      </c>
      <c r="G936" s="7" t="s">
        <v>45</v>
      </c>
      <c r="H936" s="23">
        <v>0</v>
      </c>
      <c r="I936" s="7" t="s">
        <v>45</v>
      </c>
      <c r="J936" s="7" t="s">
        <v>45</v>
      </c>
      <c r="K936" s="25">
        <v>0</v>
      </c>
      <c r="L936" s="4" t="s">
        <v>44</v>
      </c>
      <c r="M936" s="7" t="s">
        <v>45</v>
      </c>
      <c r="N936" s="23">
        <v>0</v>
      </c>
      <c r="O936" s="7" t="s">
        <v>45</v>
      </c>
      <c r="P936" s="7" t="s">
        <v>45</v>
      </c>
      <c r="Q936" s="25">
        <f t="shared" si="28"/>
        <v>0</v>
      </c>
      <c r="R936" s="39">
        <f>+Section5_Values[[#This Row],[Business Tax Year 2025 Inflation Cap Credit Reduction Amount in Dollars]]+Section5_Values[[#This Row],[Non-Business Tax Year 2025 Inflation Cap Credit Reduction Amount in Dollars]]</f>
        <v>0</v>
      </c>
      <c r="S936" s="18">
        <f>+Section5_Values[[#This Row],[Business County Portion of Section 5 Payment to School District]]+Section5_Values[[#This Row],[Non-Business County Portion of Section 5 Payment to School District]]</f>
        <v>0</v>
      </c>
      <c r="T936" s="13">
        <f t="shared" si="29"/>
        <v>0</v>
      </c>
      <c r="U936" s="14" t="e">
        <f>+Section5_Values[[#This Row],[Difference]]/Section5_Values[[#This Row],[Total District ICC]]</f>
        <v>#DIV/0!</v>
      </c>
    </row>
    <row r="937" spans="1:21">
      <c r="A937" s="4">
        <v>2023</v>
      </c>
      <c r="B937" s="4">
        <v>87</v>
      </c>
      <c r="C937" s="4" t="s">
        <v>786</v>
      </c>
      <c r="D937" s="4">
        <v>20110</v>
      </c>
      <c r="E937" s="4" t="s">
        <v>370</v>
      </c>
      <c r="F937" s="4" t="s">
        <v>44</v>
      </c>
      <c r="G937" s="7" t="s">
        <v>45</v>
      </c>
      <c r="H937" s="23">
        <v>0</v>
      </c>
      <c r="I937" s="7" t="s">
        <v>45</v>
      </c>
      <c r="J937" s="7" t="s">
        <v>45</v>
      </c>
      <c r="K937" s="25">
        <v>0</v>
      </c>
      <c r="L937" s="4" t="s">
        <v>44</v>
      </c>
      <c r="M937" s="7" t="s">
        <v>45</v>
      </c>
      <c r="N937" s="23">
        <v>0</v>
      </c>
      <c r="O937" s="7" t="s">
        <v>45</v>
      </c>
      <c r="P937" s="7" t="s">
        <v>45</v>
      </c>
      <c r="Q937" s="25">
        <f t="shared" si="28"/>
        <v>0</v>
      </c>
      <c r="R937" s="39">
        <f>+Section5_Values[[#This Row],[Business Tax Year 2025 Inflation Cap Credit Reduction Amount in Dollars]]+Section5_Values[[#This Row],[Non-Business Tax Year 2025 Inflation Cap Credit Reduction Amount in Dollars]]</f>
        <v>0</v>
      </c>
      <c r="S937" s="18">
        <f>+Section5_Values[[#This Row],[Business County Portion of Section 5 Payment to School District]]+Section5_Values[[#This Row],[Non-Business County Portion of Section 5 Payment to School District]]</f>
        <v>0</v>
      </c>
      <c r="T937" s="13">
        <f t="shared" si="29"/>
        <v>0</v>
      </c>
      <c r="U937" s="14" t="e">
        <f>+Section5_Values[[#This Row],[Difference]]/Section5_Values[[#This Row],[Total District ICC]]</f>
        <v>#DIV/0!</v>
      </c>
    </row>
    <row r="938" spans="1:21">
      <c r="A938" s="4">
        <v>2023</v>
      </c>
      <c r="B938" s="4">
        <v>87</v>
      </c>
      <c r="C938" s="4" t="s">
        <v>786</v>
      </c>
      <c r="D938" s="4">
        <v>20570</v>
      </c>
      <c r="E938" s="4" t="s">
        <v>451</v>
      </c>
      <c r="F938" s="4" t="s">
        <v>43</v>
      </c>
      <c r="G938" s="7">
        <v>18047414.489999998</v>
      </c>
      <c r="H938" s="23">
        <v>279052.48</v>
      </c>
      <c r="I938" s="7">
        <v>17768362.010000002</v>
      </c>
      <c r="J938" s="7">
        <v>18195174.77</v>
      </c>
      <c r="K938" s="25">
        <v>426812.76</v>
      </c>
      <c r="L938" s="4" t="s">
        <v>44</v>
      </c>
      <c r="M938" s="7" t="s">
        <v>45</v>
      </c>
      <c r="N938" s="23">
        <v>0</v>
      </c>
      <c r="O938" s="7" t="s">
        <v>45</v>
      </c>
      <c r="P938" s="7" t="s">
        <v>45</v>
      </c>
      <c r="Q938" s="25">
        <f t="shared" si="28"/>
        <v>0</v>
      </c>
      <c r="R938" s="39">
        <f>+Section5_Values[[#This Row],[Business Tax Year 2025 Inflation Cap Credit Reduction Amount in Dollars]]+Section5_Values[[#This Row],[Non-Business Tax Year 2025 Inflation Cap Credit Reduction Amount in Dollars]]</f>
        <v>279052.48</v>
      </c>
      <c r="S938" s="18">
        <f>+Section5_Values[[#This Row],[Business County Portion of Section 5 Payment to School District]]+Section5_Values[[#This Row],[Non-Business County Portion of Section 5 Payment to School District]]</f>
        <v>426812.76</v>
      </c>
      <c r="T938" s="13">
        <f t="shared" si="29"/>
        <v>147760.28000000003</v>
      </c>
      <c r="U938" s="14">
        <f>+Section5_Values[[#This Row],[Difference]]/Section5_Values[[#This Row],[Total District ICC]]</f>
        <v>0.52950713786883397</v>
      </c>
    </row>
    <row r="939" spans="1:21">
      <c r="A939" s="4">
        <v>2023</v>
      </c>
      <c r="B939" s="4">
        <v>87</v>
      </c>
      <c r="C939" s="4" t="s">
        <v>786</v>
      </c>
      <c r="D939" s="4">
        <v>21580</v>
      </c>
      <c r="E939" s="4" t="s">
        <v>787</v>
      </c>
      <c r="F939" s="4" t="s">
        <v>43</v>
      </c>
      <c r="G939" s="7">
        <v>6328323.29</v>
      </c>
      <c r="H939" s="23">
        <v>487621.37</v>
      </c>
      <c r="I939" s="7">
        <v>5840701.9199999999</v>
      </c>
      <c r="J939" s="7">
        <v>6408248.3799999999</v>
      </c>
      <c r="K939" s="25">
        <v>567546.46</v>
      </c>
      <c r="L939" s="4" t="s">
        <v>44</v>
      </c>
      <c r="M939" s="7" t="s">
        <v>45</v>
      </c>
      <c r="N939" s="23">
        <v>0</v>
      </c>
      <c r="O939" s="7" t="s">
        <v>45</v>
      </c>
      <c r="P939" s="7" t="s">
        <v>45</v>
      </c>
      <c r="Q939" s="25">
        <f t="shared" si="28"/>
        <v>0</v>
      </c>
      <c r="R939" s="39">
        <f>+Section5_Values[[#This Row],[Business Tax Year 2025 Inflation Cap Credit Reduction Amount in Dollars]]+Section5_Values[[#This Row],[Non-Business Tax Year 2025 Inflation Cap Credit Reduction Amount in Dollars]]</f>
        <v>487621.37</v>
      </c>
      <c r="S939" s="18">
        <f>+Section5_Values[[#This Row],[Business County Portion of Section 5 Payment to School District]]+Section5_Values[[#This Row],[Non-Business County Portion of Section 5 Payment to School District]]</f>
        <v>567546.46</v>
      </c>
      <c r="T939" s="13">
        <f t="shared" si="29"/>
        <v>79925.089999999967</v>
      </c>
      <c r="U939" s="14">
        <f>+Section5_Values[[#This Row],[Difference]]/Section5_Values[[#This Row],[Total District ICC]]</f>
        <v>0.16390809533224512</v>
      </c>
    </row>
    <row r="940" spans="1:21">
      <c r="A940" s="4">
        <v>2023</v>
      </c>
      <c r="B940" s="4">
        <v>87</v>
      </c>
      <c r="C940" s="4" t="s">
        <v>786</v>
      </c>
      <c r="D940" s="4">
        <v>21660</v>
      </c>
      <c r="E940" s="4" t="s">
        <v>435</v>
      </c>
      <c r="F940" s="4" t="s">
        <v>43</v>
      </c>
      <c r="G940" s="7">
        <v>4232553.38</v>
      </c>
      <c r="H940" s="23">
        <v>600751.86</v>
      </c>
      <c r="I940" s="7">
        <v>3631801.52</v>
      </c>
      <c r="J940" s="7">
        <v>4261750.26</v>
      </c>
      <c r="K940" s="25">
        <v>629948.74</v>
      </c>
      <c r="L940" s="4" t="s">
        <v>44</v>
      </c>
      <c r="M940" s="7" t="s">
        <v>45</v>
      </c>
      <c r="N940" s="23">
        <v>0</v>
      </c>
      <c r="O940" s="7" t="s">
        <v>45</v>
      </c>
      <c r="P940" s="7" t="s">
        <v>45</v>
      </c>
      <c r="Q940" s="25">
        <f t="shared" si="28"/>
        <v>0</v>
      </c>
      <c r="R940" s="39">
        <f>+Section5_Values[[#This Row],[Business Tax Year 2025 Inflation Cap Credit Reduction Amount in Dollars]]+Section5_Values[[#This Row],[Non-Business Tax Year 2025 Inflation Cap Credit Reduction Amount in Dollars]]</f>
        <v>600751.86</v>
      </c>
      <c r="S940" s="18">
        <f>+Section5_Values[[#This Row],[Business County Portion of Section 5 Payment to School District]]+Section5_Values[[#This Row],[Non-Business County Portion of Section 5 Payment to School District]]</f>
        <v>629948.74</v>
      </c>
      <c r="T940" s="13">
        <f t="shared" si="29"/>
        <v>29196.880000000005</v>
      </c>
      <c r="U940" s="14">
        <f>+Section5_Values[[#This Row],[Difference]]/Section5_Values[[#This Row],[Total District ICC]]</f>
        <v>4.860056529829139E-2</v>
      </c>
    </row>
    <row r="941" spans="1:21">
      <c r="A941" s="4">
        <v>2023</v>
      </c>
      <c r="B941" s="4">
        <v>87</v>
      </c>
      <c r="C941" s="4" t="s">
        <v>786</v>
      </c>
      <c r="D941" s="4">
        <v>21910</v>
      </c>
      <c r="E941" s="4" t="s">
        <v>437</v>
      </c>
      <c r="F941" s="4" t="s">
        <v>43</v>
      </c>
      <c r="G941" s="7">
        <v>1636110.25</v>
      </c>
      <c r="H941" s="23">
        <v>118342.22</v>
      </c>
      <c r="I941" s="7">
        <v>1517768.03</v>
      </c>
      <c r="J941" s="7">
        <v>1721177.56</v>
      </c>
      <c r="K941" s="25">
        <v>203409.53</v>
      </c>
      <c r="L941" s="4" t="s">
        <v>44</v>
      </c>
      <c r="M941" s="7" t="s">
        <v>45</v>
      </c>
      <c r="N941" s="23">
        <v>0</v>
      </c>
      <c r="O941" s="7" t="s">
        <v>45</v>
      </c>
      <c r="P941" s="7" t="s">
        <v>45</v>
      </c>
      <c r="Q941" s="25">
        <f t="shared" si="28"/>
        <v>0</v>
      </c>
      <c r="R941" s="39">
        <f>+Section5_Values[[#This Row],[Business Tax Year 2025 Inflation Cap Credit Reduction Amount in Dollars]]+Section5_Values[[#This Row],[Non-Business Tax Year 2025 Inflation Cap Credit Reduction Amount in Dollars]]</f>
        <v>118342.22</v>
      </c>
      <c r="S941" s="18">
        <f>+Section5_Values[[#This Row],[Business County Portion of Section 5 Payment to School District]]+Section5_Values[[#This Row],[Non-Business County Portion of Section 5 Payment to School District]]</f>
        <v>203409.53</v>
      </c>
      <c r="T941" s="13">
        <f t="shared" si="29"/>
        <v>85067.31</v>
      </c>
      <c r="U941" s="14">
        <f>+Section5_Values[[#This Row],[Difference]]/Section5_Values[[#This Row],[Total District ICC]]</f>
        <v>0.71882469333429777</v>
      </c>
    </row>
    <row r="942" spans="1:21">
      <c r="A942" s="4">
        <v>2023</v>
      </c>
      <c r="B942" s="4">
        <v>87</v>
      </c>
      <c r="C942" s="4" t="s">
        <v>786</v>
      </c>
      <c r="D942" s="4">
        <v>22070</v>
      </c>
      <c r="E942" s="4" t="s">
        <v>680</v>
      </c>
      <c r="F942" s="4" t="s">
        <v>43</v>
      </c>
      <c r="G942" s="7">
        <v>47497.83</v>
      </c>
      <c r="H942" s="23">
        <v>5561.9</v>
      </c>
      <c r="I942" s="7">
        <v>41935.93</v>
      </c>
      <c r="J942" s="7">
        <v>47705.65</v>
      </c>
      <c r="K942" s="25">
        <v>5769.72</v>
      </c>
      <c r="L942" s="4" t="s">
        <v>44</v>
      </c>
      <c r="M942" s="7" t="s">
        <v>45</v>
      </c>
      <c r="N942" s="23">
        <v>0</v>
      </c>
      <c r="O942" s="7" t="s">
        <v>45</v>
      </c>
      <c r="P942" s="7" t="s">
        <v>45</v>
      </c>
      <c r="Q942" s="25">
        <f t="shared" si="28"/>
        <v>0</v>
      </c>
      <c r="R942" s="39">
        <f>+Section5_Values[[#This Row],[Business Tax Year 2025 Inflation Cap Credit Reduction Amount in Dollars]]+Section5_Values[[#This Row],[Non-Business Tax Year 2025 Inflation Cap Credit Reduction Amount in Dollars]]</f>
        <v>5561.9</v>
      </c>
      <c r="S942" s="18">
        <f>+Section5_Values[[#This Row],[Business County Portion of Section 5 Payment to School District]]+Section5_Values[[#This Row],[Non-Business County Portion of Section 5 Payment to School District]]</f>
        <v>5769.72</v>
      </c>
      <c r="T942" s="13">
        <f t="shared" si="29"/>
        <v>207.82000000000062</v>
      </c>
      <c r="U942" s="14">
        <f>+Section5_Values[[#This Row],[Difference]]/Section5_Values[[#This Row],[Total District ICC]]</f>
        <v>3.7364929250795702E-2</v>
      </c>
    </row>
    <row r="943" spans="1:21">
      <c r="A943" s="4">
        <v>2023</v>
      </c>
      <c r="B943" s="4">
        <v>87</v>
      </c>
      <c r="C943" s="4" t="s">
        <v>786</v>
      </c>
      <c r="D943" s="4">
        <v>22710</v>
      </c>
      <c r="E943" s="4" t="s">
        <v>615</v>
      </c>
      <c r="F943" s="4" t="s">
        <v>44</v>
      </c>
      <c r="G943" s="7" t="s">
        <v>45</v>
      </c>
      <c r="H943" s="23">
        <v>0</v>
      </c>
      <c r="I943" s="7" t="s">
        <v>45</v>
      </c>
      <c r="J943" s="7" t="s">
        <v>45</v>
      </c>
      <c r="K943" s="25">
        <v>0</v>
      </c>
      <c r="L943" s="4" t="s">
        <v>44</v>
      </c>
      <c r="M943" s="7" t="s">
        <v>45</v>
      </c>
      <c r="N943" s="23">
        <v>0</v>
      </c>
      <c r="O943" s="7" t="s">
        <v>45</v>
      </c>
      <c r="P943" s="7" t="s">
        <v>45</v>
      </c>
      <c r="Q943" s="25">
        <f t="shared" si="28"/>
        <v>0</v>
      </c>
      <c r="R943" s="39">
        <f>+Section5_Values[[#This Row],[Business Tax Year 2025 Inflation Cap Credit Reduction Amount in Dollars]]+Section5_Values[[#This Row],[Non-Business Tax Year 2025 Inflation Cap Credit Reduction Amount in Dollars]]</f>
        <v>0</v>
      </c>
      <c r="S943" s="18">
        <f>+Section5_Values[[#This Row],[Business County Portion of Section 5 Payment to School District]]+Section5_Values[[#This Row],[Non-Business County Portion of Section 5 Payment to School District]]</f>
        <v>0</v>
      </c>
      <c r="T943" s="13">
        <f t="shared" si="29"/>
        <v>0</v>
      </c>
      <c r="U943" s="14" t="e">
        <f>+Section5_Values[[#This Row],[Difference]]/Section5_Values[[#This Row],[Total District ICC]]</f>
        <v>#DIV/0!</v>
      </c>
    </row>
    <row r="944" spans="1:21">
      <c r="A944" s="4">
        <v>2023</v>
      </c>
      <c r="B944" s="4">
        <v>87</v>
      </c>
      <c r="C944" s="4" t="s">
        <v>786</v>
      </c>
      <c r="D944" s="4">
        <v>22760</v>
      </c>
      <c r="E944" s="4" t="s">
        <v>681</v>
      </c>
      <c r="F944" s="4" t="s">
        <v>43</v>
      </c>
      <c r="G944" s="7">
        <v>1096639.81</v>
      </c>
      <c r="H944" s="23">
        <v>45771.59</v>
      </c>
      <c r="I944" s="7">
        <v>1050868.22</v>
      </c>
      <c r="J944" s="7">
        <v>1116601.99</v>
      </c>
      <c r="K944" s="25">
        <v>65733.77</v>
      </c>
      <c r="L944" s="4" t="s">
        <v>44</v>
      </c>
      <c r="M944" s="7" t="s">
        <v>45</v>
      </c>
      <c r="N944" s="23">
        <v>0</v>
      </c>
      <c r="O944" s="7" t="s">
        <v>45</v>
      </c>
      <c r="P944" s="7" t="s">
        <v>45</v>
      </c>
      <c r="Q944" s="25">
        <f t="shared" si="28"/>
        <v>0</v>
      </c>
      <c r="R944" s="39">
        <f>+Section5_Values[[#This Row],[Business Tax Year 2025 Inflation Cap Credit Reduction Amount in Dollars]]+Section5_Values[[#This Row],[Non-Business Tax Year 2025 Inflation Cap Credit Reduction Amount in Dollars]]</f>
        <v>45771.59</v>
      </c>
      <c r="S944" s="18">
        <f>+Section5_Values[[#This Row],[Business County Portion of Section 5 Payment to School District]]+Section5_Values[[#This Row],[Non-Business County Portion of Section 5 Payment to School District]]</f>
        <v>65733.77</v>
      </c>
      <c r="T944" s="13">
        <f t="shared" si="29"/>
        <v>19962.180000000008</v>
      </c>
      <c r="U944" s="14">
        <f>+Section5_Values[[#This Row],[Difference]]/Section5_Values[[#This Row],[Total District ICC]]</f>
        <v>0.43612598994266988</v>
      </c>
    </row>
    <row r="945" spans="1:24">
      <c r="A945" s="4">
        <v>2023</v>
      </c>
      <c r="B945" s="4">
        <v>87</v>
      </c>
      <c r="C945" s="4" t="s">
        <v>786</v>
      </c>
      <c r="D945" s="4">
        <v>23050</v>
      </c>
      <c r="E945" s="4" t="s">
        <v>440</v>
      </c>
      <c r="F945" s="4" t="s">
        <v>43</v>
      </c>
      <c r="G945" s="7">
        <v>753683.29</v>
      </c>
      <c r="H945" s="23">
        <v>130206.07</v>
      </c>
      <c r="I945" s="7">
        <v>623477.22</v>
      </c>
      <c r="J945" s="7">
        <v>768893.88</v>
      </c>
      <c r="K945" s="25">
        <v>145416.66</v>
      </c>
      <c r="L945" s="4" t="s">
        <v>44</v>
      </c>
      <c r="M945" s="7" t="s">
        <v>45</v>
      </c>
      <c r="N945" s="23">
        <v>0</v>
      </c>
      <c r="O945" s="7" t="s">
        <v>45</v>
      </c>
      <c r="P945" s="7" t="s">
        <v>45</v>
      </c>
      <c r="Q945" s="25">
        <f t="shared" si="28"/>
        <v>0</v>
      </c>
      <c r="R945" s="39">
        <f>+Section5_Values[[#This Row],[Business Tax Year 2025 Inflation Cap Credit Reduction Amount in Dollars]]+Section5_Values[[#This Row],[Non-Business Tax Year 2025 Inflation Cap Credit Reduction Amount in Dollars]]</f>
        <v>130206.07</v>
      </c>
      <c r="S945" s="18">
        <f>+Section5_Values[[#This Row],[Business County Portion of Section 5 Payment to School District]]+Section5_Values[[#This Row],[Non-Business County Portion of Section 5 Payment to School District]]</f>
        <v>145416.66</v>
      </c>
      <c r="T945" s="13">
        <f t="shared" si="29"/>
        <v>15210.589999999997</v>
      </c>
      <c r="U945" s="14">
        <f>+Section5_Values[[#This Row],[Difference]]/Section5_Values[[#This Row],[Total District ICC]]</f>
        <v>0.11681936180087453</v>
      </c>
      <c r="V945" s="4"/>
      <c r="W945" s="4"/>
      <c r="X945" s="4"/>
    </row>
    <row r="946" spans="1:24">
      <c r="A946" s="4">
        <v>2023</v>
      </c>
      <c r="B946" s="4">
        <v>87</v>
      </c>
      <c r="C946" s="4" t="s">
        <v>786</v>
      </c>
      <c r="D946" s="4">
        <v>23800</v>
      </c>
      <c r="E946" s="4" t="s">
        <v>441</v>
      </c>
      <c r="F946" s="4" t="s">
        <v>44</v>
      </c>
      <c r="G946" s="7" t="s">
        <v>45</v>
      </c>
      <c r="H946" s="23">
        <v>0</v>
      </c>
      <c r="I946" s="7" t="s">
        <v>45</v>
      </c>
      <c r="J946" s="7" t="s">
        <v>45</v>
      </c>
      <c r="K946" s="25">
        <v>0</v>
      </c>
      <c r="L946" s="4" t="s">
        <v>44</v>
      </c>
      <c r="M946" s="7" t="s">
        <v>45</v>
      </c>
      <c r="N946" s="23">
        <v>0</v>
      </c>
      <c r="O946" s="7" t="s">
        <v>45</v>
      </c>
      <c r="P946" s="7" t="s">
        <v>45</v>
      </c>
      <c r="Q946" s="25">
        <f t="shared" si="28"/>
        <v>0</v>
      </c>
      <c r="R946" s="39">
        <f>+Section5_Values[[#This Row],[Business Tax Year 2025 Inflation Cap Credit Reduction Amount in Dollars]]+Section5_Values[[#This Row],[Non-Business Tax Year 2025 Inflation Cap Credit Reduction Amount in Dollars]]</f>
        <v>0</v>
      </c>
      <c r="S946" s="18">
        <f>+Section5_Values[[#This Row],[Business County Portion of Section 5 Payment to School District]]+Section5_Values[[#This Row],[Non-Business County Portion of Section 5 Payment to School District]]</f>
        <v>0</v>
      </c>
      <c r="T946" s="13">
        <f t="shared" si="29"/>
        <v>0</v>
      </c>
      <c r="U946" s="14" t="e">
        <f>+Section5_Values[[#This Row],[Difference]]/Section5_Values[[#This Row],[Total District ICC]]</f>
        <v>#DIV/0!</v>
      </c>
      <c r="V946" s="4"/>
      <c r="W946" s="4"/>
      <c r="X946" s="4"/>
    </row>
    <row r="947" spans="1:24">
      <c r="A947" s="4">
        <v>2023</v>
      </c>
      <c r="B947" s="4">
        <v>87</v>
      </c>
      <c r="C947" s="4" t="s">
        <v>786</v>
      </c>
      <c r="D947" s="4">
        <v>24030</v>
      </c>
      <c r="E947" s="4" t="s">
        <v>788</v>
      </c>
      <c r="F947" s="4" t="s">
        <v>44</v>
      </c>
      <c r="G947" s="7" t="s">
        <v>45</v>
      </c>
      <c r="H947" s="23">
        <v>0</v>
      </c>
      <c r="I947" s="7" t="s">
        <v>45</v>
      </c>
      <c r="J947" s="7" t="s">
        <v>45</v>
      </c>
      <c r="K947" s="25">
        <v>0</v>
      </c>
      <c r="L947" s="4" t="s">
        <v>44</v>
      </c>
      <c r="M947" s="7" t="s">
        <v>45</v>
      </c>
      <c r="N947" s="23">
        <v>0</v>
      </c>
      <c r="O947" s="7" t="s">
        <v>45</v>
      </c>
      <c r="P947" s="7" t="s">
        <v>45</v>
      </c>
      <c r="Q947" s="25">
        <f t="shared" si="28"/>
        <v>0</v>
      </c>
      <c r="R947" s="39">
        <f>+Section5_Values[[#This Row],[Business Tax Year 2025 Inflation Cap Credit Reduction Amount in Dollars]]+Section5_Values[[#This Row],[Non-Business Tax Year 2025 Inflation Cap Credit Reduction Amount in Dollars]]</f>
        <v>0</v>
      </c>
      <c r="S947" s="18">
        <f>+Section5_Values[[#This Row],[Business County Portion of Section 5 Payment to School District]]+Section5_Values[[#This Row],[Non-Business County Portion of Section 5 Payment to School District]]</f>
        <v>0</v>
      </c>
      <c r="T947" s="13">
        <f t="shared" si="29"/>
        <v>0</v>
      </c>
      <c r="U947" s="14" t="e">
        <f>+Section5_Values[[#This Row],[Difference]]/Section5_Values[[#This Row],[Total District ICC]]</f>
        <v>#DIV/0!</v>
      </c>
      <c r="V947" s="4"/>
      <c r="W947" s="4"/>
      <c r="X947" s="4"/>
    </row>
    <row r="948" spans="1:24">
      <c r="A948" s="4">
        <v>2023</v>
      </c>
      <c r="B948" s="4">
        <v>87</v>
      </c>
      <c r="C948" s="4" t="s">
        <v>786</v>
      </c>
      <c r="D948" s="4">
        <v>24210</v>
      </c>
      <c r="E948" s="4" t="s">
        <v>454</v>
      </c>
      <c r="F948" s="4" t="s">
        <v>43</v>
      </c>
      <c r="G948" s="7">
        <v>6572862.4000000004</v>
      </c>
      <c r="H948" s="23">
        <v>579314.85</v>
      </c>
      <c r="I948" s="7">
        <v>5993547.5500000007</v>
      </c>
      <c r="J948" s="7">
        <v>6640427.46</v>
      </c>
      <c r="K948" s="25">
        <v>646879.91</v>
      </c>
      <c r="L948" s="4" t="s">
        <v>44</v>
      </c>
      <c r="M948" s="7" t="s">
        <v>45</v>
      </c>
      <c r="N948" s="23">
        <v>0</v>
      </c>
      <c r="O948" s="7" t="s">
        <v>45</v>
      </c>
      <c r="P948" s="7" t="s">
        <v>45</v>
      </c>
      <c r="Q948" s="25">
        <f t="shared" si="28"/>
        <v>0</v>
      </c>
      <c r="R948" s="39">
        <f>+Section5_Values[[#This Row],[Business Tax Year 2025 Inflation Cap Credit Reduction Amount in Dollars]]+Section5_Values[[#This Row],[Non-Business Tax Year 2025 Inflation Cap Credit Reduction Amount in Dollars]]</f>
        <v>579314.85</v>
      </c>
      <c r="S948" s="18">
        <f>+Section5_Values[[#This Row],[Business County Portion of Section 5 Payment to School District]]+Section5_Values[[#This Row],[Non-Business County Portion of Section 5 Payment to School District]]</f>
        <v>646879.91</v>
      </c>
      <c r="T948" s="13">
        <f t="shared" si="29"/>
        <v>67565.060000000056</v>
      </c>
      <c r="U948" s="14">
        <f>+Section5_Values[[#This Row],[Difference]]/Section5_Values[[#This Row],[Total District ICC]]</f>
        <v>0.11662925609450553</v>
      </c>
      <c r="V948" s="4"/>
      <c r="W948" s="4"/>
      <c r="X948" s="4"/>
    </row>
    <row r="949" spans="1:24">
      <c r="A949" s="4">
        <v>2023</v>
      </c>
      <c r="B949" s="4">
        <v>87</v>
      </c>
      <c r="C949" s="4" t="s">
        <v>786</v>
      </c>
      <c r="D949" s="4">
        <v>24310</v>
      </c>
      <c r="E949" s="4" t="s">
        <v>455</v>
      </c>
      <c r="F949" s="4" t="s">
        <v>43</v>
      </c>
      <c r="G949" s="7">
        <v>106321.16</v>
      </c>
      <c r="H949" s="23">
        <v>3363.92</v>
      </c>
      <c r="I949" s="7">
        <v>102957.24</v>
      </c>
      <c r="J949" s="7">
        <v>114412.33</v>
      </c>
      <c r="K949" s="25">
        <v>11455.09</v>
      </c>
      <c r="L949" s="4" t="s">
        <v>44</v>
      </c>
      <c r="M949" s="7" t="s">
        <v>45</v>
      </c>
      <c r="N949" s="23">
        <v>0</v>
      </c>
      <c r="O949" s="7" t="s">
        <v>45</v>
      </c>
      <c r="P949" s="7" t="s">
        <v>45</v>
      </c>
      <c r="Q949" s="25">
        <f t="shared" si="28"/>
        <v>0</v>
      </c>
      <c r="R949" s="39">
        <f>+Section5_Values[[#This Row],[Business Tax Year 2025 Inflation Cap Credit Reduction Amount in Dollars]]+Section5_Values[[#This Row],[Non-Business Tax Year 2025 Inflation Cap Credit Reduction Amount in Dollars]]</f>
        <v>3363.92</v>
      </c>
      <c r="S949" s="18">
        <f>+Section5_Values[[#This Row],[Business County Portion of Section 5 Payment to School District]]+Section5_Values[[#This Row],[Non-Business County Portion of Section 5 Payment to School District]]</f>
        <v>11455.09</v>
      </c>
      <c r="T949" s="13">
        <f t="shared" si="29"/>
        <v>8091.17</v>
      </c>
      <c r="U949" s="14">
        <f>+Section5_Values[[#This Row],[Difference]]/Section5_Values[[#This Row],[Total District ICC]]</f>
        <v>2.4052801493495681</v>
      </c>
      <c r="V949" s="4"/>
      <c r="W949" s="4"/>
      <c r="X949" s="4"/>
    </row>
    <row r="950" spans="1:24">
      <c r="A950" s="4">
        <v>2023</v>
      </c>
      <c r="B950" s="4">
        <v>87</v>
      </c>
      <c r="C950" s="4" t="s">
        <v>786</v>
      </c>
      <c r="D950" s="4">
        <v>24370</v>
      </c>
      <c r="E950" s="4" t="s">
        <v>789</v>
      </c>
      <c r="F950" s="4" t="s">
        <v>43</v>
      </c>
      <c r="G950" s="7">
        <v>45169194.740000002</v>
      </c>
      <c r="H950" s="23">
        <v>417287.91</v>
      </c>
      <c r="I950" s="7">
        <v>44751906.830000013</v>
      </c>
      <c r="J950" s="7">
        <v>38674091.859999999</v>
      </c>
      <c r="K950" s="25">
        <v>0</v>
      </c>
      <c r="L950" s="4" t="s">
        <v>44</v>
      </c>
      <c r="M950" s="7" t="s">
        <v>45</v>
      </c>
      <c r="N950" s="23">
        <v>0</v>
      </c>
      <c r="O950" s="7" t="s">
        <v>45</v>
      </c>
      <c r="P950" s="7" t="s">
        <v>45</v>
      </c>
      <c r="Q950" s="25">
        <f t="shared" si="28"/>
        <v>0</v>
      </c>
      <c r="R950" s="39">
        <f>+Section5_Values[[#This Row],[Business Tax Year 2025 Inflation Cap Credit Reduction Amount in Dollars]]+Section5_Values[[#This Row],[Non-Business Tax Year 2025 Inflation Cap Credit Reduction Amount in Dollars]]</f>
        <v>417287.91</v>
      </c>
      <c r="S950" s="18">
        <f>+Section5_Values[[#This Row],[Business County Portion of Section 5 Payment to School District]]+Section5_Values[[#This Row],[Non-Business County Portion of Section 5 Payment to School District]]</f>
        <v>0</v>
      </c>
      <c r="T950" s="13">
        <f t="shared" si="29"/>
        <v>-417287.91</v>
      </c>
      <c r="U950" s="15">
        <f>+Section5_Values[[#This Row],[Difference]]/Section5_Values[[#This Row],[Total District ICC]]</f>
        <v>-1</v>
      </c>
      <c r="V950" s="4"/>
      <c r="W950" s="4"/>
      <c r="X950" s="4"/>
    </row>
    <row r="951" spans="1:24">
      <c r="A951" s="4">
        <v>2023</v>
      </c>
      <c r="B951" s="4">
        <v>87</v>
      </c>
      <c r="C951" s="4" t="s">
        <v>786</v>
      </c>
      <c r="D951" s="4">
        <v>24720</v>
      </c>
      <c r="E951" s="4" t="s">
        <v>790</v>
      </c>
      <c r="F951" s="4" t="s">
        <v>44</v>
      </c>
      <c r="G951" s="7" t="s">
        <v>45</v>
      </c>
      <c r="H951" s="23">
        <v>0</v>
      </c>
      <c r="I951" s="7" t="s">
        <v>45</v>
      </c>
      <c r="J951" s="7" t="s">
        <v>45</v>
      </c>
      <c r="K951" s="25">
        <v>0</v>
      </c>
      <c r="L951" s="4" t="s">
        <v>44</v>
      </c>
      <c r="M951" s="7" t="s">
        <v>45</v>
      </c>
      <c r="N951" s="23">
        <v>0</v>
      </c>
      <c r="O951" s="7" t="s">
        <v>45</v>
      </c>
      <c r="P951" s="7" t="s">
        <v>45</v>
      </c>
      <c r="Q951" s="25">
        <f t="shared" si="28"/>
        <v>0</v>
      </c>
      <c r="R951" s="39">
        <f>+Section5_Values[[#This Row],[Business Tax Year 2025 Inflation Cap Credit Reduction Amount in Dollars]]+Section5_Values[[#This Row],[Non-Business Tax Year 2025 Inflation Cap Credit Reduction Amount in Dollars]]</f>
        <v>0</v>
      </c>
      <c r="S951" s="18">
        <f>+Section5_Values[[#This Row],[Business County Portion of Section 5 Payment to School District]]+Section5_Values[[#This Row],[Non-Business County Portion of Section 5 Payment to School District]]</f>
        <v>0</v>
      </c>
      <c r="T951" s="13">
        <f t="shared" si="29"/>
        <v>0</v>
      </c>
      <c r="U951" s="14" t="e">
        <f>+Section5_Values[[#This Row],[Difference]]/Section5_Values[[#This Row],[Total District ICC]]</f>
        <v>#DIV/0!</v>
      </c>
      <c r="V951" s="4"/>
      <c r="W951" s="4"/>
      <c r="X951" s="4"/>
    </row>
    <row r="952" spans="1:24">
      <c r="A952" s="4">
        <v>2023</v>
      </c>
      <c r="B952" s="4">
        <v>87</v>
      </c>
      <c r="C952" s="4" t="s">
        <v>786</v>
      </c>
      <c r="D952" s="4">
        <v>30140</v>
      </c>
      <c r="E952" s="4" t="s">
        <v>305</v>
      </c>
      <c r="F952" s="4" t="s">
        <v>44</v>
      </c>
      <c r="G952" s="7" t="s">
        <v>45</v>
      </c>
      <c r="H952" s="23">
        <v>0</v>
      </c>
      <c r="I952" s="7" t="s">
        <v>45</v>
      </c>
      <c r="J952" s="7" t="s">
        <v>45</v>
      </c>
      <c r="K952" s="25">
        <v>0</v>
      </c>
      <c r="L952" s="4" t="s">
        <v>44</v>
      </c>
      <c r="M952" s="7" t="s">
        <v>45</v>
      </c>
      <c r="N952" s="23">
        <v>0</v>
      </c>
      <c r="O952" s="7" t="s">
        <v>45</v>
      </c>
      <c r="P952" s="7" t="s">
        <v>45</v>
      </c>
      <c r="Q952" s="25">
        <f t="shared" si="28"/>
        <v>0</v>
      </c>
      <c r="R952" s="39">
        <f>+Section5_Values[[#This Row],[Business Tax Year 2025 Inflation Cap Credit Reduction Amount in Dollars]]+Section5_Values[[#This Row],[Non-Business Tax Year 2025 Inflation Cap Credit Reduction Amount in Dollars]]</f>
        <v>0</v>
      </c>
      <c r="S952" s="18">
        <f>+Section5_Values[[#This Row],[Business County Portion of Section 5 Payment to School District]]+Section5_Values[[#This Row],[Non-Business County Portion of Section 5 Payment to School District]]</f>
        <v>0</v>
      </c>
      <c r="T952" s="13">
        <f t="shared" si="29"/>
        <v>0</v>
      </c>
      <c r="U952" s="14" t="e">
        <f>+Section5_Values[[#This Row],[Difference]]/Section5_Values[[#This Row],[Total District ICC]]</f>
        <v>#DIV/0!</v>
      </c>
      <c r="V952" s="4"/>
      <c r="W952" s="4"/>
      <c r="X952" s="4"/>
    </row>
    <row r="953" spans="1:24">
      <c r="A953" s="4">
        <v>2023</v>
      </c>
      <c r="B953" s="4">
        <v>87</v>
      </c>
      <c r="C953" s="4" t="s">
        <v>786</v>
      </c>
      <c r="D953" s="4">
        <v>30300</v>
      </c>
      <c r="E953" s="4" t="s">
        <v>379</v>
      </c>
      <c r="F953" s="4" t="s">
        <v>43</v>
      </c>
      <c r="G953" s="7">
        <v>8629990.2799999993</v>
      </c>
      <c r="H953" s="23">
        <v>707692.42</v>
      </c>
      <c r="I953" s="7">
        <v>7922297.8599999994</v>
      </c>
      <c r="J953" s="7">
        <v>8677048.6199999992</v>
      </c>
      <c r="K953" s="25">
        <v>754750.76</v>
      </c>
      <c r="L953" s="4" t="s">
        <v>44</v>
      </c>
      <c r="M953" s="7" t="s">
        <v>45</v>
      </c>
      <c r="N953" s="23">
        <v>0</v>
      </c>
      <c r="O953" s="7" t="s">
        <v>45</v>
      </c>
      <c r="P953" s="7" t="s">
        <v>45</v>
      </c>
      <c r="Q953" s="25">
        <f t="shared" si="28"/>
        <v>0</v>
      </c>
      <c r="R953" s="39">
        <f>+Section5_Values[[#This Row],[Business Tax Year 2025 Inflation Cap Credit Reduction Amount in Dollars]]+Section5_Values[[#This Row],[Non-Business Tax Year 2025 Inflation Cap Credit Reduction Amount in Dollars]]</f>
        <v>707692.42</v>
      </c>
      <c r="S953" s="18">
        <f>+Section5_Values[[#This Row],[Business County Portion of Section 5 Payment to School District]]+Section5_Values[[#This Row],[Non-Business County Portion of Section 5 Payment to School District]]</f>
        <v>754750.76</v>
      </c>
      <c r="T953" s="13">
        <f t="shared" si="29"/>
        <v>47058.339999999967</v>
      </c>
      <c r="U953" s="14">
        <f>+Section5_Values[[#This Row],[Difference]]/Section5_Values[[#This Row],[Total District ICC]]</f>
        <v>6.6495469882240602E-2</v>
      </c>
      <c r="V953" s="4"/>
      <c r="W953" s="4"/>
      <c r="X953" s="4"/>
    </row>
    <row r="954" spans="1:24">
      <c r="A954" s="4">
        <v>2023</v>
      </c>
      <c r="B954" s="4">
        <v>87</v>
      </c>
      <c r="C954" s="4" t="s">
        <v>786</v>
      </c>
      <c r="D954" s="4">
        <v>30450</v>
      </c>
      <c r="E954" s="4" t="s">
        <v>246</v>
      </c>
      <c r="F954" s="4" t="s">
        <v>43</v>
      </c>
      <c r="G954" s="7">
        <v>155562.23999999999</v>
      </c>
      <c r="H954" s="23">
        <v>26098.09</v>
      </c>
      <c r="I954" s="7">
        <v>129464.15</v>
      </c>
      <c r="J954" s="7">
        <v>156731.76</v>
      </c>
      <c r="K954" s="25">
        <v>27267.61</v>
      </c>
      <c r="L954" s="4" t="s">
        <v>43</v>
      </c>
      <c r="M954" s="7">
        <v>25894.240000000002</v>
      </c>
      <c r="N954" s="23">
        <v>50.56</v>
      </c>
      <c r="O954" s="7">
        <v>25843.68</v>
      </c>
      <c r="P954" s="7">
        <v>26294.59</v>
      </c>
      <c r="Q954" s="25">
        <f t="shared" si="28"/>
        <v>450.90999999999985</v>
      </c>
      <c r="R954" s="39">
        <f>+Section5_Values[[#This Row],[Business Tax Year 2025 Inflation Cap Credit Reduction Amount in Dollars]]+Section5_Values[[#This Row],[Non-Business Tax Year 2025 Inflation Cap Credit Reduction Amount in Dollars]]</f>
        <v>26148.65</v>
      </c>
      <c r="S954" s="18">
        <f>+Section5_Values[[#This Row],[Business County Portion of Section 5 Payment to School District]]+Section5_Values[[#This Row],[Non-Business County Portion of Section 5 Payment to School District]]</f>
        <v>27718.52</v>
      </c>
      <c r="T954" s="13">
        <f t="shared" si="29"/>
        <v>1569.869999999999</v>
      </c>
      <c r="U954" s="14">
        <f>+Section5_Values[[#This Row],[Difference]]/Section5_Values[[#This Row],[Total District ICC]]</f>
        <v>6.0036368990368488E-2</v>
      </c>
      <c r="V954" s="4"/>
      <c r="W954" s="4"/>
      <c r="X954" s="4"/>
    </row>
    <row r="955" spans="1:24">
      <c r="A955" s="4" t="s">
        <v>792</v>
      </c>
      <c r="B955" s="4"/>
      <c r="C955" s="4"/>
      <c r="D955" s="4"/>
      <c r="E955" s="4"/>
      <c r="F955" s="4"/>
      <c r="G955" s="7">
        <f>SUBTOTAL(109,Section5_Values[Non-Business Tax Year 2025 Taxes Charged &amp; Payable (Floor Tax Revenue) '[a']])</f>
        <v>4033157350.4599977</v>
      </c>
      <c r="H955" s="23">
        <f>SUBTOTAL(109,Section5_Values[Non-Business Tax Year 2025 Inflation Cap Credit Reduction Amount in Dollars])</f>
        <v>297715748.21999997</v>
      </c>
      <c r="I955" s="7">
        <f>SUBTOTAL(109,Section5_Values[Non-Business Tax Year 2025 Taxes Charged &amp; Payable (Floor Tax Revenue) less Inflation Cap Credit Reductions])</f>
        <v>3735441602.2400022</v>
      </c>
      <c r="J955" s="7">
        <f>SUBTOTAL(109,Section5_Values[Non-Business Tax Year 2024 Taxes Charged &amp; Payable (Floor Tax Revenue) '[a']])</f>
        <v>4055732045.6400008</v>
      </c>
      <c r="K955" s="25">
        <f>SUBTOTAL(109,Section5_Values[Non-Business County Portion of Section 5 Payment to School District])</f>
        <v>332591195.79999983</v>
      </c>
      <c r="L955" s="4"/>
      <c r="M955" s="7">
        <f>SUBTOTAL(109,Section5_Values[Business Tax Year 2025 Taxes Charged &amp; Payable (Floor Tax Revenue) '[a']])</f>
        <v>127895388.05999999</v>
      </c>
      <c r="N955" s="23">
        <f>SUBTOTAL(109,Section5_Values[Business Tax Year 2025 Inflation Cap Credit Reduction Amount in Dollars])</f>
        <v>6689780.7200000007</v>
      </c>
      <c r="O955" s="7">
        <f>SUBTOTAL(109,Section5_Values[Business Tax Year 2025 Taxes Charged &amp; Payable (Floor Tax Revenue) less Inflation Cap Credit Reductions])</f>
        <v>121205607.34000006</v>
      </c>
      <c r="P955" s="7">
        <f>SUBTOTAL(109,Section5_Values[Business Tax Year 2024 Taxes Charged &amp; Payable (Floor Tax Revenue) '[a']])</f>
        <v>131689723.13000003</v>
      </c>
      <c r="Q955" s="25">
        <f>SUBTOTAL(109,Section5_Values[Business County Portion of Section 5 Payment to School District])</f>
        <v>10625964.389999997</v>
      </c>
      <c r="R955" s="20">
        <f>SUBTOTAL(109,Section5_Values[Total District ICC])</f>
        <v>304405528.93999976</v>
      </c>
      <c r="S955" s="18">
        <f>SUBTOTAL(109,Section5_Values[Total County Portion of Section 5 Payment to School District])</f>
        <v>343217160.18999976</v>
      </c>
      <c r="T955" s="13">
        <f>SUBTOTAL(109,Section5_Values[Difference])</f>
        <v>38811631.250000022</v>
      </c>
      <c r="U955" s="14">
        <f>+T955/R955</f>
        <v>0.12749975792210411</v>
      </c>
      <c r="V955" s="4"/>
      <c r="W955" s="4"/>
      <c r="X955" s="4"/>
    </row>
    <row r="956" spans="1:24">
      <c r="A956" s="6" t="s">
        <v>793</v>
      </c>
      <c r="B956" s="4"/>
      <c r="C956" s="4"/>
      <c r="D956" s="4"/>
      <c r="E956" s="4"/>
      <c r="F956" s="4"/>
      <c r="G956" s="4"/>
      <c r="H956" s="31"/>
      <c r="I956" s="4"/>
      <c r="J956" s="4"/>
      <c r="K956" s="31"/>
      <c r="L956" s="4"/>
      <c r="M956" s="4"/>
      <c r="N956" s="31"/>
      <c r="O956" s="4"/>
      <c r="P956" s="4"/>
      <c r="Q956" s="31"/>
      <c r="R956" s="37"/>
      <c r="S956" s="21"/>
      <c r="T956" s="28"/>
      <c r="U956" s="29"/>
      <c r="V956" s="30"/>
      <c r="W956" s="30"/>
      <c r="X956" s="30"/>
    </row>
    <row r="957" spans="1:24">
      <c r="A957" s="4"/>
      <c r="B957" s="4"/>
      <c r="C957" s="4"/>
      <c r="D957" s="4"/>
      <c r="E957" s="4"/>
      <c r="F957" s="4"/>
      <c r="G957" s="4"/>
      <c r="H957" s="31"/>
      <c r="I957" s="4"/>
      <c r="J957" s="4"/>
      <c r="K957" s="31"/>
      <c r="L957" s="4"/>
      <c r="M957" s="4"/>
      <c r="N957" s="31"/>
      <c r="O957" s="4"/>
      <c r="P957" s="4"/>
      <c r="Q957" s="31"/>
      <c r="R957" s="37"/>
      <c r="S957" s="37"/>
      <c r="T957" s="26">
        <v>53727117.600000001</v>
      </c>
      <c r="U957" s="27" t="s">
        <v>812</v>
      </c>
      <c r="V957" s="40"/>
      <c r="W957" s="40"/>
      <c r="X957" s="30"/>
    </row>
    <row r="958" spans="1:24">
      <c r="A958" s="4"/>
      <c r="B958" s="4"/>
      <c r="C958" s="4"/>
      <c r="D958" s="4"/>
      <c r="E958" s="4"/>
      <c r="F958" s="4"/>
      <c r="G958" s="4"/>
      <c r="H958" s="31"/>
      <c r="I958" s="4"/>
      <c r="J958" s="4"/>
      <c r="K958" s="31"/>
      <c r="L958" s="4"/>
      <c r="M958" s="4"/>
      <c r="N958" s="31"/>
      <c r="O958" s="4"/>
      <c r="P958" s="4"/>
      <c r="Q958" s="31"/>
      <c r="R958" s="37"/>
      <c r="S958" s="37"/>
      <c r="T958" s="26">
        <v>-14915486.35</v>
      </c>
      <c r="U958" s="27" t="s">
        <v>813</v>
      </c>
      <c r="V958" s="40"/>
      <c r="W958" s="40"/>
      <c r="X958" s="4"/>
    </row>
    <row r="959" spans="1:24">
      <c r="A959" s="4"/>
      <c r="B959" s="4"/>
      <c r="C959" s="4"/>
      <c r="D959" s="4"/>
      <c r="E959" s="4"/>
      <c r="F959" s="4"/>
      <c r="G959" s="4"/>
      <c r="H959" s="31"/>
      <c r="I959" s="4"/>
      <c r="J959" s="4"/>
      <c r="K959" s="31"/>
      <c r="L959" s="4"/>
      <c r="M959" s="4"/>
      <c r="N959" s="31"/>
      <c r="O959" s="4"/>
      <c r="P959" s="4"/>
      <c r="Q959" s="31"/>
      <c r="R959" s="37"/>
      <c r="S959" s="37"/>
      <c r="T959" s="26">
        <f>SUM(T957:T958)</f>
        <v>38811631.25</v>
      </c>
      <c r="U959" s="27" t="s">
        <v>814</v>
      </c>
      <c r="V959" s="40"/>
      <c r="W959" s="40"/>
      <c r="X959" s="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85"/>
  <sheetViews>
    <sheetView workbookViewId="0">
      <pane ySplit="3" topLeftCell="A522" activePane="bottomLeft" state="frozen"/>
      <selection pane="bottomLeft" activeCell="E535" sqref="E535"/>
    </sheetView>
  </sheetViews>
  <sheetFormatPr defaultRowHeight="15.75"/>
  <cols>
    <col min="1" max="1" width="14" style="1" customWidth="1"/>
    <col min="2" max="2" width="37.140625" style="1" bestFit="1" customWidth="1"/>
    <col min="3" max="5" width="21.85546875" style="1" customWidth="1"/>
    <col min="6" max="6" width="9.140625" style="1" customWidth="1"/>
    <col min="7" max="16384" width="9.140625" style="1"/>
  </cols>
  <sheetData>
    <row r="1" spans="1:5">
      <c r="A1" s="5" t="s">
        <v>815</v>
      </c>
      <c r="B1" s="4"/>
      <c r="C1" s="4"/>
      <c r="D1" s="4"/>
      <c r="E1" s="4"/>
    </row>
    <row r="2" spans="1:5">
      <c r="A2" s="4" t="s">
        <v>816</v>
      </c>
      <c r="B2" s="4"/>
      <c r="C2" s="4"/>
      <c r="D2" s="4"/>
      <c r="E2" s="4"/>
    </row>
    <row r="3" spans="1:5" ht="78.75" customHeight="1">
      <c r="A3" s="2" t="s">
        <v>7</v>
      </c>
      <c r="B3" s="2" t="s">
        <v>8</v>
      </c>
      <c r="C3" s="2" t="s">
        <v>817</v>
      </c>
      <c r="D3" s="2" t="s">
        <v>818</v>
      </c>
      <c r="E3" s="2" t="s">
        <v>819</v>
      </c>
    </row>
    <row r="4" spans="1:5">
      <c r="A4" s="4">
        <v>20010</v>
      </c>
      <c r="B4" s="4" t="s">
        <v>431</v>
      </c>
      <c r="C4" s="41">
        <v>244567.26</v>
      </c>
      <c r="D4" s="41">
        <v>0</v>
      </c>
      <c r="E4" s="41">
        <v>244567.26</v>
      </c>
    </row>
    <row r="5" spans="1:5">
      <c r="A5" s="4">
        <v>20020</v>
      </c>
      <c r="B5" s="4" t="s">
        <v>630</v>
      </c>
      <c r="C5" s="41">
        <v>20079.900000000001</v>
      </c>
      <c r="D5" s="41">
        <v>0</v>
      </c>
      <c r="E5" s="41">
        <v>20079.900000000001</v>
      </c>
    </row>
    <row r="6" spans="1:5">
      <c r="A6" s="4">
        <v>20030</v>
      </c>
      <c r="B6" s="4" t="s">
        <v>719</v>
      </c>
      <c r="C6" s="41">
        <v>0</v>
      </c>
      <c r="D6" s="41">
        <v>0</v>
      </c>
      <c r="E6" s="41">
        <v>0</v>
      </c>
    </row>
    <row r="7" spans="1:5">
      <c r="A7" s="4">
        <v>20040</v>
      </c>
      <c r="B7" s="4" t="s">
        <v>92</v>
      </c>
      <c r="C7" s="41">
        <v>210047.24</v>
      </c>
      <c r="D7" s="41">
        <v>0</v>
      </c>
      <c r="E7" s="41">
        <v>210047.24</v>
      </c>
    </row>
    <row r="8" spans="1:5">
      <c r="A8" s="4">
        <v>20050</v>
      </c>
      <c r="B8" s="4" t="s">
        <v>51</v>
      </c>
      <c r="C8" s="41">
        <v>444501.93</v>
      </c>
      <c r="D8" s="41">
        <v>0</v>
      </c>
      <c r="E8" s="41">
        <v>444501.93</v>
      </c>
    </row>
    <row r="9" spans="1:5">
      <c r="A9" s="4">
        <v>20060</v>
      </c>
      <c r="B9" s="4" t="s">
        <v>209</v>
      </c>
      <c r="C9" s="41">
        <v>573307.39</v>
      </c>
      <c r="D9" s="41">
        <v>0</v>
      </c>
      <c r="E9" s="41">
        <v>573307.39</v>
      </c>
    </row>
    <row r="10" spans="1:5">
      <c r="A10" s="4">
        <v>20080</v>
      </c>
      <c r="B10" s="4" t="s">
        <v>511</v>
      </c>
      <c r="C10" s="41">
        <v>0</v>
      </c>
      <c r="D10" s="41">
        <v>0</v>
      </c>
      <c r="E10" s="41">
        <v>0</v>
      </c>
    </row>
    <row r="11" spans="1:5">
      <c r="A11" s="4">
        <v>20090</v>
      </c>
      <c r="B11" s="4" t="s">
        <v>701</v>
      </c>
      <c r="C11" s="41">
        <v>450695.7</v>
      </c>
      <c r="D11" s="41">
        <v>0</v>
      </c>
      <c r="E11" s="41">
        <v>450695.7</v>
      </c>
    </row>
    <row r="12" spans="1:5">
      <c r="A12" s="4">
        <v>20100</v>
      </c>
      <c r="B12" s="4" t="s">
        <v>282</v>
      </c>
      <c r="C12" s="41">
        <v>100679.98</v>
      </c>
      <c r="D12" s="41">
        <v>4406.84</v>
      </c>
      <c r="E12" s="41">
        <v>105086.82</v>
      </c>
    </row>
    <row r="13" spans="1:5">
      <c r="A13" s="4">
        <v>20110</v>
      </c>
      <c r="B13" s="4" t="s">
        <v>370</v>
      </c>
      <c r="C13" s="41">
        <v>634086.19999999995</v>
      </c>
      <c r="D13" s="41">
        <v>0</v>
      </c>
      <c r="E13" s="41">
        <v>634086.19999999995</v>
      </c>
    </row>
    <row r="14" spans="1:5">
      <c r="A14" s="4">
        <v>20130</v>
      </c>
      <c r="B14" s="4" t="s">
        <v>432</v>
      </c>
      <c r="C14" s="41">
        <v>957.38</v>
      </c>
      <c r="D14" s="41">
        <v>8478.66</v>
      </c>
      <c r="E14" s="41">
        <v>9436.0400000000009</v>
      </c>
    </row>
    <row r="15" spans="1:5">
      <c r="A15" s="4">
        <v>20140</v>
      </c>
      <c r="B15" s="4" t="s">
        <v>283</v>
      </c>
      <c r="C15" s="41">
        <v>413882.62</v>
      </c>
      <c r="D15" s="41">
        <v>0</v>
      </c>
      <c r="E15" s="41">
        <v>413882.62</v>
      </c>
    </row>
    <row r="16" spans="1:5">
      <c r="A16" s="4">
        <v>20150</v>
      </c>
      <c r="B16" s="4" t="s">
        <v>371</v>
      </c>
      <c r="C16" s="41">
        <v>650824.07000000007</v>
      </c>
      <c r="D16" s="41">
        <v>0</v>
      </c>
      <c r="E16" s="41">
        <v>650824.07000000007</v>
      </c>
    </row>
    <row r="17" spans="1:5">
      <c r="A17" s="4">
        <v>20170</v>
      </c>
      <c r="B17" s="4" t="s">
        <v>67</v>
      </c>
      <c r="C17" s="41">
        <v>0</v>
      </c>
      <c r="D17" s="41">
        <v>0</v>
      </c>
      <c r="E17" s="41">
        <v>0</v>
      </c>
    </row>
    <row r="18" spans="1:5">
      <c r="A18" s="4">
        <v>20180</v>
      </c>
      <c r="B18" s="4" t="s">
        <v>83</v>
      </c>
      <c r="C18" s="41">
        <v>540829.35</v>
      </c>
      <c r="D18" s="41">
        <v>0</v>
      </c>
      <c r="E18" s="41">
        <v>540829.35</v>
      </c>
    </row>
    <row r="19" spans="1:5">
      <c r="A19" s="4">
        <v>20190</v>
      </c>
      <c r="B19" s="4" t="s">
        <v>93</v>
      </c>
      <c r="C19" s="41">
        <v>490748.21</v>
      </c>
      <c r="D19" s="41">
        <v>0</v>
      </c>
      <c r="E19" s="41">
        <v>490748.21</v>
      </c>
    </row>
    <row r="20" spans="1:5">
      <c r="A20" s="4">
        <v>20200</v>
      </c>
      <c r="B20" s="4" t="s">
        <v>637</v>
      </c>
      <c r="C20" s="41">
        <v>0</v>
      </c>
      <c r="D20" s="41">
        <v>0</v>
      </c>
      <c r="E20" s="41">
        <v>0</v>
      </c>
    </row>
    <row r="21" spans="1:5">
      <c r="A21" s="4">
        <v>20210</v>
      </c>
      <c r="B21" s="4" t="s">
        <v>537</v>
      </c>
      <c r="C21" s="41">
        <v>0</v>
      </c>
      <c r="D21" s="41">
        <v>0</v>
      </c>
      <c r="E21" s="41">
        <v>0</v>
      </c>
    </row>
    <row r="22" spans="1:5">
      <c r="A22" s="4">
        <v>20220</v>
      </c>
      <c r="B22" s="4" t="s">
        <v>512</v>
      </c>
      <c r="C22" s="41">
        <v>2019710.75</v>
      </c>
      <c r="D22" s="41">
        <v>0</v>
      </c>
      <c r="E22" s="41">
        <v>2019710.75</v>
      </c>
    </row>
    <row r="23" spans="1:5">
      <c r="A23" s="4">
        <v>20230</v>
      </c>
      <c r="B23" s="4" t="s">
        <v>513</v>
      </c>
      <c r="C23" s="41">
        <v>0</v>
      </c>
      <c r="D23" s="41">
        <v>0</v>
      </c>
      <c r="E23" s="41">
        <v>0</v>
      </c>
    </row>
    <row r="24" spans="1:5">
      <c r="A24" s="4">
        <v>20240</v>
      </c>
      <c r="B24" s="4" t="s">
        <v>299</v>
      </c>
      <c r="C24" s="41">
        <v>0</v>
      </c>
      <c r="D24" s="41">
        <v>0</v>
      </c>
      <c r="E24" s="41">
        <v>0</v>
      </c>
    </row>
    <row r="25" spans="1:5">
      <c r="A25" s="4">
        <v>20250</v>
      </c>
      <c r="B25" s="4" t="s">
        <v>720</v>
      </c>
      <c r="C25" s="41">
        <v>1181241.8799999999</v>
      </c>
      <c r="D25" s="41">
        <v>0</v>
      </c>
      <c r="E25" s="41">
        <v>1181241.8799999999</v>
      </c>
    </row>
    <row r="26" spans="1:5">
      <c r="A26" s="4">
        <v>20260</v>
      </c>
      <c r="B26" s="4" t="s">
        <v>115</v>
      </c>
      <c r="C26" s="41">
        <v>186439.99</v>
      </c>
      <c r="D26" s="41">
        <v>0</v>
      </c>
      <c r="E26" s="41">
        <v>186439.99</v>
      </c>
    </row>
    <row r="27" spans="1:5">
      <c r="A27" s="4">
        <v>20270</v>
      </c>
      <c r="B27" s="4" t="s">
        <v>191</v>
      </c>
      <c r="C27" s="41">
        <v>0</v>
      </c>
      <c r="D27" s="41">
        <v>0</v>
      </c>
      <c r="E27" s="41">
        <v>0</v>
      </c>
    </row>
    <row r="28" spans="1:5">
      <c r="A28" s="4">
        <v>20280</v>
      </c>
      <c r="B28" s="4" t="s">
        <v>52</v>
      </c>
      <c r="C28" s="41">
        <v>292325.94</v>
      </c>
      <c r="D28" s="41">
        <v>0</v>
      </c>
      <c r="E28" s="41">
        <v>292325.94</v>
      </c>
    </row>
    <row r="29" spans="1:5">
      <c r="A29" s="4">
        <v>20290</v>
      </c>
      <c r="B29" s="4" t="s">
        <v>248</v>
      </c>
      <c r="C29" s="41">
        <v>0</v>
      </c>
      <c r="D29" s="41">
        <v>0</v>
      </c>
      <c r="E29" s="41">
        <v>0</v>
      </c>
    </row>
    <row r="30" spans="1:5">
      <c r="A30" s="4">
        <v>20300</v>
      </c>
      <c r="B30" s="4" t="s">
        <v>249</v>
      </c>
      <c r="C30" s="41">
        <v>0</v>
      </c>
      <c r="D30" s="41">
        <v>0</v>
      </c>
      <c r="E30" s="41">
        <v>0</v>
      </c>
    </row>
    <row r="31" spans="1:5">
      <c r="A31" s="4">
        <v>20320</v>
      </c>
      <c r="B31" s="4" t="s">
        <v>400</v>
      </c>
      <c r="C31" s="41">
        <v>2963227.46</v>
      </c>
      <c r="D31" s="41">
        <v>0</v>
      </c>
      <c r="E31" s="41">
        <v>2963227.46</v>
      </c>
    </row>
    <row r="32" spans="1:5">
      <c r="A32" s="4">
        <v>20330</v>
      </c>
      <c r="B32" s="4" t="s">
        <v>250</v>
      </c>
      <c r="C32" s="41">
        <v>0</v>
      </c>
      <c r="D32" s="41">
        <v>0</v>
      </c>
      <c r="E32" s="41">
        <v>0</v>
      </c>
    </row>
    <row r="33" spans="1:5">
      <c r="A33" s="4">
        <v>20340</v>
      </c>
      <c r="B33" s="4" t="s">
        <v>116</v>
      </c>
      <c r="C33" s="41">
        <v>115325.39</v>
      </c>
      <c r="D33" s="41">
        <v>0</v>
      </c>
      <c r="E33" s="41">
        <v>115325.39</v>
      </c>
    </row>
    <row r="34" spans="1:5">
      <c r="A34" s="4">
        <v>20360</v>
      </c>
      <c r="B34" s="4" t="s">
        <v>323</v>
      </c>
      <c r="C34" s="41">
        <v>787201.26</v>
      </c>
      <c r="D34" s="41">
        <v>0</v>
      </c>
      <c r="E34" s="41">
        <v>787201.26</v>
      </c>
    </row>
    <row r="35" spans="1:5">
      <c r="A35" s="4">
        <v>20380</v>
      </c>
      <c r="B35" s="4" t="s">
        <v>446</v>
      </c>
      <c r="C35" s="41">
        <v>126380.01</v>
      </c>
      <c r="D35" s="41">
        <v>0</v>
      </c>
      <c r="E35" s="41">
        <v>126380.01</v>
      </c>
    </row>
    <row r="36" spans="1:5">
      <c r="A36" s="4">
        <v>20390</v>
      </c>
      <c r="B36" s="4" t="s">
        <v>612</v>
      </c>
      <c r="C36" s="41">
        <v>740121.04</v>
      </c>
      <c r="D36" s="41">
        <v>159466.12</v>
      </c>
      <c r="E36" s="41">
        <v>899587.16</v>
      </c>
    </row>
    <row r="37" spans="1:5">
      <c r="A37" s="4">
        <v>20400</v>
      </c>
      <c r="B37" s="4" t="s">
        <v>251</v>
      </c>
      <c r="C37" s="41">
        <v>0</v>
      </c>
      <c r="D37" s="41">
        <v>0</v>
      </c>
      <c r="E37" s="41">
        <v>0</v>
      </c>
    </row>
    <row r="38" spans="1:5">
      <c r="A38" s="4">
        <v>20410</v>
      </c>
      <c r="B38" s="4" t="s">
        <v>389</v>
      </c>
      <c r="C38" s="41">
        <v>897572.21</v>
      </c>
      <c r="D38" s="41">
        <v>0</v>
      </c>
      <c r="E38" s="41">
        <v>897572.21</v>
      </c>
    </row>
    <row r="39" spans="1:5">
      <c r="A39" s="4">
        <v>20420</v>
      </c>
      <c r="B39" s="4" t="s">
        <v>324</v>
      </c>
      <c r="C39" s="41">
        <v>562164.94999999995</v>
      </c>
      <c r="D39" s="41">
        <v>0</v>
      </c>
      <c r="E39" s="41">
        <v>562164.94999999995</v>
      </c>
    </row>
    <row r="40" spans="1:5">
      <c r="A40" s="4">
        <v>20450</v>
      </c>
      <c r="B40" s="4" t="s">
        <v>128</v>
      </c>
      <c r="C40" s="41">
        <v>601911.54999999993</v>
      </c>
      <c r="D40" s="41">
        <v>0</v>
      </c>
      <c r="E40" s="41">
        <v>601911.54999999993</v>
      </c>
    </row>
    <row r="41" spans="1:5">
      <c r="A41" s="4">
        <v>20470</v>
      </c>
      <c r="B41" s="4" t="s">
        <v>355</v>
      </c>
      <c r="C41" s="41">
        <v>0</v>
      </c>
      <c r="D41" s="41">
        <v>0</v>
      </c>
      <c r="E41" s="41">
        <v>0</v>
      </c>
    </row>
    <row r="42" spans="1:5">
      <c r="A42" s="4">
        <v>20480</v>
      </c>
      <c r="B42" s="4" t="s">
        <v>307</v>
      </c>
      <c r="C42" s="41">
        <v>2907640.56</v>
      </c>
      <c r="D42" s="41">
        <v>0</v>
      </c>
      <c r="E42" s="41">
        <v>2907640.56</v>
      </c>
    </row>
    <row r="43" spans="1:5">
      <c r="A43" s="4">
        <v>20490</v>
      </c>
      <c r="B43" s="4" t="s">
        <v>68</v>
      </c>
      <c r="C43" s="41">
        <v>624066.16999999993</v>
      </c>
      <c r="D43" s="41">
        <v>8923.1</v>
      </c>
      <c r="E43" s="41">
        <v>632989.27</v>
      </c>
    </row>
    <row r="44" spans="1:5">
      <c r="A44" s="4">
        <v>20500</v>
      </c>
      <c r="B44" s="4" t="s">
        <v>129</v>
      </c>
      <c r="C44" s="41">
        <v>634214.68000000005</v>
      </c>
      <c r="D44" s="41">
        <v>671.79</v>
      </c>
      <c r="E44" s="41">
        <v>634886.47</v>
      </c>
    </row>
    <row r="45" spans="1:5">
      <c r="A45" s="4">
        <v>20530</v>
      </c>
      <c r="B45" s="4" t="s">
        <v>733</v>
      </c>
      <c r="C45" s="41">
        <v>149222.32</v>
      </c>
      <c r="D45" s="41">
        <v>0</v>
      </c>
      <c r="E45" s="41">
        <v>149222.32</v>
      </c>
    </row>
    <row r="46" spans="1:5">
      <c r="A46" s="4">
        <v>20540</v>
      </c>
      <c r="B46" s="4" t="s">
        <v>53</v>
      </c>
      <c r="C46" s="41">
        <v>437723.01</v>
      </c>
      <c r="D46" s="41">
        <v>0</v>
      </c>
      <c r="E46" s="41">
        <v>437723.01</v>
      </c>
    </row>
    <row r="47" spans="1:5">
      <c r="A47" s="4">
        <v>20550</v>
      </c>
      <c r="B47" s="4" t="s">
        <v>538</v>
      </c>
      <c r="C47" s="41">
        <v>0</v>
      </c>
      <c r="D47" s="41">
        <v>0</v>
      </c>
      <c r="E47" s="41">
        <v>0</v>
      </c>
    </row>
    <row r="48" spans="1:5">
      <c r="A48" s="4">
        <v>20560</v>
      </c>
      <c r="B48" s="4" t="s">
        <v>101</v>
      </c>
      <c r="C48" s="41">
        <v>241840.73</v>
      </c>
      <c r="D48" s="41">
        <v>0</v>
      </c>
      <c r="E48" s="41">
        <v>241840.73</v>
      </c>
    </row>
    <row r="49" spans="1:5">
      <c r="A49" s="4">
        <v>20570</v>
      </c>
      <c r="B49" s="4" t="s">
        <v>451</v>
      </c>
      <c r="C49" s="41">
        <v>427566.01</v>
      </c>
      <c r="D49" s="41">
        <v>0</v>
      </c>
      <c r="E49" s="41">
        <v>427566.01</v>
      </c>
    </row>
    <row r="50" spans="1:5">
      <c r="A50" s="4">
        <v>20580</v>
      </c>
      <c r="B50" s="4" t="s">
        <v>284</v>
      </c>
      <c r="C50" s="41">
        <v>81211.740000000005</v>
      </c>
      <c r="D50" s="41">
        <v>5895.5</v>
      </c>
      <c r="E50" s="41">
        <v>87107.24</v>
      </c>
    </row>
    <row r="51" spans="1:5">
      <c r="A51" s="4">
        <v>20590</v>
      </c>
      <c r="B51" s="4" t="s">
        <v>252</v>
      </c>
      <c r="C51" s="41">
        <v>0</v>
      </c>
      <c r="D51" s="41">
        <v>0</v>
      </c>
      <c r="E51" s="41">
        <v>0</v>
      </c>
    </row>
    <row r="52" spans="1:5">
      <c r="A52" s="4">
        <v>20600</v>
      </c>
      <c r="B52" s="4" t="s">
        <v>117</v>
      </c>
      <c r="C52" s="41">
        <v>99938.48</v>
      </c>
      <c r="D52" s="41">
        <v>0</v>
      </c>
      <c r="E52" s="41">
        <v>99938.48</v>
      </c>
    </row>
    <row r="53" spans="1:5">
      <c r="A53" s="4">
        <v>20610</v>
      </c>
      <c r="B53" s="4" t="s">
        <v>42</v>
      </c>
      <c r="C53" s="41">
        <v>412326.23</v>
      </c>
      <c r="D53" s="41">
        <v>2053.08</v>
      </c>
      <c r="E53" s="41">
        <v>414379.31</v>
      </c>
    </row>
    <row r="54" spans="1:5">
      <c r="A54" s="4">
        <v>20620</v>
      </c>
      <c r="B54" s="4" t="s">
        <v>734</v>
      </c>
      <c r="C54" s="41">
        <v>188762.97</v>
      </c>
      <c r="D54" s="41">
        <v>0</v>
      </c>
      <c r="E54" s="41">
        <v>188762.97</v>
      </c>
    </row>
    <row r="55" spans="1:5">
      <c r="A55" s="4">
        <v>20630</v>
      </c>
      <c r="B55" s="4" t="s">
        <v>735</v>
      </c>
      <c r="C55" s="41">
        <v>0</v>
      </c>
      <c r="D55" s="41">
        <v>0</v>
      </c>
      <c r="E55" s="41">
        <v>0</v>
      </c>
    </row>
    <row r="56" spans="1:5">
      <c r="A56" s="4">
        <v>20640</v>
      </c>
      <c r="B56" s="4" t="s">
        <v>253</v>
      </c>
      <c r="C56" s="41">
        <v>0</v>
      </c>
      <c r="D56" s="41">
        <v>0</v>
      </c>
      <c r="E56" s="41">
        <v>0</v>
      </c>
    </row>
    <row r="57" spans="1:5">
      <c r="A57" s="4">
        <v>20650</v>
      </c>
      <c r="B57" s="4" t="s">
        <v>584</v>
      </c>
      <c r="C57" s="41">
        <v>0</v>
      </c>
      <c r="D57" s="41">
        <v>0</v>
      </c>
      <c r="E57" s="41">
        <v>0</v>
      </c>
    </row>
    <row r="58" spans="1:5">
      <c r="A58" s="4">
        <v>20660</v>
      </c>
      <c r="B58" s="4" t="s">
        <v>159</v>
      </c>
      <c r="C58" s="41">
        <v>8530.2000000000007</v>
      </c>
      <c r="D58" s="41">
        <v>0</v>
      </c>
      <c r="E58" s="41">
        <v>8530.2000000000007</v>
      </c>
    </row>
    <row r="59" spans="1:5">
      <c r="A59" s="4">
        <v>20680</v>
      </c>
      <c r="B59" s="4" t="s">
        <v>780</v>
      </c>
      <c r="C59" s="41">
        <v>648587.18999999994</v>
      </c>
      <c r="D59" s="41">
        <v>0</v>
      </c>
      <c r="E59" s="41">
        <v>648587.18999999994</v>
      </c>
    </row>
    <row r="60" spans="1:5">
      <c r="A60" s="4">
        <v>20690</v>
      </c>
      <c r="B60" s="4" t="s">
        <v>84</v>
      </c>
      <c r="C60" s="41">
        <v>322161.43</v>
      </c>
      <c r="D60" s="41">
        <v>0</v>
      </c>
      <c r="E60" s="41">
        <v>322161.43</v>
      </c>
    </row>
    <row r="61" spans="1:5">
      <c r="A61" s="4">
        <v>20700</v>
      </c>
      <c r="B61" s="4" t="s">
        <v>118</v>
      </c>
      <c r="C61" s="41">
        <v>218488.6</v>
      </c>
      <c r="D61" s="41">
        <v>0</v>
      </c>
      <c r="E61" s="41">
        <v>218488.6</v>
      </c>
    </row>
    <row r="62" spans="1:5">
      <c r="A62" s="4">
        <v>20720</v>
      </c>
      <c r="B62" s="4" t="s">
        <v>234</v>
      </c>
      <c r="C62" s="41">
        <v>589896.07000000007</v>
      </c>
      <c r="D62" s="41">
        <v>0</v>
      </c>
      <c r="E62" s="41">
        <v>589896.07000000007</v>
      </c>
    </row>
    <row r="63" spans="1:5">
      <c r="A63" s="4">
        <v>20730</v>
      </c>
      <c r="B63" s="4" t="s">
        <v>308</v>
      </c>
      <c r="C63" s="41">
        <v>3246959.09</v>
      </c>
      <c r="D63" s="41">
        <v>7046.38</v>
      </c>
      <c r="E63" s="41">
        <v>3254005.47</v>
      </c>
    </row>
    <row r="64" spans="1:5">
      <c r="A64" s="4">
        <v>20740</v>
      </c>
      <c r="B64" s="4" t="s">
        <v>235</v>
      </c>
      <c r="C64" s="41">
        <v>471118.59</v>
      </c>
      <c r="D64" s="41">
        <v>0</v>
      </c>
      <c r="E64" s="41">
        <v>471118.59</v>
      </c>
    </row>
    <row r="65" spans="1:5">
      <c r="A65" s="4">
        <v>20750</v>
      </c>
      <c r="B65" s="4" t="s">
        <v>285</v>
      </c>
      <c r="C65" s="41">
        <v>253621.84</v>
      </c>
      <c r="D65" s="41">
        <v>25311.06</v>
      </c>
      <c r="E65" s="41">
        <v>278932.90000000002</v>
      </c>
    </row>
    <row r="66" spans="1:5">
      <c r="A66" s="4">
        <v>20760</v>
      </c>
      <c r="B66" s="4" t="s">
        <v>610</v>
      </c>
      <c r="C66" s="41">
        <v>0</v>
      </c>
      <c r="D66" s="41">
        <v>0</v>
      </c>
      <c r="E66" s="41">
        <v>0</v>
      </c>
    </row>
    <row r="67" spans="1:5">
      <c r="A67" s="4">
        <v>20770</v>
      </c>
      <c r="B67" s="4" t="s">
        <v>407</v>
      </c>
      <c r="C67" s="41">
        <v>160487.85999999999</v>
      </c>
      <c r="D67" s="41">
        <v>0</v>
      </c>
      <c r="E67" s="41">
        <v>160487.85999999999</v>
      </c>
    </row>
    <row r="68" spans="1:5">
      <c r="A68" s="4">
        <v>20780</v>
      </c>
      <c r="B68" s="4" t="s">
        <v>539</v>
      </c>
      <c r="C68" s="41">
        <v>229948.05</v>
      </c>
      <c r="D68" s="41">
        <v>0</v>
      </c>
      <c r="E68" s="41">
        <v>229948.05</v>
      </c>
    </row>
    <row r="69" spans="1:5">
      <c r="A69" s="4">
        <v>20790</v>
      </c>
      <c r="B69" s="4" t="s">
        <v>339</v>
      </c>
      <c r="C69" s="41">
        <v>2310768.4300000002</v>
      </c>
      <c r="D69" s="41">
        <v>0</v>
      </c>
      <c r="E69" s="41">
        <v>2310768.4300000002</v>
      </c>
    </row>
    <row r="70" spans="1:5">
      <c r="A70" s="4">
        <v>20800</v>
      </c>
      <c r="B70" s="4" t="s">
        <v>540</v>
      </c>
      <c r="C70" s="41">
        <v>0</v>
      </c>
      <c r="D70" s="41">
        <v>0</v>
      </c>
      <c r="E70" s="41">
        <v>0</v>
      </c>
    </row>
    <row r="71" spans="1:5">
      <c r="A71" s="4">
        <v>20810</v>
      </c>
      <c r="B71" s="4" t="s">
        <v>705</v>
      </c>
      <c r="C71" s="41">
        <v>0</v>
      </c>
      <c r="D71" s="41">
        <v>0</v>
      </c>
      <c r="E71" s="41">
        <v>0</v>
      </c>
    </row>
    <row r="72" spans="1:5">
      <c r="A72" s="4">
        <v>20820</v>
      </c>
      <c r="B72" s="4" t="s">
        <v>706</v>
      </c>
      <c r="C72" s="41">
        <v>338304.17</v>
      </c>
      <c r="D72" s="41">
        <v>446160.62</v>
      </c>
      <c r="E72" s="41">
        <v>784464.79</v>
      </c>
    </row>
    <row r="73" spans="1:5">
      <c r="A73" s="4">
        <v>20830</v>
      </c>
      <c r="B73" s="4" t="s">
        <v>390</v>
      </c>
      <c r="C73" s="41">
        <v>0</v>
      </c>
      <c r="D73" s="41">
        <v>0</v>
      </c>
      <c r="E73" s="41">
        <v>0</v>
      </c>
    </row>
    <row r="74" spans="1:5">
      <c r="A74" s="4">
        <v>20840</v>
      </c>
      <c r="B74" s="4" t="s">
        <v>554</v>
      </c>
      <c r="C74" s="41">
        <v>1040145.81</v>
      </c>
      <c r="D74" s="41">
        <v>0</v>
      </c>
      <c r="E74" s="41">
        <v>1040145.81</v>
      </c>
    </row>
    <row r="75" spans="1:5">
      <c r="A75" s="4">
        <v>20850</v>
      </c>
      <c r="B75" s="4" t="s">
        <v>696</v>
      </c>
      <c r="C75" s="41">
        <v>35667.839999999997</v>
      </c>
      <c r="D75" s="41">
        <v>0</v>
      </c>
      <c r="E75" s="41">
        <v>35667.839999999997</v>
      </c>
    </row>
    <row r="76" spans="1:5">
      <c r="A76" s="4">
        <v>20860</v>
      </c>
      <c r="B76" s="4" t="s">
        <v>585</v>
      </c>
      <c r="C76" s="41">
        <v>545663.19999999995</v>
      </c>
      <c r="D76" s="41">
        <v>0</v>
      </c>
      <c r="E76" s="41">
        <v>545663.19999999995</v>
      </c>
    </row>
    <row r="77" spans="1:5">
      <c r="A77" s="4">
        <v>20880</v>
      </c>
      <c r="B77" s="4" t="s">
        <v>181</v>
      </c>
      <c r="C77" s="41">
        <v>499690.12</v>
      </c>
      <c r="D77" s="41">
        <v>0</v>
      </c>
      <c r="E77" s="41">
        <v>499690.12</v>
      </c>
    </row>
    <row r="78" spans="1:5">
      <c r="A78" s="4">
        <v>20890</v>
      </c>
      <c r="B78" s="4" t="s">
        <v>573</v>
      </c>
      <c r="C78" s="41">
        <v>1881656.69</v>
      </c>
      <c r="D78" s="41">
        <v>0</v>
      </c>
      <c r="E78" s="41">
        <v>1881656.69</v>
      </c>
    </row>
    <row r="79" spans="1:5">
      <c r="A79" s="4">
        <v>20900</v>
      </c>
      <c r="B79" s="4" t="s">
        <v>309</v>
      </c>
      <c r="C79" s="41">
        <v>860773.37000000011</v>
      </c>
      <c r="D79" s="41">
        <v>3.68</v>
      </c>
      <c r="E79" s="41">
        <v>860777.05</v>
      </c>
    </row>
    <row r="80" spans="1:5">
      <c r="A80" s="4">
        <v>20910</v>
      </c>
      <c r="B80" s="4" t="s">
        <v>586</v>
      </c>
      <c r="C80" s="41">
        <v>0</v>
      </c>
      <c r="D80" s="41">
        <v>0</v>
      </c>
      <c r="E80" s="41">
        <v>0</v>
      </c>
    </row>
    <row r="81" spans="1:5">
      <c r="A81" s="4">
        <v>20920</v>
      </c>
      <c r="B81" s="4" t="s">
        <v>300</v>
      </c>
      <c r="C81" s="41">
        <v>695371.82</v>
      </c>
      <c r="D81" s="41">
        <v>11323.02</v>
      </c>
      <c r="E81" s="41">
        <v>706694.84</v>
      </c>
    </row>
    <row r="82" spans="1:5">
      <c r="A82" s="4">
        <v>20930</v>
      </c>
      <c r="B82" s="4" t="s">
        <v>254</v>
      </c>
      <c r="C82" s="41">
        <v>0</v>
      </c>
      <c r="D82" s="41">
        <v>0</v>
      </c>
      <c r="E82" s="41">
        <v>0</v>
      </c>
    </row>
    <row r="83" spans="1:5">
      <c r="A83" s="4">
        <v>20940</v>
      </c>
      <c r="B83" s="4" t="s">
        <v>736</v>
      </c>
      <c r="C83" s="41">
        <v>510943.09</v>
      </c>
      <c r="D83" s="41">
        <v>0</v>
      </c>
      <c r="E83" s="41">
        <v>510943.09</v>
      </c>
    </row>
    <row r="84" spans="1:5">
      <c r="A84" s="4">
        <v>20950</v>
      </c>
      <c r="B84" s="4" t="s">
        <v>391</v>
      </c>
      <c r="C84" s="41">
        <v>0</v>
      </c>
      <c r="D84" s="41">
        <v>0</v>
      </c>
      <c r="E84" s="41">
        <v>0</v>
      </c>
    </row>
    <row r="85" spans="1:5">
      <c r="A85" s="4">
        <v>20980</v>
      </c>
      <c r="B85" s="4" t="s">
        <v>774</v>
      </c>
      <c r="C85" s="41">
        <v>781096.95999999996</v>
      </c>
      <c r="D85" s="41">
        <v>0</v>
      </c>
      <c r="E85" s="41">
        <v>781096.95999999996</v>
      </c>
    </row>
    <row r="86" spans="1:5">
      <c r="A86" s="4">
        <v>20990</v>
      </c>
      <c r="B86" s="4" t="s">
        <v>413</v>
      </c>
      <c r="C86" s="41">
        <v>12107094.02</v>
      </c>
      <c r="D86" s="41">
        <v>0</v>
      </c>
      <c r="E86" s="41">
        <v>12107094.02</v>
      </c>
    </row>
    <row r="87" spans="1:5">
      <c r="A87" s="4">
        <v>21000</v>
      </c>
      <c r="B87" s="4" t="s">
        <v>631</v>
      </c>
      <c r="C87" s="41">
        <v>0</v>
      </c>
      <c r="D87" s="41">
        <v>0</v>
      </c>
      <c r="E87" s="41">
        <v>0</v>
      </c>
    </row>
    <row r="88" spans="1:5">
      <c r="A88" s="4">
        <v>21030</v>
      </c>
      <c r="B88" s="4" t="s">
        <v>484</v>
      </c>
      <c r="C88" s="41">
        <v>573345.05000000005</v>
      </c>
      <c r="D88" s="41">
        <v>0</v>
      </c>
      <c r="E88" s="41">
        <v>573345.05000000005</v>
      </c>
    </row>
    <row r="89" spans="1:5">
      <c r="A89" s="4">
        <v>21040</v>
      </c>
      <c r="B89" s="4" t="s">
        <v>587</v>
      </c>
      <c r="C89" s="41">
        <v>2064116.15</v>
      </c>
      <c r="D89" s="41">
        <v>0</v>
      </c>
      <c r="E89" s="41">
        <v>2064116.15</v>
      </c>
    </row>
    <row r="90" spans="1:5">
      <c r="A90" s="4">
        <v>21050</v>
      </c>
      <c r="B90" s="4" t="s">
        <v>514</v>
      </c>
      <c r="C90" s="41">
        <v>215303.05</v>
      </c>
      <c r="D90" s="41">
        <v>0</v>
      </c>
      <c r="E90" s="41">
        <v>215303.05</v>
      </c>
    </row>
    <row r="91" spans="1:5">
      <c r="A91" s="4">
        <v>21060</v>
      </c>
      <c r="B91" s="4" t="s">
        <v>130</v>
      </c>
      <c r="C91" s="41">
        <v>507099.37</v>
      </c>
      <c r="D91" s="41">
        <v>0</v>
      </c>
      <c r="E91" s="41">
        <v>507099.37</v>
      </c>
    </row>
    <row r="92" spans="1:5">
      <c r="A92" s="4">
        <v>21070</v>
      </c>
      <c r="B92" s="4" t="s">
        <v>255</v>
      </c>
      <c r="C92" s="41">
        <v>0</v>
      </c>
      <c r="D92" s="41">
        <v>0</v>
      </c>
      <c r="E92" s="41">
        <v>0</v>
      </c>
    </row>
    <row r="93" spans="1:5">
      <c r="A93" s="4">
        <v>21080</v>
      </c>
      <c r="B93" s="4" t="s">
        <v>256</v>
      </c>
      <c r="C93" s="41">
        <v>0</v>
      </c>
      <c r="D93" s="41">
        <v>0</v>
      </c>
      <c r="E93" s="41">
        <v>0</v>
      </c>
    </row>
    <row r="94" spans="1:5">
      <c r="A94" s="4">
        <v>21090</v>
      </c>
      <c r="B94" s="4" t="s">
        <v>202</v>
      </c>
      <c r="C94" s="41">
        <v>809332.33000000007</v>
      </c>
      <c r="D94" s="41">
        <v>0</v>
      </c>
      <c r="E94" s="41">
        <v>809332.33000000007</v>
      </c>
    </row>
    <row r="95" spans="1:5">
      <c r="A95" s="4">
        <v>21110</v>
      </c>
      <c r="B95" s="4" t="s">
        <v>678</v>
      </c>
      <c r="C95" s="41">
        <v>259304.62</v>
      </c>
      <c r="D95" s="41">
        <v>0</v>
      </c>
      <c r="E95" s="41">
        <v>259304.62</v>
      </c>
    </row>
    <row r="96" spans="1:5">
      <c r="A96" s="4">
        <v>21120</v>
      </c>
      <c r="B96" s="4" t="s">
        <v>574</v>
      </c>
      <c r="C96" s="41">
        <v>751611.71</v>
      </c>
      <c r="D96" s="41">
        <v>0</v>
      </c>
      <c r="E96" s="41">
        <v>751611.71</v>
      </c>
    </row>
    <row r="97" spans="1:5">
      <c r="A97" s="4">
        <v>21130</v>
      </c>
      <c r="B97" s="4" t="s">
        <v>140</v>
      </c>
      <c r="C97" s="41">
        <v>24189</v>
      </c>
      <c r="D97" s="41">
        <v>21.52</v>
      </c>
      <c r="E97" s="41">
        <v>24210.52</v>
      </c>
    </row>
    <row r="98" spans="1:5">
      <c r="A98" s="4">
        <v>21140</v>
      </c>
      <c r="B98" s="4" t="s">
        <v>236</v>
      </c>
      <c r="C98" s="41">
        <v>817926.23</v>
      </c>
      <c r="D98" s="41">
        <v>0</v>
      </c>
      <c r="E98" s="41">
        <v>817926.23</v>
      </c>
    </row>
    <row r="99" spans="1:5">
      <c r="A99" s="4">
        <v>21150</v>
      </c>
      <c r="B99" s="4" t="s">
        <v>515</v>
      </c>
      <c r="C99" s="41">
        <v>0</v>
      </c>
      <c r="D99" s="41">
        <v>0</v>
      </c>
      <c r="E99" s="41">
        <v>0</v>
      </c>
    </row>
    <row r="100" spans="1:5">
      <c r="A100" s="4">
        <v>21160</v>
      </c>
      <c r="B100" s="4" t="s">
        <v>211</v>
      </c>
      <c r="C100" s="41">
        <v>183418.44</v>
      </c>
      <c r="D100" s="41">
        <v>13887.43</v>
      </c>
      <c r="E100" s="41">
        <v>197305.87</v>
      </c>
    </row>
    <row r="101" spans="1:5">
      <c r="A101" s="4">
        <v>21170</v>
      </c>
      <c r="B101" s="4" t="s">
        <v>356</v>
      </c>
      <c r="C101" s="41">
        <v>0</v>
      </c>
      <c r="D101" s="41">
        <v>0</v>
      </c>
      <c r="E101" s="41">
        <v>0</v>
      </c>
    </row>
    <row r="102" spans="1:5">
      <c r="A102" s="4">
        <v>21180</v>
      </c>
      <c r="B102" s="4" t="s">
        <v>54</v>
      </c>
      <c r="C102" s="41">
        <v>339585.35</v>
      </c>
      <c r="D102" s="41">
        <v>6693.87</v>
      </c>
      <c r="E102" s="41">
        <v>346279.22</v>
      </c>
    </row>
    <row r="103" spans="1:5">
      <c r="A103" s="4">
        <v>21190</v>
      </c>
      <c r="B103" s="4" t="s">
        <v>85</v>
      </c>
      <c r="C103" s="41">
        <v>499840.85</v>
      </c>
      <c r="D103" s="41">
        <v>0</v>
      </c>
      <c r="E103" s="41">
        <v>499840.85</v>
      </c>
    </row>
    <row r="104" spans="1:5">
      <c r="A104" s="4">
        <v>21200</v>
      </c>
      <c r="B104" s="4" t="s">
        <v>161</v>
      </c>
      <c r="C104" s="41">
        <v>97302.99</v>
      </c>
      <c r="D104" s="41">
        <v>0</v>
      </c>
      <c r="E104" s="41">
        <v>97302.99</v>
      </c>
    </row>
    <row r="105" spans="1:5">
      <c r="A105" s="4">
        <v>21210</v>
      </c>
      <c r="B105" s="4" t="s">
        <v>659</v>
      </c>
      <c r="C105" s="41">
        <v>208501.02</v>
      </c>
      <c r="D105" s="41">
        <v>4229.07</v>
      </c>
      <c r="E105" s="41">
        <v>212730.09</v>
      </c>
    </row>
    <row r="106" spans="1:5">
      <c r="A106" s="4">
        <v>21220</v>
      </c>
      <c r="B106" s="4" t="s">
        <v>721</v>
      </c>
      <c r="C106" s="41">
        <v>0</v>
      </c>
      <c r="D106" s="41">
        <v>0</v>
      </c>
      <c r="E106" s="41">
        <v>0</v>
      </c>
    </row>
    <row r="107" spans="1:5">
      <c r="A107" s="4">
        <v>21240</v>
      </c>
      <c r="B107" s="4" t="s">
        <v>223</v>
      </c>
      <c r="C107" s="41">
        <v>0</v>
      </c>
      <c r="D107" s="41">
        <v>0</v>
      </c>
      <c r="E107" s="41">
        <v>0</v>
      </c>
    </row>
    <row r="108" spans="1:5">
      <c r="A108" s="4">
        <v>21250</v>
      </c>
      <c r="B108" s="4" t="s">
        <v>722</v>
      </c>
      <c r="C108" s="41">
        <v>1326346.46</v>
      </c>
      <c r="D108" s="41">
        <v>0</v>
      </c>
      <c r="E108" s="41">
        <v>1326346.46</v>
      </c>
    </row>
    <row r="109" spans="1:5">
      <c r="A109" s="4">
        <v>21270</v>
      </c>
      <c r="B109" s="4" t="s">
        <v>237</v>
      </c>
      <c r="C109" s="41">
        <v>294519.37</v>
      </c>
      <c r="D109" s="41">
        <v>0</v>
      </c>
      <c r="E109" s="41">
        <v>294519.37</v>
      </c>
    </row>
    <row r="110" spans="1:5">
      <c r="A110" s="4">
        <v>21290</v>
      </c>
      <c r="B110" s="4" t="s">
        <v>69</v>
      </c>
      <c r="C110" s="41">
        <v>341007.21</v>
      </c>
      <c r="D110" s="41">
        <v>0</v>
      </c>
      <c r="E110" s="41">
        <v>341007.21</v>
      </c>
    </row>
    <row r="111" spans="1:5">
      <c r="A111" s="4">
        <v>21300</v>
      </c>
      <c r="B111" s="4" t="s">
        <v>760</v>
      </c>
      <c r="C111" s="41">
        <v>93057.4</v>
      </c>
      <c r="D111" s="41">
        <v>0</v>
      </c>
      <c r="E111" s="41">
        <v>93057.4</v>
      </c>
    </row>
    <row r="112" spans="1:5">
      <c r="A112" s="4">
        <v>21310</v>
      </c>
      <c r="B112" s="4" t="s">
        <v>638</v>
      </c>
      <c r="C112" s="41">
        <v>848375.4</v>
      </c>
      <c r="D112" s="41">
        <v>0</v>
      </c>
      <c r="E112" s="41">
        <v>848375.4</v>
      </c>
    </row>
    <row r="113" spans="1:5">
      <c r="A113" s="4">
        <v>21320</v>
      </c>
      <c r="B113" s="4" t="s">
        <v>627</v>
      </c>
      <c r="C113" s="41">
        <v>164563.93</v>
      </c>
      <c r="D113" s="41">
        <v>0</v>
      </c>
      <c r="E113" s="41">
        <v>164563.93</v>
      </c>
    </row>
    <row r="114" spans="1:5">
      <c r="A114" s="4">
        <v>21330</v>
      </c>
      <c r="B114" s="4" t="s">
        <v>723</v>
      </c>
      <c r="C114" s="41">
        <v>0</v>
      </c>
      <c r="D114" s="41">
        <v>0</v>
      </c>
      <c r="E114" s="41">
        <v>0</v>
      </c>
    </row>
    <row r="115" spans="1:5">
      <c r="A115" s="4">
        <v>21340</v>
      </c>
      <c r="B115" s="4" t="s">
        <v>257</v>
      </c>
      <c r="C115" s="41">
        <v>0</v>
      </c>
      <c r="D115" s="41">
        <v>0</v>
      </c>
      <c r="E115" s="41">
        <v>0</v>
      </c>
    </row>
    <row r="116" spans="1:5">
      <c r="A116" s="4">
        <v>21350</v>
      </c>
      <c r="B116" s="4" t="s">
        <v>775</v>
      </c>
      <c r="C116" s="41">
        <v>599393.36</v>
      </c>
      <c r="D116" s="41">
        <v>0</v>
      </c>
      <c r="E116" s="41">
        <v>599393.36</v>
      </c>
    </row>
    <row r="117" spans="1:5">
      <c r="A117" s="4">
        <v>21360</v>
      </c>
      <c r="B117" s="4" t="s">
        <v>613</v>
      </c>
      <c r="C117" s="41">
        <v>1699532.3</v>
      </c>
      <c r="D117" s="41">
        <v>100201.75</v>
      </c>
      <c r="E117" s="41">
        <v>1799734.05</v>
      </c>
    </row>
    <row r="118" spans="1:5">
      <c r="A118" s="4">
        <v>21370</v>
      </c>
      <c r="B118" s="4" t="s">
        <v>464</v>
      </c>
      <c r="C118" s="41">
        <v>317580.18</v>
      </c>
      <c r="D118" s="41">
        <v>0</v>
      </c>
      <c r="E118" s="41">
        <v>317580.18</v>
      </c>
    </row>
    <row r="119" spans="1:5">
      <c r="A119" s="4">
        <v>21390</v>
      </c>
      <c r="B119" s="4" t="s">
        <v>588</v>
      </c>
      <c r="C119" s="41">
        <v>0</v>
      </c>
      <c r="D119" s="41">
        <v>0</v>
      </c>
      <c r="E119" s="41">
        <v>0</v>
      </c>
    </row>
    <row r="120" spans="1:5">
      <c r="A120" s="4">
        <v>21400</v>
      </c>
      <c r="B120" s="4" t="s">
        <v>414</v>
      </c>
      <c r="C120" s="41">
        <v>0</v>
      </c>
      <c r="D120" s="41">
        <v>0</v>
      </c>
      <c r="E120" s="41">
        <v>0</v>
      </c>
    </row>
    <row r="121" spans="1:5">
      <c r="A121" s="4">
        <v>21410</v>
      </c>
      <c r="B121" s="4" t="s">
        <v>765</v>
      </c>
      <c r="C121" s="41">
        <v>0</v>
      </c>
      <c r="D121" s="41">
        <v>0</v>
      </c>
      <c r="E121" s="41">
        <v>0</v>
      </c>
    </row>
    <row r="122" spans="1:5">
      <c r="A122" s="4">
        <v>21420</v>
      </c>
      <c r="B122" s="4" t="s">
        <v>301</v>
      </c>
      <c r="C122" s="41">
        <v>667300.6</v>
      </c>
      <c r="D122" s="41">
        <v>0</v>
      </c>
      <c r="E122" s="41">
        <v>667300.6</v>
      </c>
    </row>
    <row r="123" spans="1:5">
      <c r="A123" s="4">
        <v>21430</v>
      </c>
      <c r="B123" s="4" t="s">
        <v>310</v>
      </c>
      <c r="C123" s="41">
        <v>1052418.3799999999</v>
      </c>
      <c r="D123" s="41">
        <v>0</v>
      </c>
      <c r="E123" s="41">
        <v>1052418.3799999999</v>
      </c>
    </row>
    <row r="124" spans="1:5">
      <c r="A124" s="4">
        <v>21440</v>
      </c>
      <c r="B124" s="4" t="s">
        <v>55</v>
      </c>
      <c r="C124" s="41">
        <v>635138.69999999995</v>
      </c>
      <c r="D124" s="41">
        <v>0</v>
      </c>
      <c r="E124" s="41">
        <v>635138.69999999995</v>
      </c>
    </row>
    <row r="125" spans="1:5">
      <c r="A125" s="4">
        <v>21460</v>
      </c>
      <c r="B125" s="4" t="s">
        <v>311</v>
      </c>
      <c r="C125" s="41">
        <v>0</v>
      </c>
      <c r="D125" s="41">
        <v>0</v>
      </c>
      <c r="E125" s="41">
        <v>0</v>
      </c>
    </row>
    <row r="126" spans="1:5">
      <c r="A126" s="4">
        <v>21470</v>
      </c>
      <c r="B126" s="4" t="s">
        <v>258</v>
      </c>
      <c r="C126" s="41">
        <v>0</v>
      </c>
      <c r="D126" s="41">
        <v>0</v>
      </c>
      <c r="E126" s="41">
        <v>0</v>
      </c>
    </row>
    <row r="127" spans="1:5">
      <c r="A127" s="4">
        <v>21480</v>
      </c>
      <c r="B127" s="4" t="s">
        <v>203</v>
      </c>
      <c r="C127" s="41">
        <v>687609.60000000009</v>
      </c>
      <c r="D127" s="41">
        <v>26783.79</v>
      </c>
      <c r="E127" s="41">
        <v>714393.39</v>
      </c>
    </row>
    <row r="128" spans="1:5">
      <c r="A128" s="4">
        <v>21490</v>
      </c>
      <c r="B128" s="4" t="s">
        <v>408</v>
      </c>
      <c r="C128" s="41">
        <v>20708.09</v>
      </c>
      <c r="D128" s="41">
        <v>0</v>
      </c>
      <c r="E128" s="41">
        <v>20708.09</v>
      </c>
    </row>
    <row r="129" spans="1:5">
      <c r="A129" s="4">
        <v>21500</v>
      </c>
      <c r="B129" s="4" t="s">
        <v>465</v>
      </c>
      <c r="C129" s="41">
        <v>5887.12</v>
      </c>
      <c r="D129" s="41">
        <v>0</v>
      </c>
      <c r="E129" s="41">
        <v>5887.12</v>
      </c>
    </row>
    <row r="130" spans="1:5">
      <c r="A130" s="4">
        <v>21510</v>
      </c>
      <c r="B130" s="4" t="s">
        <v>224</v>
      </c>
      <c r="C130" s="41">
        <v>1727953.54</v>
      </c>
      <c r="D130" s="41">
        <v>0</v>
      </c>
      <c r="E130" s="41">
        <v>1727953.54</v>
      </c>
    </row>
    <row r="131" spans="1:5">
      <c r="A131" s="4">
        <v>21530</v>
      </c>
      <c r="B131" s="4" t="s">
        <v>409</v>
      </c>
      <c r="C131" s="41">
        <v>760441.41999999993</v>
      </c>
      <c r="D131" s="41">
        <v>0</v>
      </c>
      <c r="E131" s="41">
        <v>760441.41999999993</v>
      </c>
    </row>
    <row r="132" spans="1:5">
      <c r="A132" s="4">
        <v>21550</v>
      </c>
      <c r="B132" s="4" t="s">
        <v>46</v>
      </c>
      <c r="C132" s="41">
        <v>1266484.52</v>
      </c>
      <c r="D132" s="41">
        <v>0</v>
      </c>
      <c r="E132" s="41">
        <v>1266484.52</v>
      </c>
    </row>
    <row r="133" spans="1:5">
      <c r="A133" s="4">
        <v>21570</v>
      </c>
      <c r="B133" s="4" t="s">
        <v>474</v>
      </c>
      <c r="C133" s="41">
        <v>175678.2</v>
      </c>
      <c r="D133" s="41">
        <v>8582.6299999999992</v>
      </c>
      <c r="E133" s="41">
        <v>184260.83</v>
      </c>
    </row>
    <row r="134" spans="1:5">
      <c r="A134" s="4">
        <v>21580</v>
      </c>
      <c r="B134" s="4" t="s">
        <v>787</v>
      </c>
      <c r="C134" s="41">
        <v>567546.46</v>
      </c>
      <c r="D134" s="41">
        <v>0</v>
      </c>
      <c r="E134" s="41">
        <v>567546.46</v>
      </c>
    </row>
    <row r="135" spans="1:5">
      <c r="A135" s="4">
        <v>21590</v>
      </c>
      <c r="B135" s="4" t="s">
        <v>656</v>
      </c>
      <c r="C135" s="41">
        <v>518905.18</v>
      </c>
      <c r="D135" s="41">
        <v>0</v>
      </c>
      <c r="E135" s="41">
        <v>518905.18</v>
      </c>
    </row>
    <row r="136" spans="1:5">
      <c r="A136" s="4">
        <v>21600</v>
      </c>
      <c r="B136" s="4" t="s">
        <v>302</v>
      </c>
      <c r="C136" s="41">
        <v>502767.64</v>
      </c>
      <c r="D136" s="41">
        <v>0</v>
      </c>
      <c r="E136" s="41">
        <v>502767.64</v>
      </c>
    </row>
    <row r="137" spans="1:5">
      <c r="A137" s="4">
        <v>21610</v>
      </c>
      <c r="B137" s="4" t="s">
        <v>141</v>
      </c>
      <c r="C137" s="41">
        <v>1820801.44</v>
      </c>
      <c r="D137" s="41">
        <v>0</v>
      </c>
      <c r="E137" s="41">
        <v>1820801.44</v>
      </c>
    </row>
    <row r="138" spans="1:5">
      <c r="A138" s="4">
        <v>21620</v>
      </c>
      <c r="B138" s="4" t="s">
        <v>162</v>
      </c>
      <c r="C138" s="41">
        <v>0</v>
      </c>
      <c r="D138" s="41">
        <v>0</v>
      </c>
      <c r="E138" s="41">
        <v>0</v>
      </c>
    </row>
    <row r="139" spans="1:5">
      <c r="A139" s="4">
        <v>21630</v>
      </c>
      <c r="B139" s="4" t="s">
        <v>781</v>
      </c>
      <c r="C139" s="41">
        <v>363738.77</v>
      </c>
      <c r="D139" s="41">
        <v>0</v>
      </c>
      <c r="E139" s="41">
        <v>363738.77</v>
      </c>
    </row>
    <row r="140" spans="1:5">
      <c r="A140" s="4">
        <v>21640</v>
      </c>
      <c r="B140" s="4" t="s">
        <v>312</v>
      </c>
      <c r="C140" s="41">
        <v>148440.53</v>
      </c>
      <c r="D140" s="41">
        <v>0</v>
      </c>
      <c r="E140" s="41">
        <v>148440.53</v>
      </c>
    </row>
    <row r="141" spans="1:5">
      <c r="A141" s="4">
        <v>21650</v>
      </c>
      <c r="B141" s="4" t="s">
        <v>56</v>
      </c>
      <c r="C141" s="41">
        <v>1185657.27</v>
      </c>
      <c r="D141" s="41">
        <v>0</v>
      </c>
      <c r="E141" s="41">
        <v>1185657.27</v>
      </c>
    </row>
    <row r="142" spans="1:5">
      <c r="A142" s="4">
        <v>21660</v>
      </c>
      <c r="B142" s="4" t="s">
        <v>435</v>
      </c>
      <c r="C142" s="41">
        <v>629948.74</v>
      </c>
      <c r="D142" s="41">
        <v>0</v>
      </c>
      <c r="E142" s="41">
        <v>629948.74</v>
      </c>
    </row>
    <row r="143" spans="1:5">
      <c r="A143" s="4">
        <v>21670</v>
      </c>
      <c r="B143" s="4" t="s">
        <v>516</v>
      </c>
      <c r="C143" s="41">
        <v>1160387.1299999999</v>
      </c>
      <c r="D143" s="41">
        <v>0</v>
      </c>
      <c r="E143" s="41">
        <v>1160387.1299999999</v>
      </c>
    </row>
    <row r="144" spans="1:5">
      <c r="A144" s="4">
        <v>21680</v>
      </c>
      <c r="B144" s="4" t="s">
        <v>259</v>
      </c>
      <c r="C144" s="41">
        <v>0</v>
      </c>
      <c r="D144" s="41">
        <v>0</v>
      </c>
      <c r="E144" s="41">
        <v>0</v>
      </c>
    </row>
    <row r="145" spans="1:5">
      <c r="A145" s="4">
        <v>21690</v>
      </c>
      <c r="B145" s="4" t="s">
        <v>372</v>
      </c>
      <c r="C145" s="41">
        <v>554239.51</v>
      </c>
      <c r="D145" s="41">
        <v>3989.53</v>
      </c>
      <c r="E145" s="41">
        <v>558229.04</v>
      </c>
    </row>
    <row r="146" spans="1:5">
      <c r="A146" s="4">
        <v>21700</v>
      </c>
      <c r="B146" s="4" t="s">
        <v>532</v>
      </c>
      <c r="C146" s="41">
        <v>145805.34</v>
      </c>
      <c r="D146" s="41">
        <v>0</v>
      </c>
      <c r="E146" s="41">
        <v>145805.34</v>
      </c>
    </row>
    <row r="147" spans="1:5">
      <c r="A147" s="4">
        <v>21710</v>
      </c>
      <c r="B147" s="4" t="s">
        <v>182</v>
      </c>
      <c r="C147" s="41">
        <v>1959339.61</v>
      </c>
      <c r="D147" s="41">
        <v>0</v>
      </c>
      <c r="E147" s="41">
        <v>1959339.61</v>
      </c>
    </row>
    <row r="148" spans="1:5">
      <c r="A148" s="4">
        <v>21720</v>
      </c>
      <c r="B148" s="4" t="s">
        <v>142</v>
      </c>
      <c r="C148" s="41">
        <v>0</v>
      </c>
      <c r="D148" s="41">
        <v>0</v>
      </c>
      <c r="E148" s="41">
        <v>0</v>
      </c>
    </row>
    <row r="149" spans="1:5">
      <c r="A149" s="4">
        <v>21730</v>
      </c>
      <c r="B149" s="4" t="s">
        <v>204</v>
      </c>
      <c r="C149" s="41">
        <v>387030.91</v>
      </c>
      <c r="D149" s="41">
        <v>9333.67</v>
      </c>
      <c r="E149" s="41">
        <v>396364.58</v>
      </c>
    </row>
    <row r="150" spans="1:5">
      <c r="A150" s="4">
        <v>21740</v>
      </c>
      <c r="B150" s="4" t="s">
        <v>340</v>
      </c>
      <c r="C150" s="41">
        <v>0</v>
      </c>
      <c r="D150" s="41">
        <v>0</v>
      </c>
      <c r="E150" s="41">
        <v>0</v>
      </c>
    </row>
    <row r="151" spans="1:5">
      <c r="A151" s="4">
        <v>21750</v>
      </c>
      <c r="B151" s="4" t="s">
        <v>381</v>
      </c>
      <c r="C151" s="41">
        <v>0</v>
      </c>
      <c r="D151" s="41">
        <v>0</v>
      </c>
      <c r="E151" s="41">
        <v>0</v>
      </c>
    </row>
    <row r="152" spans="1:5">
      <c r="A152" s="4">
        <v>21760</v>
      </c>
      <c r="B152" s="4" t="s">
        <v>702</v>
      </c>
      <c r="C152" s="41">
        <v>77402.960000000006</v>
      </c>
      <c r="D152" s="41">
        <v>2597.46</v>
      </c>
      <c r="E152" s="41">
        <v>80000.42</v>
      </c>
    </row>
    <row r="153" spans="1:5">
      <c r="A153" s="4">
        <v>21770</v>
      </c>
      <c r="B153" s="4" t="s">
        <v>707</v>
      </c>
      <c r="C153" s="41">
        <v>1217764.1299999999</v>
      </c>
      <c r="D153" s="41">
        <v>266043.42</v>
      </c>
      <c r="E153" s="41">
        <v>1483807.55</v>
      </c>
    </row>
    <row r="154" spans="1:5">
      <c r="A154" s="4">
        <v>21780</v>
      </c>
      <c r="B154" s="4" t="s">
        <v>489</v>
      </c>
      <c r="C154" s="41">
        <v>0</v>
      </c>
      <c r="D154" s="41">
        <v>0</v>
      </c>
      <c r="E154" s="41">
        <v>0</v>
      </c>
    </row>
    <row r="155" spans="1:5">
      <c r="A155" s="4">
        <v>21790</v>
      </c>
      <c r="B155" s="4" t="s">
        <v>260</v>
      </c>
      <c r="C155" s="41">
        <v>0</v>
      </c>
      <c r="D155" s="41">
        <v>0</v>
      </c>
      <c r="E155" s="41">
        <v>0</v>
      </c>
    </row>
    <row r="156" spans="1:5">
      <c r="A156" s="4">
        <v>21810</v>
      </c>
      <c r="B156" s="4" t="s">
        <v>131</v>
      </c>
      <c r="C156" s="41">
        <v>583548.23</v>
      </c>
      <c r="D156" s="41">
        <v>0</v>
      </c>
      <c r="E156" s="41">
        <v>583548.23</v>
      </c>
    </row>
    <row r="157" spans="1:5">
      <c r="A157" s="4">
        <v>21820</v>
      </c>
      <c r="B157" s="4" t="s">
        <v>94</v>
      </c>
      <c r="C157" s="41">
        <v>151279.64000000001</v>
      </c>
      <c r="D157" s="41">
        <v>0</v>
      </c>
      <c r="E157" s="41">
        <v>151279.64000000001</v>
      </c>
    </row>
    <row r="158" spans="1:5">
      <c r="A158" s="4">
        <v>21830</v>
      </c>
      <c r="B158" s="4" t="s">
        <v>192</v>
      </c>
      <c r="C158" s="41">
        <v>83415.62</v>
      </c>
      <c r="D158" s="41">
        <v>0</v>
      </c>
      <c r="E158" s="41">
        <v>83415.62</v>
      </c>
    </row>
    <row r="159" spans="1:5">
      <c r="A159" s="4">
        <v>21840</v>
      </c>
      <c r="B159" s="4" t="s">
        <v>639</v>
      </c>
      <c r="C159" s="41">
        <v>0</v>
      </c>
      <c r="D159" s="41">
        <v>0</v>
      </c>
      <c r="E159" s="41">
        <v>0</v>
      </c>
    </row>
    <row r="160" spans="1:5">
      <c r="A160" s="4">
        <v>21860</v>
      </c>
      <c r="B160" s="4" t="s">
        <v>415</v>
      </c>
      <c r="C160" s="41">
        <v>0</v>
      </c>
      <c r="D160" s="41">
        <v>0</v>
      </c>
      <c r="E160" s="41">
        <v>0</v>
      </c>
    </row>
    <row r="161" spans="1:5">
      <c r="A161" s="4">
        <v>21870</v>
      </c>
      <c r="B161" s="4" t="s">
        <v>325</v>
      </c>
      <c r="C161" s="41">
        <v>1290593.3400000001</v>
      </c>
      <c r="D161" s="41">
        <v>39604.01</v>
      </c>
      <c r="E161" s="41">
        <v>1330197.3500000001</v>
      </c>
    </row>
    <row r="162" spans="1:5">
      <c r="A162" s="4">
        <v>21880</v>
      </c>
      <c r="B162" s="4" t="s">
        <v>193</v>
      </c>
      <c r="C162" s="41">
        <v>0</v>
      </c>
      <c r="D162" s="41">
        <v>0</v>
      </c>
      <c r="E162" s="41">
        <v>0</v>
      </c>
    </row>
    <row r="163" spans="1:5">
      <c r="A163" s="4">
        <v>21890</v>
      </c>
      <c r="B163" s="4" t="s">
        <v>600</v>
      </c>
      <c r="C163" s="41">
        <v>22333.02</v>
      </c>
      <c r="D163" s="41">
        <v>0</v>
      </c>
      <c r="E163" s="41">
        <v>22333.02</v>
      </c>
    </row>
    <row r="164" spans="1:5">
      <c r="A164" s="4">
        <v>21900</v>
      </c>
      <c r="B164" s="4" t="s">
        <v>286</v>
      </c>
      <c r="C164" s="41">
        <v>474967.17</v>
      </c>
      <c r="D164" s="41">
        <v>0</v>
      </c>
      <c r="E164" s="41">
        <v>474967.17</v>
      </c>
    </row>
    <row r="165" spans="1:5">
      <c r="A165" s="4">
        <v>21910</v>
      </c>
      <c r="B165" s="4" t="s">
        <v>437</v>
      </c>
      <c r="C165" s="41">
        <v>523967.81999999989</v>
      </c>
      <c r="D165" s="41">
        <v>0</v>
      </c>
      <c r="E165" s="41">
        <v>523967.81999999989</v>
      </c>
    </row>
    <row r="166" spans="1:5">
      <c r="A166" s="4">
        <v>21920</v>
      </c>
      <c r="B166" s="4" t="s">
        <v>737</v>
      </c>
      <c r="C166" s="41">
        <v>0</v>
      </c>
      <c r="D166" s="41">
        <v>0</v>
      </c>
      <c r="E166" s="41">
        <v>0</v>
      </c>
    </row>
    <row r="167" spans="1:5">
      <c r="A167" s="4">
        <v>21930</v>
      </c>
      <c r="B167" s="4" t="s">
        <v>766</v>
      </c>
      <c r="C167" s="41">
        <v>1147005.8</v>
      </c>
      <c r="D167" s="41">
        <v>0</v>
      </c>
      <c r="E167" s="41">
        <v>1147005.8</v>
      </c>
    </row>
    <row r="168" spans="1:5">
      <c r="A168" s="4">
        <v>21940</v>
      </c>
      <c r="B168" s="4" t="s">
        <v>606</v>
      </c>
      <c r="C168" s="41">
        <v>920890.12</v>
      </c>
      <c r="D168" s="41">
        <v>0</v>
      </c>
      <c r="E168" s="41">
        <v>920890.12</v>
      </c>
    </row>
    <row r="169" spans="1:5">
      <c r="A169" s="4">
        <v>21950</v>
      </c>
      <c r="B169" s="4" t="s">
        <v>287</v>
      </c>
      <c r="C169" s="41">
        <v>139111.04999999999</v>
      </c>
      <c r="D169" s="41">
        <v>0</v>
      </c>
      <c r="E169" s="41">
        <v>139111.04999999999</v>
      </c>
    </row>
    <row r="170" spans="1:5">
      <c r="A170" s="4">
        <v>21960</v>
      </c>
      <c r="B170" s="4" t="s">
        <v>485</v>
      </c>
      <c r="C170" s="41">
        <v>866476.17999999993</v>
      </c>
      <c r="D170" s="41">
        <v>0</v>
      </c>
      <c r="E170" s="41">
        <v>866476.17999999993</v>
      </c>
    </row>
    <row r="171" spans="1:5">
      <c r="A171" s="4">
        <v>21970</v>
      </c>
      <c r="B171" s="4" t="s">
        <v>679</v>
      </c>
      <c r="C171" s="41">
        <v>1665658.1</v>
      </c>
      <c r="D171" s="41">
        <v>0</v>
      </c>
      <c r="E171" s="41">
        <v>1665658.1</v>
      </c>
    </row>
    <row r="172" spans="1:5">
      <c r="A172" s="4">
        <v>21990</v>
      </c>
      <c r="B172" s="4" t="s">
        <v>238</v>
      </c>
      <c r="C172" s="41">
        <v>137490.85</v>
      </c>
      <c r="D172" s="41">
        <v>0</v>
      </c>
      <c r="E172" s="41">
        <v>137490.85</v>
      </c>
    </row>
    <row r="173" spans="1:5">
      <c r="A173" s="4">
        <v>22000</v>
      </c>
      <c r="B173" s="4" t="s">
        <v>382</v>
      </c>
      <c r="C173" s="41">
        <v>27514.86</v>
      </c>
      <c r="D173" s="41">
        <v>0</v>
      </c>
      <c r="E173" s="41">
        <v>27514.86</v>
      </c>
    </row>
    <row r="174" spans="1:5">
      <c r="A174" s="4">
        <v>22010</v>
      </c>
      <c r="B174" s="4" t="s">
        <v>383</v>
      </c>
      <c r="C174" s="41">
        <v>0</v>
      </c>
      <c r="D174" s="41">
        <v>0</v>
      </c>
      <c r="E174" s="41">
        <v>0</v>
      </c>
    </row>
    <row r="175" spans="1:5">
      <c r="A175" s="4">
        <v>22020</v>
      </c>
      <c r="B175" s="4" t="s">
        <v>225</v>
      </c>
      <c r="C175" s="41">
        <v>136099.41</v>
      </c>
      <c r="D175" s="41">
        <v>0</v>
      </c>
      <c r="E175" s="41">
        <v>136099.41</v>
      </c>
    </row>
    <row r="176" spans="1:5">
      <c r="A176" s="4">
        <v>22030</v>
      </c>
      <c r="B176" s="4" t="s">
        <v>261</v>
      </c>
      <c r="C176" s="41">
        <v>7543375.4299999997</v>
      </c>
      <c r="D176" s="41">
        <v>0</v>
      </c>
      <c r="E176" s="41">
        <v>7543375.4299999997</v>
      </c>
    </row>
    <row r="177" spans="1:5">
      <c r="A177" s="4">
        <v>22040</v>
      </c>
      <c r="B177" s="4" t="s">
        <v>86</v>
      </c>
      <c r="C177" s="41">
        <v>1274480.77</v>
      </c>
      <c r="D177" s="41">
        <v>0</v>
      </c>
      <c r="E177" s="41">
        <v>1274480.77</v>
      </c>
    </row>
    <row r="178" spans="1:5">
      <c r="A178" s="4">
        <v>22050</v>
      </c>
      <c r="B178" s="4" t="s">
        <v>614</v>
      </c>
      <c r="C178" s="41">
        <v>487011.27</v>
      </c>
      <c r="D178" s="41">
        <v>0</v>
      </c>
      <c r="E178" s="41">
        <v>487011.27</v>
      </c>
    </row>
    <row r="179" spans="1:5">
      <c r="A179" s="4">
        <v>22060</v>
      </c>
      <c r="B179" s="4" t="s">
        <v>132</v>
      </c>
      <c r="C179" s="41">
        <v>842642.78</v>
      </c>
      <c r="D179" s="41">
        <v>0</v>
      </c>
      <c r="E179" s="41">
        <v>842642.78</v>
      </c>
    </row>
    <row r="180" spans="1:5">
      <c r="A180" s="4">
        <v>22070</v>
      </c>
      <c r="B180" s="4" t="s">
        <v>680</v>
      </c>
      <c r="C180" s="41">
        <v>378589.45</v>
      </c>
      <c r="D180" s="41">
        <v>0</v>
      </c>
      <c r="E180" s="41">
        <v>378589.45</v>
      </c>
    </row>
    <row r="181" spans="1:5">
      <c r="A181" s="4">
        <v>22080</v>
      </c>
      <c r="B181" s="4" t="s">
        <v>738</v>
      </c>
      <c r="C181" s="41">
        <v>0</v>
      </c>
      <c r="D181" s="41">
        <v>0</v>
      </c>
      <c r="E181" s="41">
        <v>0</v>
      </c>
    </row>
    <row r="182" spans="1:5">
      <c r="A182" s="4">
        <v>22090</v>
      </c>
      <c r="B182" s="4" t="s">
        <v>373</v>
      </c>
      <c r="C182" s="41">
        <v>0</v>
      </c>
      <c r="D182" s="41">
        <v>0</v>
      </c>
      <c r="E182" s="41">
        <v>0</v>
      </c>
    </row>
    <row r="183" spans="1:5">
      <c r="A183" s="4">
        <v>22100</v>
      </c>
      <c r="B183" s="4" t="s">
        <v>194</v>
      </c>
      <c r="C183" s="41">
        <v>1435643.24</v>
      </c>
      <c r="D183" s="41">
        <v>0</v>
      </c>
      <c r="E183" s="41">
        <v>1435643.24</v>
      </c>
    </row>
    <row r="184" spans="1:5">
      <c r="A184" s="4">
        <v>22110</v>
      </c>
      <c r="B184" s="4" t="s">
        <v>171</v>
      </c>
      <c r="C184" s="41">
        <v>885.01</v>
      </c>
      <c r="D184" s="41">
        <v>0</v>
      </c>
      <c r="E184" s="41">
        <v>885.01</v>
      </c>
    </row>
    <row r="185" spans="1:5">
      <c r="A185" s="4">
        <v>22120</v>
      </c>
      <c r="B185" s="4" t="s">
        <v>87</v>
      </c>
      <c r="C185" s="41">
        <v>719359.13</v>
      </c>
      <c r="D185" s="41">
        <v>0</v>
      </c>
      <c r="E185" s="41">
        <v>719359.13</v>
      </c>
    </row>
    <row r="186" spans="1:5">
      <c r="A186" s="4">
        <v>22130</v>
      </c>
      <c r="B186" s="4" t="s">
        <v>357</v>
      </c>
      <c r="C186" s="41">
        <v>0</v>
      </c>
      <c r="D186" s="41">
        <v>0</v>
      </c>
      <c r="E186" s="41">
        <v>0</v>
      </c>
    </row>
    <row r="187" spans="1:5">
      <c r="A187" s="4">
        <v>22140</v>
      </c>
      <c r="B187" s="4" t="s">
        <v>501</v>
      </c>
      <c r="C187" s="41">
        <v>0</v>
      </c>
      <c r="D187" s="41">
        <v>0</v>
      </c>
      <c r="E187" s="41">
        <v>0</v>
      </c>
    </row>
    <row r="188" spans="1:5">
      <c r="A188" s="4">
        <v>22160</v>
      </c>
      <c r="B188" s="4" t="s">
        <v>724</v>
      </c>
      <c r="C188" s="41">
        <v>2366112.9900000002</v>
      </c>
      <c r="D188" s="41">
        <v>0</v>
      </c>
      <c r="E188" s="41">
        <v>2366112.9900000002</v>
      </c>
    </row>
    <row r="189" spans="1:5">
      <c r="A189" s="4">
        <v>22170</v>
      </c>
      <c r="B189" s="4" t="s">
        <v>776</v>
      </c>
      <c r="C189" s="41">
        <v>691253.36</v>
      </c>
      <c r="D189" s="41">
        <v>0</v>
      </c>
      <c r="E189" s="41">
        <v>691253.36</v>
      </c>
    </row>
    <row r="190" spans="1:5">
      <c r="A190" s="4">
        <v>22180</v>
      </c>
      <c r="B190" s="4" t="s">
        <v>351</v>
      </c>
      <c r="C190" s="41">
        <v>634919.37</v>
      </c>
      <c r="D190" s="41">
        <v>14725.89</v>
      </c>
      <c r="E190" s="41">
        <v>649645.26</v>
      </c>
    </row>
    <row r="191" spans="1:5">
      <c r="A191" s="4">
        <v>22190</v>
      </c>
      <c r="B191" s="4" t="s">
        <v>416</v>
      </c>
      <c r="C191" s="41">
        <v>0</v>
      </c>
      <c r="D191" s="41">
        <v>0</v>
      </c>
      <c r="E191" s="41">
        <v>0</v>
      </c>
    </row>
    <row r="192" spans="1:5">
      <c r="A192" s="4">
        <v>22200</v>
      </c>
      <c r="B192" s="4" t="s">
        <v>205</v>
      </c>
      <c r="C192" s="41">
        <v>913556.41</v>
      </c>
      <c r="D192" s="41">
        <v>67.44</v>
      </c>
      <c r="E192" s="41">
        <v>913623.85</v>
      </c>
    </row>
    <row r="193" spans="1:5">
      <c r="A193" s="4">
        <v>22210</v>
      </c>
      <c r="B193" s="4" t="s">
        <v>288</v>
      </c>
      <c r="C193" s="41">
        <v>1110205.8700000001</v>
      </c>
      <c r="D193" s="41">
        <v>0</v>
      </c>
      <c r="E193" s="41">
        <v>1110205.8700000001</v>
      </c>
    </row>
    <row r="194" spans="1:5">
      <c r="A194" s="4">
        <v>22220</v>
      </c>
      <c r="B194" s="4" t="s">
        <v>358</v>
      </c>
      <c r="C194" s="41">
        <v>2955572.57</v>
      </c>
      <c r="D194" s="41">
        <v>0</v>
      </c>
      <c r="E194" s="41">
        <v>2955572.57</v>
      </c>
    </row>
    <row r="195" spans="1:5">
      <c r="A195" s="4">
        <v>22230</v>
      </c>
      <c r="B195" s="4" t="s">
        <v>143</v>
      </c>
      <c r="C195" s="41">
        <v>3235851.6</v>
      </c>
      <c r="D195" s="41">
        <v>0</v>
      </c>
      <c r="E195" s="41">
        <v>3235851.6</v>
      </c>
    </row>
    <row r="196" spans="1:5">
      <c r="A196" s="4">
        <v>22240</v>
      </c>
      <c r="B196" s="4" t="s">
        <v>359</v>
      </c>
      <c r="C196" s="41">
        <v>1407428.48</v>
      </c>
      <c r="D196" s="41">
        <v>0</v>
      </c>
      <c r="E196" s="41">
        <v>1407428.48</v>
      </c>
    </row>
    <row r="197" spans="1:5">
      <c r="A197" s="4">
        <v>22250</v>
      </c>
      <c r="B197" s="4" t="s">
        <v>703</v>
      </c>
      <c r="C197" s="41">
        <v>369721.14</v>
      </c>
      <c r="D197" s="41">
        <v>25002.31</v>
      </c>
      <c r="E197" s="41">
        <v>394723.45</v>
      </c>
    </row>
    <row r="198" spans="1:5">
      <c r="A198" s="4">
        <v>22260</v>
      </c>
      <c r="B198" s="4" t="s">
        <v>438</v>
      </c>
      <c r="C198" s="41">
        <v>0</v>
      </c>
      <c r="D198" s="41">
        <v>0</v>
      </c>
      <c r="E198" s="41">
        <v>0</v>
      </c>
    </row>
    <row r="199" spans="1:5">
      <c r="A199" s="4">
        <v>22270</v>
      </c>
      <c r="B199" s="4" t="s">
        <v>119</v>
      </c>
      <c r="C199" s="41">
        <v>613360.13</v>
      </c>
      <c r="D199" s="41">
        <v>0</v>
      </c>
      <c r="E199" s="41">
        <v>613360.13</v>
      </c>
    </row>
    <row r="200" spans="1:5">
      <c r="A200" s="4">
        <v>22280</v>
      </c>
      <c r="B200" s="4" t="s">
        <v>502</v>
      </c>
      <c r="C200" s="41">
        <v>516984.89</v>
      </c>
      <c r="D200" s="41">
        <v>210329.72</v>
      </c>
      <c r="E200" s="41">
        <v>727314.61</v>
      </c>
    </row>
    <row r="201" spans="1:5">
      <c r="A201" s="4">
        <v>22290</v>
      </c>
      <c r="B201" s="4" t="s">
        <v>303</v>
      </c>
      <c r="C201" s="41">
        <v>307312.12</v>
      </c>
      <c r="D201" s="41">
        <v>0</v>
      </c>
      <c r="E201" s="41">
        <v>307312.12</v>
      </c>
    </row>
    <row r="202" spans="1:5">
      <c r="A202" s="4">
        <v>22300</v>
      </c>
      <c r="B202" s="4" t="s">
        <v>563</v>
      </c>
      <c r="C202" s="41">
        <v>55338</v>
      </c>
      <c r="D202" s="41">
        <v>0</v>
      </c>
      <c r="E202" s="41">
        <v>55338</v>
      </c>
    </row>
    <row r="203" spans="1:5">
      <c r="A203" s="4">
        <v>22310</v>
      </c>
      <c r="B203" s="4" t="s">
        <v>313</v>
      </c>
      <c r="C203" s="41">
        <v>1532917</v>
      </c>
      <c r="D203" s="41">
        <v>293076.82</v>
      </c>
      <c r="E203" s="41">
        <v>1825993.82</v>
      </c>
    </row>
    <row r="204" spans="1:5">
      <c r="A204" s="4">
        <v>22320</v>
      </c>
      <c r="B204" s="4" t="s">
        <v>457</v>
      </c>
      <c r="C204" s="41">
        <v>1007054.53</v>
      </c>
      <c r="D204" s="41">
        <v>328450.64</v>
      </c>
      <c r="E204" s="41">
        <v>1335505.17</v>
      </c>
    </row>
    <row r="205" spans="1:5">
      <c r="A205" s="4">
        <v>22330</v>
      </c>
      <c r="B205" s="4" t="s">
        <v>70</v>
      </c>
      <c r="C205" s="41">
        <v>0</v>
      </c>
      <c r="D205" s="41">
        <v>0</v>
      </c>
      <c r="E205" s="41">
        <v>0</v>
      </c>
    </row>
    <row r="206" spans="1:5">
      <c r="A206" s="4">
        <v>22340</v>
      </c>
      <c r="B206" s="4" t="s">
        <v>452</v>
      </c>
      <c r="C206" s="41">
        <v>0</v>
      </c>
      <c r="D206" s="41">
        <v>0</v>
      </c>
      <c r="E206" s="41">
        <v>0</v>
      </c>
    </row>
    <row r="207" spans="1:5">
      <c r="A207" s="4">
        <v>22350</v>
      </c>
      <c r="B207" s="4" t="s">
        <v>697</v>
      </c>
      <c r="C207" s="41">
        <v>372041</v>
      </c>
      <c r="D207" s="41">
        <v>14542.6</v>
      </c>
      <c r="E207" s="41">
        <v>386583.6</v>
      </c>
    </row>
    <row r="208" spans="1:5">
      <c r="A208" s="4">
        <v>22360</v>
      </c>
      <c r="B208" s="4" t="s">
        <v>739</v>
      </c>
      <c r="C208" s="41">
        <v>1444714.87</v>
      </c>
      <c r="D208" s="41">
        <v>0</v>
      </c>
      <c r="E208" s="41">
        <v>1444714.87</v>
      </c>
    </row>
    <row r="209" spans="1:5">
      <c r="A209" s="4">
        <v>22370</v>
      </c>
      <c r="B209" s="4" t="s">
        <v>541</v>
      </c>
      <c r="C209" s="41">
        <v>588258.61</v>
      </c>
      <c r="D209" s="41">
        <v>0</v>
      </c>
      <c r="E209" s="41">
        <v>588258.61</v>
      </c>
    </row>
    <row r="210" spans="1:5">
      <c r="A210" s="4">
        <v>22380</v>
      </c>
      <c r="B210" s="4" t="s">
        <v>401</v>
      </c>
      <c r="C210" s="41">
        <v>0</v>
      </c>
      <c r="D210" s="41">
        <v>0</v>
      </c>
      <c r="E210" s="41">
        <v>0</v>
      </c>
    </row>
    <row r="211" spans="1:5">
      <c r="A211" s="4">
        <v>22390</v>
      </c>
      <c r="B211" s="4" t="s">
        <v>725</v>
      </c>
      <c r="C211" s="41">
        <v>0</v>
      </c>
      <c r="D211" s="41">
        <v>0</v>
      </c>
      <c r="E211" s="41">
        <v>0</v>
      </c>
    </row>
    <row r="212" spans="1:5">
      <c r="A212" s="4">
        <v>22410</v>
      </c>
      <c r="B212" s="4" t="s">
        <v>326</v>
      </c>
      <c r="C212" s="41">
        <v>862906.61</v>
      </c>
      <c r="D212" s="41">
        <v>0</v>
      </c>
      <c r="E212" s="41">
        <v>862906.61</v>
      </c>
    </row>
    <row r="213" spans="1:5">
      <c r="A213" s="4">
        <v>22420</v>
      </c>
      <c r="B213" s="4" t="s">
        <v>262</v>
      </c>
      <c r="C213" s="41">
        <v>870131.47</v>
      </c>
      <c r="D213" s="41">
        <v>0</v>
      </c>
      <c r="E213" s="41">
        <v>870131.47</v>
      </c>
    </row>
    <row r="214" spans="1:5">
      <c r="A214" s="4">
        <v>22430</v>
      </c>
      <c r="B214" s="4" t="s">
        <v>480</v>
      </c>
      <c r="C214" s="41">
        <v>248742.16</v>
      </c>
      <c r="D214" s="41">
        <v>0</v>
      </c>
      <c r="E214" s="41">
        <v>248742.16</v>
      </c>
    </row>
    <row r="215" spans="1:5">
      <c r="A215" s="4">
        <v>22440</v>
      </c>
      <c r="B215" s="4" t="s">
        <v>417</v>
      </c>
      <c r="C215" s="41">
        <v>0</v>
      </c>
      <c r="D215" s="41">
        <v>0</v>
      </c>
      <c r="E215" s="41">
        <v>0</v>
      </c>
    </row>
    <row r="216" spans="1:5">
      <c r="A216" s="4">
        <v>22450</v>
      </c>
      <c r="B216" s="4" t="s">
        <v>102</v>
      </c>
      <c r="C216" s="41">
        <v>12455.98</v>
      </c>
      <c r="D216" s="41">
        <v>0</v>
      </c>
      <c r="E216" s="41">
        <v>12455.98</v>
      </c>
    </row>
    <row r="217" spans="1:5">
      <c r="A217" s="4">
        <v>22480</v>
      </c>
      <c r="B217" s="4" t="s">
        <v>475</v>
      </c>
      <c r="C217" s="41">
        <v>802617.28</v>
      </c>
      <c r="D217" s="41">
        <v>0</v>
      </c>
      <c r="E217" s="41">
        <v>802617.28</v>
      </c>
    </row>
    <row r="218" spans="1:5">
      <c r="A218" s="4">
        <v>22490</v>
      </c>
      <c r="B218" s="4" t="s">
        <v>708</v>
      </c>
      <c r="C218" s="41">
        <v>2153336.21</v>
      </c>
      <c r="D218" s="41">
        <v>1000265.78</v>
      </c>
      <c r="E218" s="41">
        <v>3153601.99</v>
      </c>
    </row>
    <row r="219" spans="1:5">
      <c r="A219" s="4">
        <v>22500</v>
      </c>
      <c r="B219" s="4" t="s">
        <v>103</v>
      </c>
      <c r="C219" s="41">
        <v>172890.54</v>
      </c>
      <c r="D219" s="41">
        <v>0</v>
      </c>
      <c r="E219" s="41">
        <v>172890.54</v>
      </c>
    </row>
    <row r="220" spans="1:5">
      <c r="A220" s="4">
        <v>22510</v>
      </c>
      <c r="B220" s="4" t="s">
        <v>542</v>
      </c>
      <c r="C220" s="41">
        <v>1081349.8600000001</v>
      </c>
      <c r="D220" s="41">
        <v>1308.32</v>
      </c>
      <c r="E220" s="41">
        <v>1082658.18</v>
      </c>
    </row>
    <row r="221" spans="1:5">
      <c r="A221" s="4">
        <v>22520</v>
      </c>
      <c r="B221" s="4" t="s">
        <v>640</v>
      </c>
      <c r="C221" s="41">
        <v>453728.72</v>
      </c>
      <c r="D221" s="41">
        <v>0</v>
      </c>
      <c r="E221" s="41">
        <v>453728.72</v>
      </c>
    </row>
    <row r="222" spans="1:5">
      <c r="A222" s="4">
        <v>22530</v>
      </c>
      <c r="B222" s="4" t="s">
        <v>360</v>
      </c>
      <c r="C222" s="41">
        <v>0</v>
      </c>
      <c r="D222" s="41">
        <v>0</v>
      </c>
      <c r="E222" s="41">
        <v>0</v>
      </c>
    </row>
    <row r="223" spans="1:5">
      <c r="A223" s="4">
        <v>22540</v>
      </c>
      <c r="B223" s="4" t="s">
        <v>533</v>
      </c>
      <c r="C223" s="41">
        <v>897879.63</v>
      </c>
      <c r="D223" s="41">
        <v>0</v>
      </c>
      <c r="E223" s="41">
        <v>897879.63</v>
      </c>
    </row>
    <row r="224" spans="1:5">
      <c r="A224" s="4">
        <v>22550</v>
      </c>
      <c r="B224" s="4" t="s">
        <v>589</v>
      </c>
      <c r="C224" s="41">
        <v>0</v>
      </c>
      <c r="D224" s="41">
        <v>0</v>
      </c>
      <c r="E224" s="41">
        <v>0</v>
      </c>
    </row>
    <row r="225" spans="1:5">
      <c r="A225" s="4">
        <v>22560</v>
      </c>
      <c r="B225" s="4" t="s">
        <v>88</v>
      </c>
      <c r="C225" s="41">
        <v>867939.92</v>
      </c>
      <c r="D225" s="41">
        <v>0</v>
      </c>
      <c r="E225" s="41">
        <v>867939.92</v>
      </c>
    </row>
    <row r="226" spans="1:5">
      <c r="A226" s="4">
        <v>22570</v>
      </c>
      <c r="B226" s="4" t="s">
        <v>660</v>
      </c>
      <c r="C226" s="41">
        <v>208458.01</v>
      </c>
      <c r="D226" s="41">
        <v>0</v>
      </c>
      <c r="E226" s="41">
        <v>208458.01</v>
      </c>
    </row>
    <row r="227" spans="1:5">
      <c r="A227" s="4">
        <v>22580</v>
      </c>
      <c r="B227" s="4" t="s">
        <v>314</v>
      </c>
      <c r="C227" s="41">
        <v>1463313.7</v>
      </c>
      <c r="D227" s="41">
        <v>0</v>
      </c>
      <c r="E227" s="41">
        <v>1463313.7</v>
      </c>
    </row>
    <row r="228" spans="1:5">
      <c r="A228" s="4">
        <v>22590</v>
      </c>
      <c r="B228" s="4" t="s">
        <v>361</v>
      </c>
      <c r="C228" s="41">
        <v>0</v>
      </c>
      <c r="D228" s="41">
        <v>0</v>
      </c>
      <c r="E228" s="41">
        <v>0</v>
      </c>
    </row>
    <row r="229" spans="1:5">
      <c r="A229" s="4">
        <v>22600</v>
      </c>
      <c r="B229" s="4" t="s">
        <v>740</v>
      </c>
      <c r="C229" s="41">
        <v>386213.9</v>
      </c>
      <c r="D229" s="41">
        <v>0</v>
      </c>
      <c r="E229" s="41">
        <v>386213.9</v>
      </c>
    </row>
    <row r="230" spans="1:5">
      <c r="A230" s="4">
        <v>22610</v>
      </c>
      <c r="B230" s="4" t="s">
        <v>661</v>
      </c>
      <c r="C230" s="41">
        <v>327569.93</v>
      </c>
      <c r="D230" s="41">
        <v>0</v>
      </c>
      <c r="E230" s="41">
        <v>327569.93</v>
      </c>
    </row>
    <row r="231" spans="1:5">
      <c r="A231" s="4">
        <v>22620</v>
      </c>
      <c r="B231" s="4" t="s">
        <v>327</v>
      </c>
      <c r="C231" s="41">
        <v>0</v>
      </c>
      <c r="D231" s="41">
        <v>0</v>
      </c>
      <c r="E231" s="41">
        <v>0</v>
      </c>
    </row>
    <row r="232" spans="1:5">
      <c r="A232" s="4">
        <v>22630</v>
      </c>
      <c r="B232" s="4" t="s">
        <v>392</v>
      </c>
      <c r="C232" s="41">
        <v>0</v>
      </c>
      <c r="D232" s="41">
        <v>0</v>
      </c>
      <c r="E232" s="41">
        <v>0</v>
      </c>
    </row>
    <row r="233" spans="1:5">
      <c r="A233" s="4">
        <v>22640</v>
      </c>
      <c r="B233" s="4" t="s">
        <v>641</v>
      </c>
      <c r="C233" s="41">
        <v>0</v>
      </c>
      <c r="D233" s="41">
        <v>0</v>
      </c>
      <c r="E233" s="41">
        <v>0</v>
      </c>
    </row>
    <row r="234" spans="1:5">
      <c r="A234" s="4">
        <v>22650</v>
      </c>
      <c r="B234" s="4" t="s">
        <v>447</v>
      </c>
      <c r="C234" s="41">
        <v>488044.68</v>
      </c>
      <c r="D234" s="41">
        <v>0</v>
      </c>
      <c r="E234" s="41">
        <v>488044.68</v>
      </c>
    </row>
    <row r="235" spans="1:5">
      <c r="A235" s="4">
        <v>22660</v>
      </c>
      <c r="B235" s="4" t="s">
        <v>402</v>
      </c>
      <c r="C235" s="41">
        <v>0</v>
      </c>
      <c r="D235" s="41">
        <v>0</v>
      </c>
      <c r="E235" s="41">
        <v>0</v>
      </c>
    </row>
    <row r="236" spans="1:5">
      <c r="A236" s="4">
        <v>22670</v>
      </c>
      <c r="B236" s="4" t="s">
        <v>517</v>
      </c>
      <c r="C236" s="41">
        <v>0</v>
      </c>
      <c r="D236" s="41">
        <v>0</v>
      </c>
      <c r="E236" s="41">
        <v>0</v>
      </c>
    </row>
    <row r="237" spans="1:5">
      <c r="A237" s="4">
        <v>22680</v>
      </c>
      <c r="B237" s="4" t="s">
        <v>393</v>
      </c>
      <c r="C237" s="41">
        <v>420212.45</v>
      </c>
      <c r="D237" s="41">
        <v>18233.89</v>
      </c>
      <c r="E237" s="41">
        <v>438446.34</v>
      </c>
    </row>
    <row r="238" spans="1:5">
      <c r="A238" s="4">
        <v>22690</v>
      </c>
      <c r="B238" s="4" t="s">
        <v>741</v>
      </c>
      <c r="C238" s="41">
        <v>128344.28</v>
      </c>
      <c r="D238" s="41">
        <v>0</v>
      </c>
      <c r="E238" s="41">
        <v>128344.28</v>
      </c>
    </row>
    <row r="239" spans="1:5">
      <c r="A239" s="4">
        <v>22700</v>
      </c>
      <c r="B239" s="4" t="s">
        <v>642</v>
      </c>
      <c r="C239" s="41">
        <v>0</v>
      </c>
      <c r="D239" s="41">
        <v>0</v>
      </c>
      <c r="E239" s="41">
        <v>0</v>
      </c>
    </row>
    <row r="240" spans="1:5">
      <c r="A240" s="4">
        <v>22710</v>
      </c>
      <c r="B240" s="4" t="s">
        <v>615</v>
      </c>
      <c r="C240" s="41">
        <v>0</v>
      </c>
      <c r="D240" s="41">
        <v>0</v>
      </c>
      <c r="E240" s="41">
        <v>0</v>
      </c>
    </row>
    <row r="241" spans="1:5">
      <c r="A241" s="4">
        <v>22720</v>
      </c>
      <c r="B241" s="4" t="s">
        <v>742</v>
      </c>
      <c r="C241" s="41">
        <v>948403.83</v>
      </c>
      <c r="D241" s="41">
        <v>0</v>
      </c>
      <c r="E241" s="41">
        <v>948403.83</v>
      </c>
    </row>
    <row r="242" spans="1:5">
      <c r="A242" s="4">
        <v>22730</v>
      </c>
      <c r="B242" s="4" t="s">
        <v>263</v>
      </c>
      <c r="C242" s="41">
        <v>0</v>
      </c>
      <c r="D242" s="41">
        <v>0</v>
      </c>
      <c r="E242" s="41">
        <v>0</v>
      </c>
    </row>
    <row r="243" spans="1:5">
      <c r="A243" s="4">
        <v>22740</v>
      </c>
      <c r="B243" s="4" t="s">
        <v>503</v>
      </c>
      <c r="C243" s="41">
        <v>2105438.87</v>
      </c>
      <c r="D243" s="41">
        <v>656820.04</v>
      </c>
      <c r="E243" s="41">
        <v>2762258.91</v>
      </c>
    </row>
    <row r="244" spans="1:5">
      <c r="A244" s="4">
        <v>22750</v>
      </c>
      <c r="B244" s="4" t="s">
        <v>144</v>
      </c>
      <c r="C244" s="41">
        <v>0</v>
      </c>
      <c r="D244" s="41">
        <v>0</v>
      </c>
      <c r="E244" s="41">
        <v>0</v>
      </c>
    </row>
    <row r="245" spans="1:5">
      <c r="A245" s="4">
        <v>22760</v>
      </c>
      <c r="B245" s="4" t="s">
        <v>681</v>
      </c>
      <c r="C245" s="41">
        <v>550107.74</v>
      </c>
      <c r="D245" s="41">
        <v>0</v>
      </c>
      <c r="E245" s="41">
        <v>550107.74</v>
      </c>
    </row>
    <row r="246" spans="1:5">
      <c r="A246" s="4">
        <v>22780</v>
      </c>
      <c r="B246" s="4" t="s">
        <v>767</v>
      </c>
      <c r="C246" s="41">
        <v>2828577.28</v>
      </c>
      <c r="D246" s="41">
        <v>0</v>
      </c>
      <c r="E246" s="41">
        <v>2828577.28</v>
      </c>
    </row>
    <row r="247" spans="1:5">
      <c r="A247" s="4">
        <v>22800</v>
      </c>
      <c r="B247" s="4" t="s">
        <v>215</v>
      </c>
      <c r="C247" s="41">
        <v>21559.83</v>
      </c>
      <c r="D247" s="41">
        <v>2616.16</v>
      </c>
      <c r="E247" s="41">
        <v>24175.99</v>
      </c>
    </row>
    <row r="248" spans="1:5">
      <c r="A248" s="4">
        <v>22810</v>
      </c>
      <c r="B248" s="4" t="s">
        <v>662</v>
      </c>
      <c r="C248" s="41">
        <v>474146.1</v>
      </c>
      <c r="D248" s="41">
        <v>0</v>
      </c>
      <c r="E248" s="41">
        <v>474146.1</v>
      </c>
    </row>
    <row r="249" spans="1:5">
      <c r="A249" s="4">
        <v>22820</v>
      </c>
      <c r="B249" s="4" t="s">
        <v>603</v>
      </c>
      <c r="C249" s="41">
        <v>1165085.27</v>
      </c>
      <c r="D249" s="41">
        <v>0</v>
      </c>
      <c r="E249" s="41">
        <v>1165085.27</v>
      </c>
    </row>
    <row r="250" spans="1:5">
      <c r="A250" s="4">
        <v>22830</v>
      </c>
      <c r="B250" s="4" t="s">
        <v>743</v>
      </c>
      <c r="C250" s="41">
        <v>128967.43</v>
      </c>
      <c r="D250" s="41">
        <v>0</v>
      </c>
      <c r="E250" s="41">
        <v>128967.43</v>
      </c>
    </row>
    <row r="251" spans="1:5">
      <c r="A251" s="4">
        <v>22850</v>
      </c>
      <c r="B251" s="4" t="s">
        <v>374</v>
      </c>
      <c r="C251" s="41">
        <v>453200.88</v>
      </c>
      <c r="D251" s="41">
        <v>0</v>
      </c>
      <c r="E251" s="41">
        <v>453200.88</v>
      </c>
    </row>
    <row r="252" spans="1:5">
      <c r="A252" s="4">
        <v>22870</v>
      </c>
      <c r="B252" s="4" t="s">
        <v>362</v>
      </c>
      <c r="C252" s="41">
        <v>3338539.07</v>
      </c>
      <c r="D252" s="41">
        <v>164442.5</v>
      </c>
      <c r="E252" s="41">
        <v>3502981.57</v>
      </c>
    </row>
    <row r="253" spans="1:5">
      <c r="A253" s="4">
        <v>22880</v>
      </c>
      <c r="B253" s="4" t="s">
        <v>504</v>
      </c>
      <c r="C253" s="41">
        <v>1142736.3400000001</v>
      </c>
      <c r="D253" s="41">
        <v>42373.14</v>
      </c>
      <c r="E253" s="41">
        <v>1185109.48</v>
      </c>
    </row>
    <row r="254" spans="1:5">
      <c r="A254" s="4">
        <v>22890</v>
      </c>
      <c r="B254" s="4" t="s">
        <v>57</v>
      </c>
      <c r="C254" s="41">
        <v>0</v>
      </c>
      <c r="D254" s="41">
        <v>0</v>
      </c>
      <c r="E254" s="41">
        <v>0</v>
      </c>
    </row>
    <row r="255" spans="1:5">
      <c r="A255" s="4">
        <v>22900</v>
      </c>
      <c r="B255" s="4" t="s">
        <v>761</v>
      </c>
      <c r="C255" s="41">
        <v>0</v>
      </c>
      <c r="D255" s="41">
        <v>0</v>
      </c>
      <c r="E255" s="41">
        <v>0</v>
      </c>
    </row>
    <row r="256" spans="1:5">
      <c r="A256" s="4">
        <v>22920</v>
      </c>
      <c r="B256" s="4" t="s">
        <v>195</v>
      </c>
      <c r="C256" s="41">
        <v>2247576.21</v>
      </c>
      <c r="D256" s="41">
        <v>0</v>
      </c>
      <c r="E256" s="41">
        <v>2247576.21</v>
      </c>
    </row>
    <row r="257" spans="1:5">
      <c r="A257" s="4">
        <v>22930</v>
      </c>
      <c r="B257" s="4" t="s">
        <v>418</v>
      </c>
      <c r="C257" s="41">
        <v>0</v>
      </c>
      <c r="D257" s="41">
        <v>0</v>
      </c>
      <c r="E257" s="41">
        <v>0</v>
      </c>
    </row>
    <row r="258" spans="1:5">
      <c r="A258" s="4">
        <v>22940</v>
      </c>
      <c r="B258" s="4" t="s">
        <v>459</v>
      </c>
      <c r="C258" s="41">
        <v>0</v>
      </c>
      <c r="D258" s="41">
        <v>0</v>
      </c>
      <c r="E258" s="41">
        <v>0</v>
      </c>
    </row>
    <row r="259" spans="1:5">
      <c r="A259" s="4">
        <v>22950</v>
      </c>
      <c r="B259" s="4" t="s">
        <v>460</v>
      </c>
      <c r="C259" s="41">
        <v>1664909.57</v>
      </c>
      <c r="D259" s="41">
        <v>0</v>
      </c>
      <c r="E259" s="41">
        <v>1664909.57</v>
      </c>
    </row>
    <row r="260" spans="1:5">
      <c r="A260" s="4">
        <v>22960</v>
      </c>
      <c r="B260" s="4" t="s">
        <v>534</v>
      </c>
      <c r="C260" s="41">
        <v>1453483.95</v>
      </c>
      <c r="D260" s="41">
        <v>0</v>
      </c>
      <c r="E260" s="41">
        <v>1453483.95</v>
      </c>
    </row>
    <row r="261" spans="1:5">
      <c r="A261" s="4">
        <v>22970</v>
      </c>
      <c r="B261" s="4" t="s">
        <v>518</v>
      </c>
      <c r="C261" s="41">
        <v>0</v>
      </c>
      <c r="D261" s="41">
        <v>0</v>
      </c>
      <c r="E261" s="41">
        <v>0</v>
      </c>
    </row>
    <row r="262" spans="1:5">
      <c r="A262" s="4">
        <v>22980</v>
      </c>
      <c r="B262" s="4" t="s">
        <v>744</v>
      </c>
      <c r="C262" s="41">
        <v>148375.65</v>
      </c>
      <c r="D262" s="41">
        <v>0</v>
      </c>
      <c r="E262" s="41">
        <v>148375.65</v>
      </c>
    </row>
    <row r="263" spans="1:5">
      <c r="A263" s="4">
        <v>22990</v>
      </c>
      <c r="B263" s="4" t="s">
        <v>71</v>
      </c>
      <c r="C263" s="41">
        <v>727923.2699999999</v>
      </c>
      <c r="D263" s="41">
        <v>0</v>
      </c>
      <c r="E263" s="41">
        <v>727923.2699999999</v>
      </c>
    </row>
    <row r="264" spans="1:5">
      <c r="A264" s="4">
        <v>23000</v>
      </c>
      <c r="B264" s="4" t="s">
        <v>709</v>
      </c>
      <c r="C264" s="41">
        <v>824670.19</v>
      </c>
      <c r="D264" s="41">
        <v>211881.07</v>
      </c>
      <c r="E264" s="41">
        <v>1036551.26</v>
      </c>
    </row>
    <row r="265" spans="1:5">
      <c r="A265" s="4">
        <v>23010</v>
      </c>
      <c r="B265" s="4" t="s">
        <v>196</v>
      </c>
      <c r="C265" s="41">
        <v>0</v>
      </c>
      <c r="D265" s="41">
        <v>0</v>
      </c>
      <c r="E265" s="41">
        <v>0</v>
      </c>
    </row>
    <row r="266" spans="1:5">
      <c r="A266" s="4">
        <v>23020</v>
      </c>
      <c r="B266" s="4" t="s">
        <v>543</v>
      </c>
      <c r="C266" s="41">
        <v>86003.37</v>
      </c>
      <c r="D266" s="41">
        <v>0</v>
      </c>
      <c r="E266" s="41">
        <v>86003.37</v>
      </c>
    </row>
    <row r="267" spans="1:5">
      <c r="A267" s="4">
        <v>23030</v>
      </c>
      <c r="B267" s="4" t="s">
        <v>72</v>
      </c>
      <c r="C267" s="41">
        <v>228261.07</v>
      </c>
      <c r="D267" s="41">
        <v>0</v>
      </c>
      <c r="E267" s="41">
        <v>228261.07</v>
      </c>
    </row>
    <row r="268" spans="1:5">
      <c r="A268" s="4">
        <v>23040</v>
      </c>
      <c r="B268" s="4" t="s">
        <v>133</v>
      </c>
      <c r="C268" s="41">
        <v>624492.43999999994</v>
      </c>
      <c r="D268" s="41">
        <v>0</v>
      </c>
      <c r="E268" s="41">
        <v>624492.43999999994</v>
      </c>
    </row>
    <row r="269" spans="1:5">
      <c r="A269" s="4">
        <v>23050</v>
      </c>
      <c r="B269" s="4" t="s">
        <v>440</v>
      </c>
      <c r="C269" s="41">
        <v>146212.98000000001</v>
      </c>
      <c r="D269" s="41">
        <v>0</v>
      </c>
      <c r="E269" s="41">
        <v>146212.98000000001</v>
      </c>
    </row>
    <row r="270" spans="1:5">
      <c r="A270" s="4">
        <v>23060</v>
      </c>
      <c r="B270" s="4" t="s">
        <v>745</v>
      </c>
      <c r="C270" s="41">
        <v>212421.75</v>
      </c>
      <c r="D270" s="41">
        <v>0</v>
      </c>
      <c r="E270" s="41">
        <v>212421.75</v>
      </c>
    </row>
    <row r="271" spans="1:5">
      <c r="A271" s="4">
        <v>23070</v>
      </c>
      <c r="B271" s="4" t="s">
        <v>590</v>
      </c>
      <c r="C271" s="41">
        <v>0</v>
      </c>
      <c r="D271" s="41">
        <v>0</v>
      </c>
      <c r="E271" s="41">
        <v>0</v>
      </c>
    </row>
    <row r="272" spans="1:5">
      <c r="A272" s="4">
        <v>23090</v>
      </c>
      <c r="B272" s="4" t="s">
        <v>419</v>
      </c>
      <c r="C272" s="41">
        <v>0</v>
      </c>
      <c r="D272" s="41">
        <v>0</v>
      </c>
      <c r="E272" s="41">
        <v>0</v>
      </c>
    </row>
    <row r="273" spans="1:5">
      <c r="A273" s="4">
        <v>23100</v>
      </c>
      <c r="B273" s="4" t="s">
        <v>145</v>
      </c>
      <c r="C273" s="41">
        <v>1202103.28</v>
      </c>
      <c r="D273" s="41">
        <v>0</v>
      </c>
      <c r="E273" s="41">
        <v>1202103.28</v>
      </c>
    </row>
    <row r="274" spans="1:5">
      <c r="A274" s="4">
        <v>23110</v>
      </c>
      <c r="B274" s="4" t="s">
        <v>394</v>
      </c>
      <c r="C274" s="41">
        <v>0</v>
      </c>
      <c r="D274" s="41">
        <v>0</v>
      </c>
      <c r="E274" s="41">
        <v>0</v>
      </c>
    </row>
    <row r="275" spans="1:5">
      <c r="A275" s="4">
        <v>23120</v>
      </c>
      <c r="B275" s="4" t="s">
        <v>666</v>
      </c>
      <c r="C275" s="41">
        <v>0</v>
      </c>
      <c r="D275" s="41">
        <v>0</v>
      </c>
      <c r="E275" s="41">
        <v>0</v>
      </c>
    </row>
    <row r="276" spans="1:5">
      <c r="A276" s="4">
        <v>23130</v>
      </c>
      <c r="B276" s="4" t="s">
        <v>352</v>
      </c>
      <c r="C276" s="41">
        <v>562492.59</v>
      </c>
      <c r="D276" s="41">
        <v>0</v>
      </c>
      <c r="E276" s="41">
        <v>562492.59</v>
      </c>
    </row>
    <row r="277" spans="1:5">
      <c r="A277" s="4">
        <v>23140</v>
      </c>
      <c r="B277" s="4" t="s">
        <v>726</v>
      </c>
      <c r="C277" s="41">
        <v>0</v>
      </c>
      <c r="D277" s="41">
        <v>0</v>
      </c>
      <c r="E277" s="41">
        <v>0</v>
      </c>
    </row>
    <row r="278" spans="1:5">
      <c r="A278" s="4">
        <v>23150</v>
      </c>
      <c r="B278" s="4" t="s">
        <v>667</v>
      </c>
      <c r="C278" s="41">
        <v>43944.13</v>
      </c>
      <c r="D278" s="41">
        <v>0</v>
      </c>
      <c r="E278" s="41">
        <v>43944.13</v>
      </c>
    </row>
    <row r="279" spans="1:5">
      <c r="A279" s="4">
        <v>23160</v>
      </c>
      <c r="B279" s="4" t="s">
        <v>264</v>
      </c>
      <c r="C279" s="41">
        <v>0</v>
      </c>
      <c r="D279" s="41">
        <v>0</v>
      </c>
      <c r="E279" s="41">
        <v>0</v>
      </c>
    </row>
    <row r="280" spans="1:5">
      <c r="A280" s="4">
        <v>23170</v>
      </c>
      <c r="B280" s="4" t="s">
        <v>73</v>
      </c>
      <c r="C280" s="41">
        <v>650966.43000000005</v>
      </c>
      <c r="D280" s="41">
        <v>0</v>
      </c>
      <c r="E280" s="41">
        <v>650966.43000000005</v>
      </c>
    </row>
    <row r="281" spans="1:5">
      <c r="A281" s="4">
        <v>23180</v>
      </c>
      <c r="B281" s="4" t="s">
        <v>746</v>
      </c>
      <c r="C281" s="41">
        <v>262785.38</v>
      </c>
      <c r="D281" s="41">
        <v>3491.81</v>
      </c>
      <c r="E281" s="41">
        <v>266277.19</v>
      </c>
    </row>
    <row r="282" spans="1:5">
      <c r="A282" s="4">
        <v>23190</v>
      </c>
      <c r="B282" s="4" t="s">
        <v>328</v>
      </c>
      <c r="C282" s="41">
        <v>34231.43</v>
      </c>
      <c r="D282" s="41">
        <v>0</v>
      </c>
      <c r="E282" s="41">
        <v>34231.43</v>
      </c>
    </row>
    <row r="283" spans="1:5">
      <c r="A283" s="4">
        <v>23200</v>
      </c>
      <c r="B283" s="4" t="s">
        <v>420</v>
      </c>
      <c r="C283" s="41">
        <v>0</v>
      </c>
      <c r="D283" s="41">
        <v>0</v>
      </c>
      <c r="E283" s="41">
        <v>0</v>
      </c>
    </row>
    <row r="284" spans="1:5">
      <c r="A284" s="4">
        <v>23230</v>
      </c>
      <c r="B284" s="4" t="s">
        <v>104</v>
      </c>
      <c r="C284" s="41">
        <v>912267.91</v>
      </c>
      <c r="D284" s="41">
        <v>15880.53</v>
      </c>
      <c r="E284" s="41">
        <v>928148.44</v>
      </c>
    </row>
    <row r="285" spans="1:5">
      <c r="A285" s="4">
        <v>23240</v>
      </c>
      <c r="B285" s="4" t="s">
        <v>710</v>
      </c>
      <c r="C285" s="41">
        <v>458248.94</v>
      </c>
      <c r="D285" s="41">
        <v>0</v>
      </c>
      <c r="E285" s="41">
        <v>458248.94</v>
      </c>
    </row>
    <row r="286" spans="1:5">
      <c r="A286" s="4">
        <v>23250</v>
      </c>
      <c r="B286" s="4" t="s">
        <v>120</v>
      </c>
      <c r="C286" s="41">
        <v>150066.67000000001</v>
      </c>
      <c r="D286" s="41">
        <v>0</v>
      </c>
      <c r="E286" s="41">
        <v>150066.67000000001</v>
      </c>
    </row>
    <row r="287" spans="1:5">
      <c r="A287" s="4">
        <v>23270</v>
      </c>
      <c r="B287" s="4" t="s">
        <v>146</v>
      </c>
      <c r="C287" s="41">
        <v>0</v>
      </c>
      <c r="D287" s="41">
        <v>0</v>
      </c>
      <c r="E287" s="41">
        <v>0</v>
      </c>
    </row>
    <row r="288" spans="1:5">
      <c r="A288" s="4">
        <v>23280</v>
      </c>
      <c r="B288" s="4" t="s">
        <v>711</v>
      </c>
      <c r="C288" s="41">
        <v>1302519.03</v>
      </c>
      <c r="D288" s="41">
        <v>683445.1</v>
      </c>
      <c r="E288" s="41">
        <v>1985964.13</v>
      </c>
    </row>
    <row r="289" spans="1:5">
      <c r="A289" s="4">
        <v>23290</v>
      </c>
      <c r="B289" s="4" t="s">
        <v>524</v>
      </c>
      <c r="C289" s="41">
        <v>0</v>
      </c>
      <c r="D289" s="41">
        <v>0</v>
      </c>
      <c r="E289" s="41">
        <v>0</v>
      </c>
    </row>
    <row r="290" spans="1:5">
      <c r="A290" s="4">
        <v>23300</v>
      </c>
      <c r="B290" s="4" t="s">
        <v>265</v>
      </c>
      <c r="C290" s="41">
        <v>0</v>
      </c>
      <c r="D290" s="41">
        <v>0</v>
      </c>
      <c r="E290" s="41">
        <v>0</v>
      </c>
    </row>
    <row r="291" spans="1:5">
      <c r="A291" s="4">
        <v>23310</v>
      </c>
      <c r="B291" s="4" t="s">
        <v>607</v>
      </c>
      <c r="C291" s="41">
        <v>623120.73</v>
      </c>
      <c r="D291" s="41">
        <v>90294.18</v>
      </c>
      <c r="E291" s="41">
        <v>713414.91</v>
      </c>
    </row>
    <row r="292" spans="1:5">
      <c r="A292" s="4">
        <v>23320</v>
      </c>
      <c r="B292" s="4" t="s">
        <v>172</v>
      </c>
      <c r="C292" s="41">
        <v>25412.61</v>
      </c>
      <c r="D292" s="41">
        <v>0</v>
      </c>
      <c r="E292" s="41">
        <v>25412.61</v>
      </c>
    </row>
    <row r="293" spans="1:5">
      <c r="A293" s="4">
        <v>23360</v>
      </c>
      <c r="B293" s="4" t="s">
        <v>395</v>
      </c>
      <c r="C293" s="41">
        <v>0</v>
      </c>
      <c r="D293" s="41">
        <v>0</v>
      </c>
      <c r="E293" s="41">
        <v>0</v>
      </c>
    </row>
    <row r="294" spans="1:5">
      <c r="A294" s="4">
        <v>23380</v>
      </c>
      <c r="B294" s="4" t="s">
        <v>206</v>
      </c>
      <c r="C294" s="41">
        <v>2055641.61</v>
      </c>
      <c r="D294" s="41">
        <v>0</v>
      </c>
      <c r="E294" s="41">
        <v>2055641.61</v>
      </c>
    </row>
    <row r="295" spans="1:5">
      <c r="A295" s="4">
        <v>23390</v>
      </c>
      <c r="B295" s="4" t="s">
        <v>591</v>
      </c>
      <c r="C295" s="41">
        <v>1997927.96</v>
      </c>
      <c r="D295" s="41">
        <v>0</v>
      </c>
      <c r="E295" s="41">
        <v>1997927.96</v>
      </c>
    </row>
    <row r="296" spans="1:5">
      <c r="A296" s="4">
        <v>23400</v>
      </c>
      <c r="B296" s="4" t="s">
        <v>616</v>
      </c>
      <c r="C296" s="41">
        <v>0</v>
      </c>
      <c r="D296" s="41">
        <v>0</v>
      </c>
      <c r="E296" s="41">
        <v>0</v>
      </c>
    </row>
    <row r="297" spans="1:5">
      <c r="A297" s="4">
        <v>23410</v>
      </c>
      <c r="B297" s="4" t="s">
        <v>147</v>
      </c>
      <c r="C297" s="41">
        <v>2552602.9</v>
      </c>
      <c r="D297" s="41">
        <v>0</v>
      </c>
      <c r="E297" s="41">
        <v>2552602.9</v>
      </c>
    </row>
    <row r="298" spans="1:5">
      <c r="A298" s="4">
        <v>23420</v>
      </c>
      <c r="B298" s="4" t="s">
        <v>519</v>
      </c>
      <c r="C298" s="41">
        <v>1488227.15</v>
      </c>
      <c r="D298" s="41">
        <v>110443.6</v>
      </c>
      <c r="E298" s="41">
        <v>1598670.75</v>
      </c>
    </row>
    <row r="299" spans="1:5">
      <c r="A299" s="4">
        <v>23430</v>
      </c>
      <c r="B299" s="4" t="s">
        <v>197</v>
      </c>
      <c r="C299" s="41">
        <v>0</v>
      </c>
      <c r="D299" s="41">
        <v>0</v>
      </c>
      <c r="E299" s="41">
        <v>0</v>
      </c>
    </row>
    <row r="300" spans="1:5">
      <c r="A300" s="4">
        <v>23440</v>
      </c>
      <c r="B300" s="4" t="s">
        <v>782</v>
      </c>
      <c r="C300" s="41">
        <v>275281.78999999998</v>
      </c>
      <c r="D300" s="41">
        <v>0</v>
      </c>
      <c r="E300" s="41">
        <v>275281.78999999998</v>
      </c>
    </row>
    <row r="301" spans="1:5">
      <c r="A301" s="4">
        <v>23450</v>
      </c>
      <c r="B301" s="4" t="s">
        <v>663</v>
      </c>
      <c r="C301" s="41">
        <v>159414.32999999999</v>
      </c>
      <c r="D301" s="41">
        <v>0</v>
      </c>
      <c r="E301" s="41">
        <v>159414.32999999999</v>
      </c>
    </row>
    <row r="302" spans="1:5">
      <c r="A302" s="4">
        <v>23470</v>
      </c>
      <c r="B302" s="4" t="s">
        <v>163</v>
      </c>
      <c r="C302" s="41">
        <v>353128.23</v>
      </c>
      <c r="D302" s="41">
        <v>96518.28</v>
      </c>
      <c r="E302" s="41">
        <v>449646.51</v>
      </c>
    </row>
    <row r="303" spans="1:5">
      <c r="A303" s="4">
        <v>23490</v>
      </c>
      <c r="B303" s="4" t="s">
        <v>105</v>
      </c>
      <c r="C303" s="41">
        <v>260075.02</v>
      </c>
      <c r="D303" s="41">
        <v>0</v>
      </c>
      <c r="E303" s="41">
        <v>260075.02</v>
      </c>
    </row>
    <row r="304" spans="1:5">
      <c r="A304" s="4">
        <v>23500</v>
      </c>
      <c r="B304" s="4" t="s">
        <v>289</v>
      </c>
      <c r="C304" s="41">
        <v>32973.78</v>
      </c>
      <c r="D304" s="41">
        <v>0</v>
      </c>
      <c r="E304" s="41">
        <v>32973.78</v>
      </c>
    </row>
    <row r="305" spans="1:5">
      <c r="A305" s="4">
        <v>23510</v>
      </c>
      <c r="B305" s="4" t="s">
        <v>643</v>
      </c>
      <c r="C305" s="41">
        <v>0</v>
      </c>
      <c r="D305" s="41">
        <v>0</v>
      </c>
      <c r="E305" s="41">
        <v>0</v>
      </c>
    </row>
    <row r="306" spans="1:5">
      <c r="A306" s="4">
        <v>23520</v>
      </c>
      <c r="B306" s="4" t="s">
        <v>239</v>
      </c>
      <c r="C306" s="41">
        <v>256844.08</v>
      </c>
      <c r="D306" s="41">
        <v>0</v>
      </c>
      <c r="E306" s="41">
        <v>256844.08</v>
      </c>
    </row>
    <row r="307" spans="1:5">
      <c r="A307" s="4">
        <v>23525</v>
      </c>
      <c r="B307" s="4" t="s">
        <v>148</v>
      </c>
      <c r="C307" s="41">
        <v>2484691.58</v>
      </c>
      <c r="D307" s="41">
        <v>57100.25</v>
      </c>
      <c r="E307" s="41">
        <v>2541791.83</v>
      </c>
    </row>
    <row r="308" spans="1:5">
      <c r="A308" s="4">
        <v>23530</v>
      </c>
      <c r="B308" s="4" t="s">
        <v>329</v>
      </c>
      <c r="C308" s="41">
        <v>297528.34000000003</v>
      </c>
      <c r="D308" s="41">
        <v>0</v>
      </c>
      <c r="E308" s="41">
        <v>297528.34000000003</v>
      </c>
    </row>
    <row r="309" spans="1:5">
      <c r="A309" s="4">
        <v>23540</v>
      </c>
      <c r="B309" s="4" t="s">
        <v>783</v>
      </c>
      <c r="C309" s="41">
        <v>490269.39</v>
      </c>
      <c r="D309" s="41">
        <v>0</v>
      </c>
      <c r="E309" s="41">
        <v>490269.39</v>
      </c>
    </row>
    <row r="310" spans="1:5">
      <c r="A310" s="4">
        <v>23550</v>
      </c>
      <c r="B310" s="4" t="s">
        <v>601</v>
      </c>
      <c r="C310" s="41">
        <v>574554.07999999996</v>
      </c>
      <c r="D310" s="41">
        <v>27097.37</v>
      </c>
      <c r="E310" s="41">
        <v>601651.44999999995</v>
      </c>
    </row>
    <row r="311" spans="1:5">
      <c r="A311" s="4">
        <v>23560</v>
      </c>
      <c r="B311" s="4" t="s">
        <v>604</v>
      </c>
      <c r="C311" s="41">
        <v>779652.71</v>
      </c>
      <c r="D311" s="41">
        <v>29749.68</v>
      </c>
      <c r="E311" s="41">
        <v>809402.39</v>
      </c>
    </row>
    <row r="312" spans="1:5">
      <c r="A312" s="4">
        <v>23570</v>
      </c>
      <c r="B312" s="4" t="s">
        <v>421</v>
      </c>
      <c r="C312" s="41">
        <v>0</v>
      </c>
      <c r="D312" s="41">
        <v>0</v>
      </c>
      <c r="E312" s="41">
        <v>0</v>
      </c>
    </row>
    <row r="313" spans="1:5">
      <c r="A313" s="4">
        <v>23580</v>
      </c>
      <c r="B313" s="4" t="s">
        <v>486</v>
      </c>
      <c r="C313" s="41">
        <v>2754992.65</v>
      </c>
      <c r="D313" s="41">
        <v>0</v>
      </c>
      <c r="E313" s="41">
        <v>2754992.65</v>
      </c>
    </row>
    <row r="314" spans="1:5">
      <c r="A314" s="4">
        <v>23590</v>
      </c>
      <c r="B314" s="4" t="s">
        <v>453</v>
      </c>
      <c r="C314" s="41">
        <v>0</v>
      </c>
      <c r="D314" s="41">
        <v>0</v>
      </c>
      <c r="E314" s="41">
        <v>0</v>
      </c>
    </row>
    <row r="315" spans="1:5">
      <c r="A315" s="4">
        <v>23600</v>
      </c>
      <c r="B315" s="4" t="s">
        <v>95</v>
      </c>
      <c r="C315" s="41">
        <v>56256.480000000003</v>
      </c>
      <c r="D315" s="41">
        <v>0</v>
      </c>
      <c r="E315" s="41">
        <v>56256.480000000003</v>
      </c>
    </row>
    <row r="316" spans="1:5">
      <c r="A316" s="4">
        <v>23620</v>
      </c>
      <c r="B316" s="4" t="s">
        <v>106</v>
      </c>
      <c r="C316" s="41">
        <v>221696.33</v>
      </c>
      <c r="D316" s="41">
        <v>0</v>
      </c>
      <c r="E316" s="41">
        <v>221696.33</v>
      </c>
    </row>
    <row r="317" spans="1:5">
      <c r="A317" s="4">
        <v>23640</v>
      </c>
      <c r="B317" s="4" t="s">
        <v>226</v>
      </c>
      <c r="C317" s="41">
        <v>21312.51</v>
      </c>
      <c r="D317" s="41">
        <v>0</v>
      </c>
      <c r="E317" s="41">
        <v>21312.51</v>
      </c>
    </row>
    <row r="318" spans="1:5">
      <c r="A318" s="4">
        <v>23650</v>
      </c>
      <c r="B318" s="4" t="s">
        <v>107</v>
      </c>
      <c r="C318" s="41">
        <v>0</v>
      </c>
      <c r="D318" s="41">
        <v>0</v>
      </c>
      <c r="E318" s="41">
        <v>0</v>
      </c>
    </row>
    <row r="319" spans="1:5">
      <c r="A319" s="4">
        <v>23660</v>
      </c>
      <c r="B319" s="4" t="s">
        <v>592</v>
      </c>
      <c r="C319" s="41">
        <v>177196.65</v>
      </c>
      <c r="D319" s="41">
        <v>0</v>
      </c>
      <c r="E319" s="41">
        <v>177196.65</v>
      </c>
    </row>
    <row r="320" spans="1:5">
      <c r="A320" s="4">
        <v>23670</v>
      </c>
      <c r="B320" s="4" t="s">
        <v>628</v>
      </c>
      <c r="C320" s="41">
        <v>515177.91</v>
      </c>
      <c r="D320" s="41">
        <v>0</v>
      </c>
      <c r="E320" s="41">
        <v>515177.91</v>
      </c>
    </row>
    <row r="321" spans="1:5">
      <c r="A321" s="4">
        <v>23680</v>
      </c>
      <c r="B321" s="4" t="s">
        <v>74</v>
      </c>
      <c r="C321" s="41">
        <v>402409.4</v>
      </c>
      <c r="D321" s="41">
        <v>0</v>
      </c>
      <c r="E321" s="41">
        <v>402409.4</v>
      </c>
    </row>
    <row r="322" spans="1:5">
      <c r="A322" s="4">
        <v>23690</v>
      </c>
      <c r="B322" s="4" t="s">
        <v>149</v>
      </c>
      <c r="C322" s="41">
        <v>118485.31</v>
      </c>
      <c r="D322" s="41">
        <v>0</v>
      </c>
      <c r="E322" s="41">
        <v>118485.31</v>
      </c>
    </row>
    <row r="323" spans="1:5">
      <c r="A323" s="4">
        <v>23710</v>
      </c>
      <c r="B323" s="4" t="s">
        <v>198</v>
      </c>
      <c r="C323" s="41">
        <v>0</v>
      </c>
      <c r="D323" s="41">
        <v>0</v>
      </c>
      <c r="E323" s="41">
        <v>0</v>
      </c>
    </row>
    <row r="324" spans="1:5">
      <c r="A324" s="4">
        <v>23720</v>
      </c>
      <c r="B324" s="4" t="s">
        <v>698</v>
      </c>
      <c r="C324" s="41">
        <v>85416.9</v>
      </c>
      <c r="D324" s="41">
        <v>0</v>
      </c>
      <c r="E324" s="41">
        <v>85416.9</v>
      </c>
    </row>
    <row r="325" spans="1:5">
      <c r="A325" s="4">
        <v>23730</v>
      </c>
      <c r="B325" s="4" t="s">
        <v>505</v>
      </c>
      <c r="C325" s="41">
        <v>3053441.07</v>
      </c>
      <c r="D325" s="41">
        <v>576849.65</v>
      </c>
      <c r="E325" s="41">
        <v>3630290.72</v>
      </c>
    </row>
    <row r="326" spans="1:5">
      <c r="A326" s="4">
        <v>23750</v>
      </c>
      <c r="B326" s="4" t="s">
        <v>747</v>
      </c>
      <c r="C326" s="41">
        <v>318781.83</v>
      </c>
      <c r="D326" s="41">
        <v>0</v>
      </c>
      <c r="E326" s="41">
        <v>318781.83</v>
      </c>
    </row>
    <row r="327" spans="1:5">
      <c r="A327" s="4">
        <v>23760</v>
      </c>
      <c r="B327" s="4" t="s">
        <v>290</v>
      </c>
      <c r="C327" s="41">
        <v>4772.2</v>
      </c>
      <c r="D327" s="41">
        <v>0</v>
      </c>
      <c r="E327" s="41">
        <v>4772.2</v>
      </c>
    </row>
    <row r="328" spans="1:5">
      <c r="A328" s="4">
        <v>23770</v>
      </c>
      <c r="B328" s="4" t="s">
        <v>748</v>
      </c>
      <c r="C328" s="41">
        <v>161976.65</v>
      </c>
      <c r="D328" s="41">
        <v>0</v>
      </c>
      <c r="E328" s="41">
        <v>161976.65</v>
      </c>
    </row>
    <row r="329" spans="1:5">
      <c r="A329" s="4">
        <v>23780</v>
      </c>
      <c r="B329" s="4" t="s">
        <v>410</v>
      </c>
      <c r="C329" s="41">
        <v>186.19</v>
      </c>
      <c r="D329" s="41">
        <v>0</v>
      </c>
      <c r="E329" s="41">
        <v>186.19</v>
      </c>
    </row>
    <row r="330" spans="1:5">
      <c r="A330" s="4">
        <v>23790</v>
      </c>
      <c r="B330" s="4" t="s">
        <v>727</v>
      </c>
      <c r="C330" s="41">
        <v>0</v>
      </c>
      <c r="D330" s="41">
        <v>0</v>
      </c>
      <c r="E330" s="41">
        <v>0</v>
      </c>
    </row>
    <row r="331" spans="1:5">
      <c r="A331" s="4">
        <v>23800</v>
      </c>
      <c r="B331" s="4" t="s">
        <v>441</v>
      </c>
      <c r="C331" s="41">
        <v>0</v>
      </c>
      <c r="D331" s="41">
        <v>0</v>
      </c>
      <c r="E331" s="41">
        <v>0</v>
      </c>
    </row>
    <row r="332" spans="1:5">
      <c r="A332" s="4">
        <v>23810</v>
      </c>
      <c r="B332" s="4" t="s">
        <v>617</v>
      </c>
      <c r="C332" s="41">
        <v>719.68</v>
      </c>
      <c r="D332" s="41">
        <v>0</v>
      </c>
      <c r="E332" s="41">
        <v>719.68</v>
      </c>
    </row>
    <row r="333" spans="1:5">
      <c r="A333" s="4">
        <v>23820</v>
      </c>
      <c r="B333" s="4" t="s">
        <v>712</v>
      </c>
      <c r="C333" s="41">
        <v>0</v>
      </c>
      <c r="D333" s="41">
        <v>0</v>
      </c>
      <c r="E333" s="41">
        <v>0</v>
      </c>
    </row>
    <row r="334" spans="1:5">
      <c r="A334" s="4">
        <v>23830</v>
      </c>
      <c r="B334" s="4" t="s">
        <v>784</v>
      </c>
      <c r="C334" s="41">
        <v>455162.06</v>
      </c>
      <c r="D334" s="41">
        <v>0</v>
      </c>
      <c r="E334" s="41">
        <v>455162.06</v>
      </c>
    </row>
    <row r="335" spans="1:5">
      <c r="A335" s="4">
        <v>23840</v>
      </c>
      <c r="B335" s="4" t="s">
        <v>565</v>
      </c>
      <c r="C335" s="41">
        <v>552196.32999999996</v>
      </c>
      <c r="D335" s="41">
        <v>0</v>
      </c>
      <c r="E335" s="41">
        <v>552196.32999999996</v>
      </c>
    </row>
    <row r="336" spans="1:5">
      <c r="A336" s="4">
        <v>23850</v>
      </c>
      <c r="B336" s="4" t="s">
        <v>422</v>
      </c>
      <c r="C336" s="41">
        <v>0</v>
      </c>
      <c r="D336" s="41">
        <v>0</v>
      </c>
      <c r="E336" s="41">
        <v>0</v>
      </c>
    </row>
    <row r="337" spans="1:5">
      <c r="A337" s="4">
        <v>23860</v>
      </c>
      <c r="B337" s="4" t="s">
        <v>487</v>
      </c>
      <c r="C337" s="41">
        <v>1615195.53</v>
      </c>
      <c r="D337" s="41">
        <v>46029.06</v>
      </c>
      <c r="E337" s="41">
        <v>1661224.59</v>
      </c>
    </row>
    <row r="338" spans="1:5">
      <c r="A338" s="4">
        <v>23870</v>
      </c>
      <c r="B338" s="4" t="s">
        <v>266</v>
      </c>
      <c r="C338" s="41">
        <v>0</v>
      </c>
      <c r="D338" s="41">
        <v>0</v>
      </c>
      <c r="E338" s="41">
        <v>0</v>
      </c>
    </row>
    <row r="339" spans="1:5">
      <c r="A339" s="4">
        <v>23880</v>
      </c>
      <c r="B339" s="4" t="s">
        <v>520</v>
      </c>
      <c r="C339" s="41">
        <v>3126279.06</v>
      </c>
      <c r="D339" s="41">
        <v>0</v>
      </c>
      <c r="E339" s="41">
        <v>3126279.06</v>
      </c>
    </row>
    <row r="340" spans="1:5">
      <c r="A340" s="4">
        <v>23890</v>
      </c>
      <c r="B340" s="4" t="s">
        <v>267</v>
      </c>
      <c r="C340" s="41">
        <v>7145041.4199999999</v>
      </c>
      <c r="D340" s="41">
        <v>0</v>
      </c>
      <c r="E340" s="41">
        <v>7145041.4199999999</v>
      </c>
    </row>
    <row r="341" spans="1:5">
      <c r="A341" s="4">
        <v>23900</v>
      </c>
      <c r="B341" s="4" t="s">
        <v>315</v>
      </c>
      <c r="C341" s="41">
        <v>82646.73</v>
      </c>
      <c r="D341" s="41">
        <v>0</v>
      </c>
      <c r="E341" s="41">
        <v>82646.73</v>
      </c>
    </row>
    <row r="342" spans="1:5">
      <c r="A342" s="4">
        <v>23920</v>
      </c>
      <c r="B342" s="4" t="s">
        <v>304</v>
      </c>
      <c r="C342" s="41">
        <v>0</v>
      </c>
      <c r="D342" s="41">
        <v>0</v>
      </c>
      <c r="E342" s="41">
        <v>0</v>
      </c>
    </row>
    <row r="343" spans="1:5">
      <c r="A343" s="4">
        <v>23930</v>
      </c>
      <c r="B343" s="4" t="s">
        <v>343</v>
      </c>
      <c r="C343" s="41">
        <v>0</v>
      </c>
      <c r="D343" s="41">
        <v>0</v>
      </c>
      <c r="E343" s="41">
        <v>0</v>
      </c>
    </row>
    <row r="344" spans="1:5">
      <c r="A344" s="4">
        <v>23940</v>
      </c>
      <c r="B344" s="4" t="s">
        <v>291</v>
      </c>
      <c r="C344" s="41">
        <v>0</v>
      </c>
      <c r="D344" s="41">
        <v>0</v>
      </c>
      <c r="E344" s="41">
        <v>0</v>
      </c>
    </row>
    <row r="345" spans="1:5">
      <c r="A345" s="4">
        <v>23950</v>
      </c>
      <c r="B345" s="4" t="s">
        <v>556</v>
      </c>
      <c r="C345" s="41">
        <v>1039149.44</v>
      </c>
      <c r="D345" s="41">
        <v>0</v>
      </c>
      <c r="E345" s="41">
        <v>1039149.44</v>
      </c>
    </row>
    <row r="346" spans="1:5">
      <c r="A346" s="4">
        <v>23960</v>
      </c>
      <c r="B346" s="4" t="s">
        <v>316</v>
      </c>
      <c r="C346" s="41">
        <v>1488977.49</v>
      </c>
      <c r="D346" s="41">
        <v>65905.710000000006</v>
      </c>
      <c r="E346" s="41">
        <v>1554883.2</v>
      </c>
    </row>
    <row r="347" spans="1:5">
      <c r="A347" s="4">
        <v>23970</v>
      </c>
      <c r="B347" s="4" t="s">
        <v>593</v>
      </c>
      <c r="C347" s="41">
        <v>0</v>
      </c>
      <c r="D347" s="41">
        <v>0</v>
      </c>
      <c r="E347" s="41">
        <v>0</v>
      </c>
    </row>
    <row r="348" spans="1:5">
      <c r="A348" s="4">
        <v>23980</v>
      </c>
      <c r="B348" s="4" t="s">
        <v>150</v>
      </c>
      <c r="C348" s="41">
        <v>2205666.19</v>
      </c>
      <c r="D348" s="41">
        <v>0</v>
      </c>
      <c r="E348" s="41">
        <v>2205666.19</v>
      </c>
    </row>
    <row r="349" spans="1:5">
      <c r="A349" s="4">
        <v>24000</v>
      </c>
      <c r="B349" s="4" t="s">
        <v>713</v>
      </c>
      <c r="C349" s="41">
        <v>719568.07000000007</v>
      </c>
      <c r="D349" s="41">
        <v>76714.97</v>
      </c>
      <c r="E349" s="41">
        <v>796283.04</v>
      </c>
    </row>
    <row r="350" spans="1:5">
      <c r="A350" s="4">
        <v>24020</v>
      </c>
      <c r="B350" s="4" t="s">
        <v>75</v>
      </c>
      <c r="C350" s="41">
        <v>430590.68</v>
      </c>
      <c r="D350" s="41">
        <v>0</v>
      </c>
      <c r="E350" s="41">
        <v>430590.68</v>
      </c>
    </row>
    <row r="351" spans="1:5">
      <c r="A351" s="4">
        <v>24030</v>
      </c>
      <c r="B351" s="4" t="s">
        <v>788</v>
      </c>
      <c r="C351" s="41">
        <v>0</v>
      </c>
      <c r="D351" s="41">
        <v>0</v>
      </c>
      <c r="E351" s="41">
        <v>0</v>
      </c>
    </row>
    <row r="352" spans="1:5">
      <c r="A352" s="4">
        <v>24040</v>
      </c>
      <c r="B352" s="4" t="s">
        <v>728</v>
      </c>
      <c r="C352" s="41">
        <v>0</v>
      </c>
      <c r="D352" s="41">
        <v>0</v>
      </c>
      <c r="E352" s="41">
        <v>0</v>
      </c>
    </row>
    <row r="353" spans="1:5">
      <c r="A353" s="4">
        <v>24050</v>
      </c>
      <c r="B353" s="4" t="s">
        <v>469</v>
      </c>
      <c r="C353" s="41">
        <v>582170.64</v>
      </c>
      <c r="D353" s="41">
        <v>0</v>
      </c>
      <c r="E353" s="41">
        <v>582170.64</v>
      </c>
    </row>
    <row r="354" spans="1:5">
      <c r="A354" s="4">
        <v>24060</v>
      </c>
      <c r="B354" s="4" t="s">
        <v>423</v>
      </c>
      <c r="C354" s="41">
        <v>1266020.51</v>
      </c>
      <c r="D354" s="41">
        <v>0</v>
      </c>
      <c r="E354" s="41">
        <v>1266020.51</v>
      </c>
    </row>
    <row r="355" spans="1:5">
      <c r="A355" s="4">
        <v>24070</v>
      </c>
      <c r="B355" s="4" t="s">
        <v>476</v>
      </c>
      <c r="C355" s="41">
        <v>254414.06</v>
      </c>
      <c r="D355" s="41">
        <v>9869.7999999999993</v>
      </c>
      <c r="E355" s="41">
        <v>264283.86</v>
      </c>
    </row>
    <row r="356" spans="1:5">
      <c r="A356" s="4">
        <v>24080</v>
      </c>
      <c r="B356" s="4" t="s">
        <v>424</v>
      </c>
      <c r="C356" s="41">
        <v>4454769.9000000004</v>
      </c>
      <c r="D356" s="41">
        <v>0</v>
      </c>
      <c r="E356" s="41">
        <v>4454769.9000000004</v>
      </c>
    </row>
    <row r="357" spans="1:5">
      <c r="A357" s="4">
        <v>24090</v>
      </c>
      <c r="B357" s="4" t="s">
        <v>594</v>
      </c>
      <c r="C357" s="41">
        <v>0</v>
      </c>
      <c r="D357" s="41">
        <v>0</v>
      </c>
      <c r="E357" s="41">
        <v>0</v>
      </c>
    </row>
    <row r="358" spans="1:5">
      <c r="A358" s="4">
        <v>24100</v>
      </c>
      <c r="B358" s="4" t="s">
        <v>521</v>
      </c>
      <c r="C358" s="41">
        <v>679385.39</v>
      </c>
      <c r="D358" s="41">
        <v>107952.91</v>
      </c>
      <c r="E358" s="41">
        <v>787338.3</v>
      </c>
    </row>
    <row r="359" spans="1:5">
      <c r="A359" s="4">
        <v>24120</v>
      </c>
      <c r="B359" s="4" t="s">
        <v>48</v>
      </c>
      <c r="C359" s="41">
        <v>70516.19</v>
      </c>
      <c r="D359" s="41">
        <v>0</v>
      </c>
      <c r="E359" s="41">
        <v>70516.19</v>
      </c>
    </row>
    <row r="360" spans="1:5">
      <c r="A360" s="4">
        <v>24130</v>
      </c>
      <c r="B360" s="4" t="s">
        <v>682</v>
      </c>
      <c r="C360" s="41">
        <v>101327.54</v>
      </c>
      <c r="D360" s="41">
        <v>0</v>
      </c>
      <c r="E360" s="41">
        <v>101327.54</v>
      </c>
    </row>
    <row r="361" spans="1:5">
      <c r="A361" s="4">
        <v>24140</v>
      </c>
      <c r="B361" s="4" t="s">
        <v>317</v>
      </c>
      <c r="C361" s="41">
        <v>0</v>
      </c>
      <c r="D361" s="41">
        <v>0</v>
      </c>
      <c r="E361" s="41">
        <v>0</v>
      </c>
    </row>
    <row r="362" spans="1:5">
      <c r="A362" s="4">
        <v>24150</v>
      </c>
      <c r="B362" s="4" t="s">
        <v>268</v>
      </c>
      <c r="C362" s="41">
        <v>0</v>
      </c>
      <c r="D362" s="41">
        <v>0</v>
      </c>
      <c r="E362" s="41">
        <v>0</v>
      </c>
    </row>
    <row r="363" spans="1:5">
      <c r="A363" s="4">
        <v>24160</v>
      </c>
      <c r="B363" s="4" t="s">
        <v>668</v>
      </c>
      <c r="C363" s="41">
        <v>643303.14</v>
      </c>
      <c r="D363" s="41">
        <v>0</v>
      </c>
      <c r="E363" s="41">
        <v>643303.14</v>
      </c>
    </row>
    <row r="364" spans="1:5">
      <c r="A364" s="4">
        <v>24170</v>
      </c>
      <c r="B364" s="4" t="s">
        <v>269</v>
      </c>
      <c r="C364" s="41">
        <v>0</v>
      </c>
      <c r="D364" s="41">
        <v>0</v>
      </c>
      <c r="E364" s="41">
        <v>0</v>
      </c>
    </row>
    <row r="365" spans="1:5">
      <c r="A365" s="4">
        <v>24180</v>
      </c>
      <c r="B365" s="4" t="s">
        <v>525</v>
      </c>
      <c r="C365" s="41">
        <v>0</v>
      </c>
      <c r="D365" s="41">
        <v>0</v>
      </c>
      <c r="E365" s="41">
        <v>0</v>
      </c>
    </row>
    <row r="366" spans="1:5">
      <c r="A366" s="4">
        <v>24190</v>
      </c>
      <c r="B366" s="4" t="s">
        <v>777</v>
      </c>
      <c r="C366" s="41">
        <v>676186.28</v>
      </c>
      <c r="D366" s="41">
        <v>0</v>
      </c>
      <c r="E366" s="41">
        <v>676186.28</v>
      </c>
    </row>
    <row r="367" spans="1:5">
      <c r="A367" s="4">
        <v>24200</v>
      </c>
      <c r="B367" s="4" t="s">
        <v>164</v>
      </c>
      <c r="C367" s="41">
        <v>505479.62</v>
      </c>
      <c r="D367" s="41">
        <v>0</v>
      </c>
      <c r="E367" s="41">
        <v>505479.62</v>
      </c>
    </row>
    <row r="368" spans="1:5">
      <c r="A368" s="4">
        <v>24210</v>
      </c>
      <c r="B368" s="4" t="s">
        <v>454</v>
      </c>
      <c r="C368" s="41">
        <v>844619.76</v>
      </c>
      <c r="D368" s="41">
        <v>13663.83</v>
      </c>
      <c r="E368" s="41">
        <v>858283.59000000008</v>
      </c>
    </row>
    <row r="369" spans="1:5">
      <c r="A369" s="4">
        <v>24220</v>
      </c>
      <c r="B369" s="4" t="s">
        <v>664</v>
      </c>
      <c r="C369" s="41">
        <v>811812.53</v>
      </c>
      <c r="D369" s="41">
        <v>0</v>
      </c>
      <c r="E369" s="41">
        <v>811812.53</v>
      </c>
    </row>
    <row r="370" spans="1:5">
      <c r="A370" s="4">
        <v>24230</v>
      </c>
      <c r="B370" s="4" t="s">
        <v>526</v>
      </c>
      <c r="C370" s="41">
        <v>0</v>
      </c>
      <c r="D370" s="41">
        <v>0</v>
      </c>
      <c r="E370" s="41">
        <v>0</v>
      </c>
    </row>
    <row r="371" spans="1:5">
      <c r="A371" s="4">
        <v>24240</v>
      </c>
      <c r="B371" s="4" t="s">
        <v>623</v>
      </c>
      <c r="C371" s="41">
        <v>268279.28000000003</v>
      </c>
      <c r="D371" s="41">
        <v>0</v>
      </c>
      <c r="E371" s="41">
        <v>268279.28000000003</v>
      </c>
    </row>
    <row r="372" spans="1:5">
      <c r="A372" s="4">
        <v>24250</v>
      </c>
      <c r="B372" s="4" t="s">
        <v>490</v>
      </c>
      <c r="C372" s="41">
        <v>0</v>
      </c>
      <c r="D372" s="41">
        <v>0</v>
      </c>
      <c r="E372" s="41">
        <v>0</v>
      </c>
    </row>
    <row r="373" spans="1:5">
      <c r="A373" s="4">
        <v>24260</v>
      </c>
      <c r="B373" s="4" t="s">
        <v>396</v>
      </c>
      <c r="C373" s="41">
        <v>0</v>
      </c>
      <c r="D373" s="41">
        <v>0</v>
      </c>
      <c r="E373" s="41">
        <v>0</v>
      </c>
    </row>
    <row r="374" spans="1:5">
      <c r="A374" s="4">
        <v>24280</v>
      </c>
      <c r="B374" s="4" t="s">
        <v>58</v>
      </c>
      <c r="C374" s="41">
        <v>246423.14</v>
      </c>
      <c r="D374" s="41">
        <v>0</v>
      </c>
      <c r="E374" s="41">
        <v>246423.14</v>
      </c>
    </row>
    <row r="375" spans="1:5">
      <c r="A375" s="4">
        <v>24290</v>
      </c>
      <c r="B375" s="4" t="s">
        <v>108</v>
      </c>
      <c r="C375" s="41">
        <v>395514.64</v>
      </c>
      <c r="D375" s="41">
        <v>0</v>
      </c>
      <c r="E375" s="41">
        <v>395514.64</v>
      </c>
    </row>
    <row r="376" spans="1:5">
      <c r="A376" s="4">
        <v>24300</v>
      </c>
      <c r="B376" s="4" t="s">
        <v>270</v>
      </c>
      <c r="C376" s="41">
        <v>0</v>
      </c>
      <c r="D376" s="41">
        <v>0</v>
      </c>
      <c r="E376" s="41">
        <v>0</v>
      </c>
    </row>
    <row r="377" spans="1:5">
      <c r="A377" s="4">
        <v>24310</v>
      </c>
      <c r="B377" s="4" t="s">
        <v>455</v>
      </c>
      <c r="C377" s="41">
        <v>17541.990000000002</v>
      </c>
      <c r="D377" s="41">
        <v>0</v>
      </c>
      <c r="E377" s="41">
        <v>17541.990000000002</v>
      </c>
    </row>
    <row r="378" spans="1:5">
      <c r="A378" s="4">
        <v>24320</v>
      </c>
      <c r="B378" s="4" t="s">
        <v>624</v>
      </c>
      <c r="C378" s="41">
        <v>3038.22</v>
      </c>
      <c r="D378" s="41">
        <v>0</v>
      </c>
      <c r="E378" s="41">
        <v>3038.22</v>
      </c>
    </row>
    <row r="379" spans="1:5">
      <c r="A379" s="4">
        <v>24330</v>
      </c>
      <c r="B379" s="4" t="s">
        <v>330</v>
      </c>
      <c r="C379" s="41">
        <v>0</v>
      </c>
      <c r="D379" s="41">
        <v>0</v>
      </c>
      <c r="E379" s="41">
        <v>0</v>
      </c>
    </row>
    <row r="380" spans="1:5">
      <c r="A380" s="4">
        <v>24340</v>
      </c>
      <c r="B380" s="4" t="s">
        <v>59</v>
      </c>
      <c r="C380" s="41">
        <v>243846.76</v>
      </c>
      <c r="D380" s="41">
        <v>0</v>
      </c>
      <c r="E380" s="41">
        <v>243846.76</v>
      </c>
    </row>
    <row r="381" spans="1:5">
      <c r="A381" s="4">
        <v>24350</v>
      </c>
      <c r="B381" s="4" t="s">
        <v>491</v>
      </c>
      <c r="C381" s="41">
        <v>473461.69</v>
      </c>
      <c r="D381" s="41">
        <v>0</v>
      </c>
      <c r="E381" s="41">
        <v>473461.69</v>
      </c>
    </row>
    <row r="382" spans="1:5">
      <c r="A382" s="4">
        <v>24360</v>
      </c>
      <c r="B382" s="4" t="s">
        <v>714</v>
      </c>
      <c r="C382" s="41">
        <v>738344.23</v>
      </c>
      <c r="D382" s="41">
        <v>76258.539999999994</v>
      </c>
      <c r="E382" s="41">
        <v>814602.77</v>
      </c>
    </row>
    <row r="383" spans="1:5">
      <c r="A383" s="4">
        <v>24370</v>
      </c>
      <c r="B383" s="4" t="s">
        <v>789</v>
      </c>
      <c r="C383" s="41">
        <v>0</v>
      </c>
      <c r="D383" s="41">
        <v>0</v>
      </c>
      <c r="E383" s="41">
        <v>0</v>
      </c>
    </row>
    <row r="384" spans="1:5">
      <c r="A384" s="4">
        <v>24380</v>
      </c>
      <c r="B384" s="4" t="s">
        <v>375</v>
      </c>
      <c r="C384" s="41">
        <v>106792.72</v>
      </c>
      <c r="D384" s="41">
        <v>0</v>
      </c>
      <c r="E384" s="41">
        <v>106792.72</v>
      </c>
    </row>
    <row r="385" spans="1:5">
      <c r="A385" s="4">
        <v>24390</v>
      </c>
      <c r="B385" s="4" t="s">
        <v>344</v>
      </c>
      <c r="C385" s="41">
        <v>0</v>
      </c>
      <c r="D385" s="41">
        <v>0</v>
      </c>
      <c r="E385" s="41">
        <v>0</v>
      </c>
    </row>
    <row r="386" spans="1:5">
      <c r="A386" s="4">
        <v>24400</v>
      </c>
      <c r="B386" s="4" t="s">
        <v>376</v>
      </c>
      <c r="C386" s="41">
        <v>76381.11</v>
      </c>
      <c r="D386" s="41">
        <v>0</v>
      </c>
      <c r="E386" s="41">
        <v>76381.11</v>
      </c>
    </row>
    <row r="387" spans="1:5">
      <c r="A387" s="4">
        <v>24420</v>
      </c>
      <c r="B387" s="4" t="s">
        <v>363</v>
      </c>
      <c r="C387" s="41">
        <v>0</v>
      </c>
      <c r="D387" s="41">
        <v>0</v>
      </c>
      <c r="E387" s="41">
        <v>0</v>
      </c>
    </row>
    <row r="388" spans="1:5">
      <c r="A388" s="4">
        <v>24430</v>
      </c>
      <c r="B388" s="4" t="s">
        <v>715</v>
      </c>
      <c r="C388" s="41">
        <v>0</v>
      </c>
      <c r="D388" s="41">
        <v>0</v>
      </c>
      <c r="E388" s="41">
        <v>0</v>
      </c>
    </row>
    <row r="389" spans="1:5">
      <c r="A389" s="4">
        <v>24450</v>
      </c>
      <c r="B389" s="4" t="s">
        <v>240</v>
      </c>
      <c r="C389" s="41">
        <v>181432.78</v>
      </c>
      <c r="D389" s="41">
        <v>0</v>
      </c>
      <c r="E389" s="41">
        <v>181432.78</v>
      </c>
    </row>
    <row r="390" spans="1:5">
      <c r="A390" s="4">
        <v>24460</v>
      </c>
      <c r="B390" s="4" t="s">
        <v>544</v>
      </c>
      <c r="C390" s="41">
        <v>1215998.27</v>
      </c>
      <c r="D390" s="41">
        <v>0</v>
      </c>
      <c r="E390" s="41">
        <v>1215998.27</v>
      </c>
    </row>
    <row r="391" spans="1:5">
      <c r="A391" s="4">
        <v>24470</v>
      </c>
      <c r="B391" s="4" t="s">
        <v>618</v>
      </c>
      <c r="C391" s="41">
        <v>3101027.53</v>
      </c>
      <c r="D391" s="41">
        <v>0</v>
      </c>
      <c r="E391" s="41">
        <v>3101027.53</v>
      </c>
    </row>
    <row r="392" spans="1:5">
      <c r="A392" s="4">
        <v>24490</v>
      </c>
      <c r="B392" s="4" t="s">
        <v>151</v>
      </c>
      <c r="C392" s="41">
        <v>514950.05</v>
      </c>
      <c r="D392" s="41">
        <v>10481.370000000001</v>
      </c>
      <c r="E392" s="41">
        <v>525431.42000000004</v>
      </c>
    </row>
    <row r="393" spans="1:5">
      <c r="A393" s="4">
        <v>24500</v>
      </c>
      <c r="B393" s="4" t="s">
        <v>152</v>
      </c>
      <c r="C393" s="41">
        <v>0</v>
      </c>
      <c r="D393" s="41">
        <v>0</v>
      </c>
      <c r="E393" s="41">
        <v>0</v>
      </c>
    </row>
    <row r="394" spans="1:5">
      <c r="A394" s="4">
        <v>24510</v>
      </c>
      <c r="B394" s="4" t="s">
        <v>619</v>
      </c>
      <c r="C394" s="41">
        <v>307721.71999999997</v>
      </c>
      <c r="D394" s="41">
        <v>50283.25</v>
      </c>
      <c r="E394" s="41">
        <v>358004.97</v>
      </c>
    </row>
    <row r="395" spans="1:5">
      <c r="A395" s="4">
        <v>24520</v>
      </c>
      <c r="B395" s="4" t="s">
        <v>89</v>
      </c>
      <c r="C395" s="41">
        <v>454646.11</v>
      </c>
      <c r="D395" s="41">
        <v>0</v>
      </c>
      <c r="E395" s="41">
        <v>454646.11</v>
      </c>
    </row>
    <row r="396" spans="1:5">
      <c r="A396" s="4">
        <v>24530</v>
      </c>
      <c r="B396" s="4" t="s">
        <v>644</v>
      </c>
      <c r="C396" s="41">
        <v>0</v>
      </c>
      <c r="D396" s="41">
        <v>0</v>
      </c>
      <c r="E396" s="41">
        <v>0</v>
      </c>
    </row>
    <row r="397" spans="1:5">
      <c r="A397" s="4">
        <v>24540</v>
      </c>
      <c r="B397" s="4" t="s">
        <v>425</v>
      </c>
      <c r="C397" s="41">
        <v>0</v>
      </c>
      <c r="D397" s="41">
        <v>0</v>
      </c>
      <c r="E397" s="41">
        <v>0</v>
      </c>
    </row>
    <row r="398" spans="1:5">
      <c r="A398" s="4">
        <v>24550</v>
      </c>
      <c r="B398" s="4" t="s">
        <v>729</v>
      </c>
      <c r="C398" s="41">
        <v>2150109.9900000002</v>
      </c>
      <c r="D398" s="41">
        <v>0</v>
      </c>
      <c r="E398" s="41">
        <v>2150109.9900000002</v>
      </c>
    </row>
    <row r="399" spans="1:5">
      <c r="A399" s="4">
        <v>24560</v>
      </c>
      <c r="B399" s="4" t="s">
        <v>345</v>
      </c>
      <c r="C399" s="41">
        <v>0</v>
      </c>
      <c r="D399" s="41">
        <v>0</v>
      </c>
      <c r="E399" s="41">
        <v>0</v>
      </c>
    </row>
    <row r="400" spans="1:5">
      <c r="A400" s="4">
        <v>24570</v>
      </c>
      <c r="B400" s="4" t="s">
        <v>271</v>
      </c>
      <c r="C400" s="41">
        <v>0</v>
      </c>
      <c r="D400" s="41">
        <v>0</v>
      </c>
      <c r="E400" s="41">
        <v>0</v>
      </c>
    </row>
    <row r="401" spans="1:5">
      <c r="A401" s="4">
        <v>24580</v>
      </c>
      <c r="B401" s="4" t="s">
        <v>241</v>
      </c>
      <c r="C401" s="41">
        <v>11277.31</v>
      </c>
      <c r="D401" s="41">
        <v>0</v>
      </c>
      <c r="E401" s="41">
        <v>11277.31</v>
      </c>
    </row>
    <row r="402" spans="1:5">
      <c r="A402" s="4">
        <v>24590</v>
      </c>
      <c r="B402" s="4" t="s">
        <v>448</v>
      </c>
      <c r="C402" s="41">
        <v>89573.99</v>
      </c>
      <c r="D402" s="41">
        <v>0</v>
      </c>
      <c r="E402" s="41">
        <v>89573.99</v>
      </c>
    </row>
    <row r="403" spans="1:5">
      <c r="A403" s="4">
        <v>24600</v>
      </c>
      <c r="B403" s="4" t="s">
        <v>227</v>
      </c>
      <c r="C403" s="41">
        <v>871218.27</v>
      </c>
      <c r="D403" s="41">
        <v>20033.96</v>
      </c>
      <c r="E403" s="41">
        <v>891252.23</v>
      </c>
    </row>
    <row r="404" spans="1:5">
      <c r="A404" s="4">
        <v>24610</v>
      </c>
      <c r="B404" s="4" t="s">
        <v>134</v>
      </c>
      <c r="C404" s="41">
        <v>292480.33</v>
      </c>
      <c r="D404" s="41">
        <v>0</v>
      </c>
      <c r="E404" s="41">
        <v>292480.33</v>
      </c>
    </row>
    <row r="405" spans="1:5">
      <c r="A405" s="4">
        <v>24620</v>
      </c>
      <c r="B405" s="4" t="s">
        <v>566</v>
      </c>
      <c r="C405" s="41">
        <v>334190.11</v>
      </c>
      <c r="D405" s="41">
        <v>0</v>
      </c>
      <c r="E405" s="41">
        <v>334190.11</v>
      </c>
    </row>
    <row r="406" spans="1:5">
      <c r="A406" s="4">
        <v>24630</v>
      </c>
      <c r="B406" s="4" t="s">
        <v>558</v>
      </c>
      <c r="C406" s="41">
        <v>77327.16</v>
      </c>
      <c r="D406" s="41">
        <v>0</v>
      </c>
      <c r="E406" s="41">
        <v>77327.16</v>
      </c>
    </row>
    <row r="407" spans="1:5">
      <c r="A407" s="4">
        <v>24640</v>
      </c>
      <c r="B407" s="4" t="s">
        <v>228</v>
      </c>
      <c r="C407" s="41">
        <v>615206.40999999992</v>
      </c>
      <c r="D407" s="41">
        <v>0</v>
      </c>
      <c r="E407" s="41">
        <v>615206.40999999992</v>
      </c>
    </row>
    <row r="408" spans="1:5">
      <c r="A408" s="4">
        <v>24650</v>
      </c>
      <c r="B408" s="4" t="s">
        <v>442</v>
      </c>
      <c r="C408" s="41">
        <v>135416.37</v>
      </c>
      <c r="D408" s="41">
        <v>0</v>
      </c>
      <c r="E408" s="41">
        <v>135416.37</v>
      </c>
    </row>
    <row r="409" spans="1:5">
      <c r="A409" s="4">
        <v>24660</v>
      </c>
      <c r="B409" s="4" t="s">
        <v>396</v>
      </c>
      <c r="C409" s="41">
        <v>686.49</v>
      </c>
      <c r="D409" s="41">
        <v>0</v>
      </c>
      <c r="E409" s="41">
        <v>686.49</v>
      </c>
    </row>
    <row r="410" spans="1:5">
      <c r="A410" s="4">
        <v>24680</v>
      </c>
      <c r="B410" s="4" t="s">
        <v>272</v>
      </c>
      <c r="C410" s="41">
        <v>0</v>
      </c>
      <c r="D410" s="41">
        <v>0</v>
      </c>
      <c r="E410" s="41">
        <v>0</v>
      </c>
    </row>
    <row r="411" spans="1:5">
      <c r="A411" s="4">
        <v>24690</v>
      </c>
      <c r="B411" s="4" t="s">
        <v>411</v>
      </c>
      <c r="C411" s="41">
        <v>336674.58</v>
      </c>
      <c r="D411" s="41">
        <v>0</v>
      </c>
      <c r="E411" s="41">
        <v>336674.58</v>
      </c>
    </row>
    <row r="412" spans="1:5">
      <c r="A412" s="4">
        <v>24700</v>
      </c>
      <c r="B412" s="4" t="s">
        <v>645</v>
      </c>
      <c r="C412" s="41">
        <v>581167.79</v>
      </c>
      <c r="D412" s="41">
        <v>0</v>
      </c>
      <c r="E412" s="41">
        <v>581167.79</v>
      </c>
    </row>
    <row r="413" spans="1:5">
      <c r="A413" s="4">
        <v>24710</v>
      </c>
      <c r="B413" s="4" t="s">
        <v>153</v>
      </c>
      <c r="C413" s="41">
        <v>1831383</v>
      </c>
      <c r="D413" s="41">
        <v>0</v>
      </c>
      <c r="E413" s="41">
        <v>1831383</v>
      </c>
    </row>
    <row r="414" spans="1:5">
      <c r="A414" s="4">
        <v>24720</v>
      </c>
      <c r="B414" s="4" t="s">
        <v>790</v>
      </c>
      <c r="C414" s="41">
        <v>0</v>
      </c>
      <c r="D414" s="41">
        <v>0</v>
      </c>
      <c r="E414" s="41">
        <v>0</v>
      </c>
    </row>
    <row r="415" spans="1:5">
      <c r="A415" s="4">
        <v>24730</v>
      </c>
      <c r="B415" s="4" t="s">
        <v>292</v>
      </c>
      <c r="C415" s="41">
        <v>126669.24</v>
      </c>
      <c r="D415" s="41">
        <v>0</v>
      </c>
      <c r="E415" s="41">
        <v>126669.24</v>
      </c>
    </row>
    <row r="416" spans="1:5">
      <c r="A416" s="4">
        <v>24740</v>
      </c>
      <c r="B416" s="4" t="s">
        <v>426</v>
      </c>
      <c r="C416" s="41">
        <v>131456.19</v>
      </c>
      <c r="D416" s="41">
        <v>0</v>
      </c>
      <c r="E416" s="41">
        <v>131456.19</v>
      </c>
    </row>
    <row r="417" spans="1:5">
      <c r="A417" s="4">
        <v>24750</v>
      </c>
      <c r="B417" s="4" t="s">
        <v>121</v>
      </c>
      <c r="C417" s="41">
        <v>236956.98</v>
      </c>
      <c r="D417" s="41">
        <v>0</v>
      </c>
      <c r="E417" s="41">
        <v>236956.98</v>
      </c>
    </row>
    <row r="418" spans="1:5">
      <c r="A418" s="4">
        <v>24760</v>
      </c>
      <c r="B418" s="4" t="s">
        <v>293</v>
      </c>
      <c r="C418" s="41">
        <v>526206.16</v>
      </c>
      <c r="D418" s="41">
        <v>0</v>
      </c>
      <c r="E418" s="41">
        <v>526206.16</v>
      </c>
    </row>
    <row r="419" spans="1:5">
      <c r="A419" s="4">
        <v>24770</v>
      </c>
      <c r="B419" s="4" t="s">
        <v>109</v>
      </c>
      <c r="C419" s="41">
        <v>906028.41</v>
      </c>
      <c r="D419" s="41">
        <v>0</v>
      </c>
      <c r="E419" s="41">
        <v>906028.41</v>
      </c>
    </row>
    <row r="420" spans="1:5">
      <c r="A420" s="4">
        <v>24790</v>
      </c>
      <c r="B420" s="4" t="s">
        <v>331</v>
      </c>
      <c r="C420" s="41">
        <v>0</v>
      </c>
      <c r="D420" s="41">
        <v>0</v>
      </c>
      <c r="E420" s="41">
        <v>0</v>
      </c>
    </row>
    <row r="421" spans="1:5">
      <c r="A421" s="4">
        <v>24800</v>
      </c>
      <c r="B421" s="4" t="s">
        <v>165</v>
      </c>
      <c r="C421" s="41">
        <v>255912.06</v>
      </c>
      <c r="D421" s="41">
        <v>225565.12</v>
      </c>
      <c r="E421" s="41">
        <v>481477.18</v>
      </c>
    </row>
    <row r="422" spans="1:5">
      <c r="A422" s="4">
        <v>24810</v>
      </c>
      <c r="B422" s="4" t="s">
        <v>364</v>
      </c>
      <c r="C422" s="41">
        <v>0</v>
      </c>
      <c r="D422" s="41">
        <v>0</v>
      </c>
      <c r="E422" s="41">
        <v>0</v>
      </c>
    </row>
    <row r="423" spans="1:5">
      <c r="A423" s="4">
        <v>24820</v>
      </c>
      <c r="B423" s="4" t="s">
        <v>633</v>
      </c>
      <c r="C423" s="41">
        <v>312467.11</v>
      </c>
      <c r="D423" s="41">
        <v>38516.089999999997</v>
      </c>
      <c r="E423" s="41">
        <v>350983.2</v>
      </c>
    </row>
    <row r="424" spans="1:5">
      <c r="A424" s="4">
        <v>24840</v>
      </c>
      <c r="B424" s="4" t="s">
        <v>545</v>
      </c>
      <c r="C424" s="41">
        <v>161569.75</v>
      </c>
      <c r="D424" s="41">
        <v>0</v>
      </c>
      <c r="E424" s="41">
        <v>161569.75</v>
      </c>
    </row>
    <row r="425" spans="1:5">
      <c r="A425" s="4">
        <v>24850</v>
      </c>
      <c r="B425" s="4" t="s">
        <v>470</v>
      </c>
      <c r="C425" s="41">
        <v>142492.78</v>
      </c>
      <c r="D425" s="41">
        <v>0</v>
      </c>
      <c r="E425" s="41">
        <v>142492.78</v>
      </c>
    </row>
    <row r="426" spans="1:5">
      <c r="A426" s="4">
        <v>24860</v>
      </c>
      <c r="B426" s="4" t="s">
        <v>122</v>
      </c>
      <c r="C426" s="41">
        <v>56081.66</v>
      </c>
      <c r="D426" s="41">
        <v>0</v>
      </c>
      <c r="E426" s="41">
        <v>56081.66</v>
      </c>
    </row>
    <row r="427" spans="1:5">
      <c r="A427" s="4">
        <v>24870</v>
      </c>
      <c r="B427" s="4" t="s">
        <v>273</v>
      </c>
      <c r="C427" s="41">
        <v>0</v>
      </c>
      <c r="D427" s="41">
        <v>0</v>
      </c>
      <c r="E427" s="41">
        <v>0</v>
      </c>
    </row>
    <row r="428" spans="1:5">
      <c r="A428" s="4">
        <v>24880</v>
      </c>
      <c r="B428" s="4" t="s">
        <v>60</v>
      </c>
      <c r="C428" s="41">
        <v>647141.28999999992</v>
      </c>
      <c r="D428" s="41">
        <v>0</v>
      </c>
      <c r="E428" s="41">
        <v>647141.28999999992</v>
      </c>
    </row>
    <row r="429" spans="1:5">
      <c r="A429" s="4">
        <v>24890</v>
      </c>
      <c r="B429" s="4" t="s">
        <v>522</v>
      </c>
      <c r="C429" s="41">
        <v>697842.6</v>
      </c>
      <c r="D429" s="41">
        <v>0</v>
      </c>
      <c r="E429" s="41">
        <v>697842.6</v>
      </c>
    </row>
    <row r="430" spans="1:5">
      <c r="A430" s="4">
        <v>24900</v>
      </c>
      <c r="B430" s="4" t="s">
        <v>669</v>
      </c>
      <c r="C430" s="41">
        <v>432696.89</v>
      </c>
      <c r="D430" s="41">
        <v>0</v>
      </c>
      <c r="E430" s="41">
        <v>432696.89</v>
      </c>
    </row>
    <row r="431" spans="1:5">
      <c r="A431" s="4">
        <v>24910</v>
      </c>
      <c r="B431" s="4" t="s">
        <v>509</v>
      </c>
      <c r="C431" s="41">
        <v>1205899.07</v>
      </c>
      <c r="D431" s="41">
        <v>0</v>
      </c>
      <c r="E431" s="41">
        <v>1205899.07</v>
      </c>
    </row>
    <row r="432" spans="1:5">
      <c r="A432" s="4">
        <v>24920</v>
      </c>
      <c r="B432" s="4" t="s">
        <v>274</v>
      </c>
      <c r="C432" s="41">
        <v>0</v>
      </c>
      <c r="D432" s="41">
        <v>0</v>
      </c>
      <c r="E432" s="41">
        <v>0</v>
      </c>
    </row>
    <row r="433" spans="1:5">
      <c r="A433" s="4">
        <v>24940</v>
      </c>
      <c r="B433" s="4" t="s">
        <v>471</v>
      </c>
      <c r="C433" s="41">
        <v>365225.5</v>
      </c>
      <c r="D433" s="41">
        <v>0</v>
      </c>
      <c r="E433" s="41">
        <v>365225.5</v>
      </c>
    </row>
    <row r="434" spans="1:5">
      <c r="A434" s="4">
        <v>24950</v>
      </c>
      <c r="B434" s="4" t="s">
        <v>275</v>
      </c>
      <c r="C434" s="41">
        <v>0</v>
      </c>
      <c r="D434" s="41">
        <v>0</v>
      </c>
      <c r="E434" s="41">
        <v>0</v>
      </c>
    </row>
    <row r="435" spans="1:5">
      <c r="A435" s="4">
        <v>24970</v>
      </c>
      <c r="B435" s="4" t="s">
        <v>546</v>
      </c>
      <c r="C435" s="41">
        <v>119556.5</v>
      </c>
      <c r="D435" s="41">
        <v>0</v>
      </c>
      <c r="E435" s="41">
        <v>119556.5</v>
      </c>
    </row>
    <row r="436" spans="1:5">
      <c r="A436" s="4">
        <v>24980</v>
      </c>
      <c r="B436" s="4" t="s">
        <v>365</v>
      </c>
      <c r="C436" s="41">
        <v>0</v>
      </c>
      <c r="D436" s="41">
        <v>0</v>
      </c>
      <c r="E436" s="41">
        <v>0</v>
      </c>
    </row>
    <row r="437" spans="1:5">
      <c r="A437" s="4">
        <v>24990</v>
      </c>
      <c r="B437" s="4" t="s">
        <v>646</v>
      </c>
      <c r="C437" s="41">
        <v>798351.69</v>
      </c>
      <c r="D437" s="41">
        <v>13667.62</v>
      </c>
      <c r="E437" s="41">
        <v>812019.31</v>
      </c>
    </row>
    <row r="438" spans="1:5">
      <c r="A438" s="4">
        <v>25000</v>
      </c>
      <c r="B438" s="4" t="s">
        <v>466</v>
      </c>
      <c r="C438" s="41">
        <v>1149888.94</v>
      </c>
      <c r="D438" s="41">
        <v>0</v>
      </c>
      <c r="E438" s="41">
        <v>1149888.94</v>
      </c>
    </row>
    <row r="439" spans="1:5">
      <c r="A439" s="4">
        <v>25010</v>
      </c>
      <c r="B439" s="4" t="s">
        <v>185</v>
      </c>
      <c r="C439" s="41">
        <v>30782.27</v>
      </c>
      <c r="D439" s="41">
        <v>0</v>
      </c>
      <c r="E439" s="41">
        <v>30782.27</v>
      </c>
    </row>
    <row r="440" spans="1:5">
      <c r="A440" s="4">
        <v>25020</v>
      </c>
      <c r="B440" s="4" t="s">
        <v>166</v>
      </c>
      <c r="C440" s="41">
        <v>3525</v>
      </c>
      <c r="D440" s="41">
        <v>0</v>
      </c>
      <c r="E440" s="41">
        <v>3525</v>
      </c>
    </row>
    <row r="441" spans="1:5">
      <c r="A441" s="4">
        <v>25040</v>
      </c>
      <c r="B441" s="4" t="s">
        <v>461</v>
      </c>
      <c r="C441" s="41">
        <v>106933.35</v>
      </c>
      <c r="D441" s="41">
        <v>0</v>
      </c>
      <c r="E441" s="41">
        <v>106933.35</v>
      </c>
    </row>
    <row r="442" spans="1:5">
      <c r="A442" s="4">
        <v>25050</v>
      </c>
      <c r="B442" s="4" t="s">
        <v>749</v>
      </c>
      <c r="C442" s="41">
        <v>133198.07</v>
      </c>
      <c r="D442" s="41">
        <v>16815.75</v>
      </c>
      <c r="E442" s="41">
        <v>150013.82</v>
      </c>
    </row>
    <row r="443" spans="1:5">
      <c r="A443" s="4">
        <v>25060</v>
      </c>
      <c r="B443" s="4" t="s">
        <v>154</v>
      </c>
      <c r="C443" s="41">
        <v>1087912.3600000001</v>
      </c>
      <c r="D443" s="41">
        <v>0</v>
      </c>
      <c r="E443" s="41">
        <v>1087912.3600000001</v>
      </c>
    </row>
    <row r="444" spans="1:5">
      <c r="A444" s="4">
        <v>25070</v>
      </c>
      <c r="B444" s="4" t="s">
        <v>294</v>
      </c>
      <c r="C444" s="41">
        <v>531299.23</v>
      </c>
      <c r="D444" s="41">
        <v>0</v>
      </c>
      <c r="E444" s="41">
        <v>531299.23</v>
      </c>
    </row>
    <row r="445" spans="1:5">
      <c r="A445" s="4">
        <v>25080</v>
      </c>
      <c r="B445" s="4" t="s">
        <v>346</v>
      </c>
      <c r="C445" s="41">
        <v>3586633.48</v>
      </c>
      <c r="D445" s="41">
        <v>1072022.29</v>
      </c>
      <c r="E445" s="41">
        <v>4658655.7699999996</v>
      </c>
    </row>
    <row r="446" spans="1:5">
      <c r="A446" s="4">
        <v>25090</v>
      </c>
      <c r="B446" s="4" t="s">
        <v>61</v>
      </c>
      <c r="C446" s="41">
        <v>466483.93</v>
      </c>
      <c r="D446" s="41">
        <v>0</v>
      </c>
      <c r="E446" s="41">
        <v>466483.93</v>
      </c>
    </row>
    <row r="447" spans="1:5">
      <c r="A447" s="4">
        <v>25120</v>
      </c>
      <c r="B447" s="4" t="s">
        <v>527</v>
      </c>
      <c r="C447" s="41">
        <v>0</v>
      </c>
      <c r="D447" s="41">
        <v>0</v>
      </c>
      <c r="E447" s="41">
        <v>0</v>
      </c>
    </row>
    <row r="448" spans="1:5">
      <c r="A448" s="4">
        <v>25130</v>
      </c>
      <c r="B448" s="4" t="s">
        <v>547</v>
      </c>
      <c r="C448" s="41">
        <v>465864.23</v>
      </c>
      <c r="D448" s="41">
        <v>12493.21</v>
      </c>
      <c r="E448" s="41">
        <v>478357.44</v>
      </c>
    </row>
    <row r="449" spans="1:5">
      <c r="A449" s="4">
        <v>25140</v>
      </c>
      <c r="B449" s="4" t="s">
        <v>647</v>
      </c>
      <c r="C449" s="41">
        <v>980577.53</v>
      </c>
      <c r="D449" s="41">
        <v>0</v>
      </c>
      <c r="E449" s="41">
        <v>980577.53</v>
      </c>
    </row>
    <row r="450" spans="1:5">
      <c r="A450" s="4">
        <v>25150</v>
      </c>
      <c r="B450" s="4" t="s">
        <v>481</v>
      </c>
      <c r="C450" s="41">
        <v>165556.79</v>
      </c>
      <c r="D450" s="41">
        <v>0</v>
      </c>
      <c r="E450" s="41">
        <v>165556.79</v>
      </c>
    </row>
    <row r="451" spans="1:5">
      <c r="A451" s="4">
        <v>25160</v>
      </c>
      <c r="B451" s="4" t="s">
        <v>648</v>
      </c>
      <c r="C451" s="41">
        <v>1722146.82</v>
      </c>
      <c r="D451" s="41">
        <v>0</v>
      </c>
      <c r="E451" s="41">
        <v>1722146.82</v>
      </c>
    </row>
    <row r="452" spans="1:5">
      <c r="A452" s="4">
        <v>25180</v>
      </c>
      <c r="B452" s="4" t="s">
        <v>649</v>
      </c>
      <c r="C452" s="41">
        <v>0</v>
      </c>
      <c r="D452" s="41">
        <v>0</v>
      </c>
      <c r="E452" s="41">
        <v>0</v>
      </c>
    </row>
    <row r="453" spans="1:5">
      <c r="A453" s="4">
        <v>25190</v>
      </c>
      <c r="B453" s="4" t="s">
        <v>276</v>
      </c>
      <c r="C453" s="41">
        <v>0</v>
      </c>
      <c r="D453" s="41">
        <v>0</v>
      </c>
      <c r="E453" s="41">
        <v>0</v>
      </c>
    </row>
    <row r="454" spans="1:5">
      <c r="A454" s="4">
        <v>25200</v>
      </c>
      <c r="B454" s="4" t="s">
        <v>548</v>
      </c>
      <c r="C454" s="41">
        <v>0</v>
      </c>
      <c r="D454" s="41">
        <v>0</v>
      </c>
      <c r="E454" s="41">
        <v>0</v>
      </c>
    </row>
    <row r="455" spans="1:5">
      <c r="A455" s="4">
        <v>25210</v>
      </c>
      <c r="B455" s="4" t="s">
        <v>785</v>
      </c>
      <c r="C455" s="41">
        <v>327979.88</v>
      </c>
      <c r="D455" s="41">
        <v>0</v>
      </c>
      <c r="E455" s="41">
        <v>327979.88</v>
      </c>
    </row>
    <row r="456" spans="1:5">
      <c r="A456" s="4">
        <v>25220</v>
      </c>
      <c r="B456" s="4" t="s">
        <v>403</v>
      </c>
      <c r="C456" s="41">
        <v>0</v>
      </c>
      <c r="D456" s="41">
        <v>0</v>
      </c>
      <c r="E456" s="41">
        <v>0</v>
      </c>
    </row>
    <row r="457" spans="1:5">
      <c r="A457" s="4">
        <v>25230</v>
      </c>
      <c r="B457" s="4" t="s">
        <v>377</v>
      </c>
      <c r="C457" s="41">
        <v>465509.77</v>
      </c>
      <c r="D457" s="41">
        <v>0</v>
      </c>
      <c r="E457" s="41">
        <v>465509.77</v>
      </c>
    </row>
    <row r="458" spans="1:5">
      <c r="A458" s="4">
        <v>25240</v>
      </c>
      <c r="B458" s="4" t="s">
        <v>123</v>
      </c>
      <c r="C458" s="41">
        <v>174447.79</v>
      </c>
      <c r="D458" s="41">
        <v>0</v>
      </c>
      <c r="E458" s="41">
        <v>174447.79</v>
      </c>
    </row>
    <row r="459" spans="1:5">
      <c r="A459" s="4">
        <v>25250</v>
      </c>
      <c r="B459" s="4" t="s">
        <v>427</v>
      </c>
      <c r="C459" s="41">
        <v>0</v>
      </c>
      <c r="D459" s="41">
        <v>0</v>
      </c>
      <c r="E459" s="41">
        <v>0</v>
      </c>
    </row>
    <row r="460" spans="1:5">
      <c r="A460" s="4">
        <v>25260</v>
      </c>
      <c r="B460" s="4" t="s">
        <v>528</v>
      </c>
      <c r="C460" s="41">
        <v>0</v>
      </c>
      <c r="D460" s="41">
        <v>0</v>
      </c>
      <c r="E460" s="41">
        <v>0</v>
      </c>
    </row>
    <row r="461" spans="1:5">
      <c r="A461" s="4">
        <v>25270</v>
      </c>
      <c r="B461" s="4" t="s">
        <v>384</v>
      </c>
      <c r="C461" s="41">
        <v>0</v>
      </c>
      <c r="D461" s="41">
        <v>0</v>
      </c>
      <c r="E461" s="41">
        <v>0</v>
      </c>
    </row>
    <row r="462" spans="1:5">
      <c r="A462" s="4">
        <v>25280</v>
      </c>
      <c r="B462" s="4" t="s">
        <v>155</v>
      </c>
      <c r="C462" s="41">
        <v>2777593.67</v>
      </c>
      <c r="D462" s="41">
        <v>0</v>
      </c>
      <c r="E462" s="41">
        <v>2777593.67</v>
      </c>
    </row>
    <row r="463" spans="1:5">
      <c r="A463" s="4">
        <v>25290</v>
      </c>
      <c r="B463" s="4" t="s">
        <v>650</v>
      </c>
      <c r="C463" s="41">
        <v>0</v>
      </c>
      <c r="D463" s="41">
        <v>0</v>
      </c>
      <c r="E463" s="41">
        <v>0</v>
      </c>
    </row>
    <row r="464" spans="1:5">
      <c r="A464" s="4">
        <v>25300</v>
      </c>
      <c r="B464" s="4" t="s">
        <v>347</v>
      </c>
      <c r="C464" s="41">
        <v>2846809.7</v>
      </c>
      <c r="D464" s="41">
        <v>0</v>
      </c>
      <c r="E464" s="41">
        <v>2846809.7</v>
      </c>
    </row>
    <row r="465" spans="1:5">
      <c r="A465" s="4">
        <v>25310</v>
      </c>
      <c r="B465" s="4" t="s">
        <v>428</v>
      </c>
      <c r="C465" s="41">
        <v>0</v>
      </c>
      <c r="D465" s="41">
        <v>0</v>
      </c>
      <c r="E465" s="41">
        <v>0</v>
      </c>
    </row>
    <row r="466" spans="1:5">
      <c r="A466" s="4">
        <v>25320</v>
      </c>
      <c r="B466" s="4" t="s">
        <v>699</v>
      </c>
      <c r="C466" s="41">
        <v>0</v>
      </c>
      <c r="D466" s="41">
        <v>0</v>
      </c>
      <c r="E466" s="41">
        <v>0</v>
      </c>
    </row>
    <row r="467" spans="1:5">
      <c r="A467" s="4">
        <v>25340</v>
      </c>
      <c r="B467" s="4" t="s">
        <v>529</v>
      </c>
      <c r="C467" s="41">
        <v>0</v>
      </c>
      <c r="D467" s="41">
        <v>0</v>
      </c>
      <c r="E467" s="41">
        <v>0</v>
      </c>
    </row>
    <row r="468" spans="1:5">
      <c r="A468" s="4">
        <v>25350</v>
      </c>
      <c r="B468" s="4" t="s">
        <v>482</v>
      </c>
      <c r="C468" s="41">
        <v>140985.59</v>
      </c>
      <c r="D468" s="41">
        <v>0</v>
      </c>
      <c r="E468" s="41">
        <v>140985.59</v>
      </c>
    </row>
    <row r="469" spans="1:5">
      <c r="A469" s="4">
        <v>25355</v>
      </c>
      <c r="B469" s="4" t="s">
        <v>295</v>
      </c>
      <c r="C469" s="41">
        <v>303718.46000000002</v>
      </c>
      <c r="D469" s="41">
        <v>0</v>
      </c>
      <c r="E469" s="41">
        <v>303718.46000000002</v>
      </c>
    </row>
    <row r="470" spans="1:5">
      <c r="A470" s="4">
        <v>25360</v>
      </c>
      <c r="B470" s="4" t="s">
        <v>229</v>
      </c>
      <c r="C470" s="41">
        <v>1028741.98</v>
      </c>
      <c r="D470" s="41">
        <v>0</v>
      </c>
      <c r="E470" s="41">
        <v>1028741.98</v>
      </c>
    </row>
    <row r="471" spans="1:5">
      <c r="A471" s="4">
        <v>25370</v>
      </c>
      <c r="B471" s="4" t="s">
        <v>296</v>
      </c>
      <c r="C471" s="41">
        <v>126566.39</v>
      </c>
      <c r="D471" s="41">
        <v>2599.65</v>
      </c>
      <c r="E471" s="41">
        <v>129166.04</v>
      </c>
    </row>
    <row r="472" spans="1:5">
      <c r="A472" s="4">
        <v>25390</v>
      </c>
      <c r="B472" s="4" t="s">
        <v>96</v>
      </c>
      <c r="C472" s="41">
        <v>9456.4599999999991</v>
      </c>
      <c r="D472" s="41">
        <v>0</v>
      </c>
      <c r="E472" s="41">
        <v>9456.4599999999991</v>
      </c>
    </row>
    <row r="473" spans="1:5">
      <c r="A473" s="4">
        <v>25400</v>
      </c>
      <c r="B473" s="4" t="s">
        <v>467</v>
      </c>
      <c r="C473" s="41">
        <v>891381.66</v>
      </c>
      <c r="D473" s="41">
        <v>0</v>
      </c>
      <c r="E473" s="41">
        <v>891381.66</v>
      </c>
    </row>
    <row r="474" spans="1:5">
      <c r="A474" s="4">
        <v>25410</v>
      </c>
      <c r="B474" s="4" t="s">
        <v>595</v>
      </c>
      <c r="C474" s="41">
        <v>0</v>
      </c>
      <c r="D474" s="41">
        <v>0</v>
      </c>
      <c r="E474" s="41">
        <v>0</v>
      </c>
    </row>
    <row r="475" spans="1:5">
      <c r="A475" s="4">
        <v>25430</v>
      </c>
      <c r="B475" s="4" t="s">
        <v>716</v>
      </c>
      <c r="C475" s="41">
        <v>84606.48</v>
      </c>
      <c r="D475" s="41">
        <v>22987.61</v>
      </c>
      <c r="E475" s="41">
        <v>107594.09</v>
      </c>
    </row>
    <row r="476" spans="1:5">
      <c r="A476" s="4">
        <v>25440</v>
      </c>
      <c r="B476" s="4" t="s">
        <v>717</v>
      </c>
      <c r="C476" s="41">
        <v>784238.02</v>
      </c>
      <c r="D476" s="41">
        <v>22653.08</v>
      </c>
      <c r="E476" s="41">
        <v>806891.1</v>
      </c>
    </row>
    <row r="477" spans="1:5">
      <c r="A477" s="4">
        <v>25450</v>
      </c>
      <c r="B477" s="4" t="s">
        <v>657</v>
      </c>
      <c r="C477" s="41">
        <v>408228.53</v>
      </c>
      <c r="D477" s="41">
        <v>0</v>
      </c>
      <c r="E477" s="41">
        <v>408228.53</v>
      </c>
    </row>
    <row r="478" spans="1:5">
      <c r="A478" s="4">
        <v>25460</v>
      </c>
      <c r="B478" s="4" t="s">
        <v>730</v>
      </c>
      <c r="C478" s="41">
        <v>0</v>
      </c>
      <c r="D478" s="41">
        <v>0</v>
      </c>
      <c r="E478" s="41">
        <v>0</v>
      </c>
    </row>
    <row r="479" spans="1:5">
      <c r="A479" s="4">
        <v>25470</v>
      </c>
      <c r="B479" s="4" t="s">
        <v>124</v>
      </c>
      <c r="C479" s="41">
        <v>236283.92</v>
      </c>
      <c r="D479" s="41">
        <v>0</v>
      </c>
      <c r="E479" s="41">
        <v>236283.92</v>
      </c>
    </row>
    <row r="480" spans="1:5">
      <c r="A480" s="4">
        <v>25500</v>
      </c>
      <c r="B480" s="4" t="s">
        <v>366</v>
      </c>
      <c r="C480" s="41">
        <v>0</v>
      </c>
      <c r="D480" s="41">
        <v>0</v>
      </c>
      <c r="E480" s="41">
        <v>0</v>
      </c>
    </row>
    <row r="481" spans="1:5">
      <c r="A481" s="4">
        <v>25510</v>
      </c>
      <c r="B481" s="4" t="s">
        <v>242</v>
      </c>
      <c r="C481" s="41">
        <v>4895.66</v>
      </c>
      <c r="D481" s="41">
        <v>0</v>
      </c>
      <c r="E481" s="41">
        <v>4895.66</v>
      </c>
    </row>
    <row r="482" spans="1:5">
      <c r="A482" s="4">
        <v>25520</v>
      </c>
      <c r="B482" s="4" t="s">
        <v>110</v>
      </c>
      <c r="C482" s="41">
        <v>74336.579999999987</v>
      </c>
      <c r="D482" s="41">
        <v>0</v>
      </c>
      <c r="E482" s="41">
        <v>74336.579999999987</v>
      </c>
    </row>
    <row r="483" spans="1:5">
      <c r="A483" s="4">
        <v>25550</v>
      </c>
      <c r="B483" s="4" t="s">
        <v>596</v>
      </c>
      <c r="C483" s="41">
        <v>102810.61</v>
      </c>
      <c r="D483" s="41">
        <v>0</v>
      </c>
      <c r="E483" s="41">
        <v>102810.61</v>
      </c>
    </row>
    <row r="484" spans="1:5">
      <c r="A484" s="4">
        <v>25570</v>
      </c>
      <c r="B484" s="4" t="s">
        <v>762</v>
      </c>
      <c r="C484" s="41">
        <v>733040.26</v>
      </c>
      <c r="D484" s="41">
        <v>0</v>
      </c>
      <c r="E484" s="41">
        <v>733040.26</v>
      </c>
    </row>
    <row r="485" spans="1:5">
      <c r="A485" s="4">
        <v>25580</v>
      </c>
      <c r="B485" s="4" t="s">
        <v>597</v>
      </c>
      <c r="C485" s="41">
        <v>0</v>
      </c>
      <c r="D485" s="41">
        <v>0</v>
      </c>
      <c r="E485" s="41">
        <v>0</v>
      </c>
    </row>
    <row r="486" spans="1:5">
      <c r="A486" s="4">
        <v>25590</v>
      </c>
      <c r="B486" s="4" t="s">
        <v>444</v>
      </c>
      <c r="C486" s="41">
        <v>24090.85</v>
      </c>
      <c r="D486" s="41">
        <v>358.57</v>
      </c>
      <c r="E486" s="41">
        <v>24449.42</v>
      </c>
    </row>
    <row r="487" spans="1:5">
      <c r="A487" s="4">
        <v>25600</v>
      </c>
      <c r="B487" s="4" t="s">
        <v>332</v>
      </c>
      <c r="C487" s="41">
        <v>754830.92999999993</v>
      </c>
      <c r="D487" s="41">
        <v>0</v>
      </c>
      <c r="E487" s="41">
        <v>754830.92999999993</v>
      </c>
    </row>
    <row r="488" spans="1:5">
      <c r="A488" s="4">
        <v>25610</v>
      </c>
      <c r="B488" s="4" t="s">
        <v>297</v>
      </c>
      <c r="C488" s="41">
        <v>399767.28</v>
      </c>
      <c r="D488" s="41">
        <v>0</v>
      </c>
      <c r="E488" s="41">
        <v>399767.28</v>
      </c>
    </row>
    <row r="489" spans="1:5">
      <c r="A489" s="4">
        <v>25620</v>
      </c>
      <c r="B489" s="4" t="s">
        <v>385</v>
      </c>
      <c r="C489" s="41">
        <v>632087.99</v>
      </c>
      <c r="D489" s="41">
        <v>0</v>
      </c>
      <c r="E489" s="41">
        <v>632087.99</v>
      </c>
    </row>
    <row r="490" spans="1:5">
      <c r="A490" s="4">
        <v>25650</v>
      </c>
      <c r="B490" s="4" t="s">
        <v>111</v>
      </c>
      <c r="C490" s="41">
        <v>1465864.6</v>
      </c>
      <c r="D490" s="41">
        <v>0</v>
      </c>
      <c r="E490" s="41">
        <v>1465864.6</v>
      </c>
    </row>
    <row r="491" spans="1:5">
      <c r="A491" s="4">
        <v>25660</v>
      </c>
      <c r="B491" s="4" t="s">
        <v>750</v>
      </c>
      <c r="C491" s="41">
        <v>0</v>
      </c>
      <c r="D491" s="41">
        <v>0</v>
      </c>
      <c r="E491" s="41">
        <v>0</v>
      </c>
    </row>
    <row r="492" spans="1:5">
      <c r="A492" s="4">
        <v>25670</v>
      </c>
      <c r="B492" s="4" t="s">
        <v>97</v>
      </c>
      <c r="C492" s="41">
        <v>0</v>
      </c>
      <c r="D492" s="41">
        <v>0</v>
      </c>
      <c r="E492" s="41">
        <v>0</v>
      </c>
    </row>
    <row r="493" spans="1:5">
      <c r="A493" s="4">
        <v>25680</v>
      </c>
      <c r="B493" s="4" t="s">
        <v>277</v>
      </c>
      <c r="C493" s="41">
        <v>0</v>
      </c>
      <c r="D493" s="41">
        <v>0</v>
      </c>
      <c r="E493" s="41">
        <v>0</v>
      </c>
    </row>
    <row r="494" spans="1:5">
      <c r="A494" s="4">
        <v>25690</v>
      </c>
      <c r="B494" s="4" t="s">
        <v>530</v>
      </c>
      <c r="C494" s="41">
        <v>0</v>
      </c>
      <c r="D494" s="41">
        <v>0</v>
      </c>
      <c r="E494" s="41">
        <v>0</v>
      </c>
    </row>
    <row r="495" spans="1:5">
      <c r="A495" s="4">
        <v>25710</v>
      </c>
      <c r="B495" s="4" t="s">
        <v>353</v>
      </c>
      <c r="C495" s="41">
        <v>582458.06000000006</v>
      </c>
      <c r="D495" s="41">
        <v>0</v>
      </c>
      <c r="E495" s="41">
        <v>582458.06000000006</v>
      </c>
    </row>
    <row r="496" spans="1:5">
      <c r="A496" s="4">
        <v>25720</v>
      </c>
      <c r="B496" s="4" t="s">
        <v>651</v>
      </c>
      <c r="C496" s="41">
        <v>556466.81999999995</v>
      </c>
      <c r="D496" s="41">
        <v>0</v>
      </c>
      <c r="E496" s="41">
        <v>556466.81999999995</v>
      </c>
    </row>
    <row r="497" spans="1:5">
      <c r="A497" s="4">
        <v>25730</v>
      </c>
      <c r="B497" s="4" t="s">
        <v>378</v>
      </c>
      <c r="C497" s="41">
        <v>388873.26</v>
      </c>
      <c r="D497" s="41">
        <v>0</v>
      </c>
      <c r="E497" s="41">
        <v>388873.26</v>
      </c>
    </row>
    <row r="498" spans="1:5">
      <c r="A498" s="4">
        <v>25740</v>
      </c>
      <c r="B498" s="4" t="s">
        <v>634</v>
      </c>
      <c r="C498" s="41">
        <v>552576.12</v>
      </c>
      <c r="D498" s="41">
        <v>0</v>
      </c>
      <c r="E498" s="41">
        <v>552576.12</v>
      </c>
    </row>
    <row r="499" spans="1:5">
      <c r="A499" s="4">
        <v>25750</v>
      </c>
      <c r="B499" s="4" t="s">
        <v>404</v>
      </c>
      <c r="C499" s="41">
        <v>583253.21</v>
      </c>
      <c r="D499" s="41">
        <v>6417.76</v>
      </c>
      <c r="E499" s="41">
        <v>589670.97</v>
      </c>
    </row>
    <row r="500" spans="1:5">
      <c r="A500" s="4">
        <v>25760</v>
      </c>
      <c r="B500" s="4" t="s">
        <v>625</v>
      </c>
      <c r="C500" s="41">
        <v>15066.81</v>
      </c>
      <c r="D500" s="41">
        <v>0</v>
      </c>
      <c r="E500" s="41">
        <v>15066.81</v>
      </c>
    </row>
    <row r="501" spans="1:5">
      <c r="A501" s="4">
        <v>25770</v>
      </c>
      <c r="B501" s="4" t="s">
        <v>62</v>
      </c>
      <c r="C501" s="41">
        <v>129308.73</v>
      </c>
      <c r="D501" s="41">
        <v>0</v>
      </c>
      <c r="E501" s="41">
        <v>129308.73</v>
      </c>
    </row>
    <row r="502" spans="1:5">
      <c r="A502" s="4">
        <v>25780</v>
      </c>
      <c r="B502" s="4" t="s">
        <v>549</v>
      </c>
      <c r="C502" s="41">
        <v>173657.96</v>
      </c>
      <c r="D502" s="41">
        <v>0</v>
      </c>
      <c r="E502" s="41">
        <v>173657.96</v>
      </c>
    </row>
    <row r="503" spans="1:5">
      <c r="A503" s="4">
        <v>25790</v>
      </c>
      <c r="B503" s="4" t="s">
        <v>472</v>
      </c>
      <c r="C503" s="41">
        <v>611137.1</v>
      </c>
      <c r="D503" s="41">
        <v>14554.37</v>
      </c>
      <c r="E503" s="41">
        <v>625691.47</v>
      </c>
    </row>
    <row r="504" spans="1:5">
      <c r="A504" s="4">
        <v>25800</v>
      </c>
      <c r="B504" s="4" t="s">
        <v>477</v>
      </c>
      <c r="C504" s="41">
        <v>261763.87</v>
      </c>
      <c r="D504" s="41">
        <v>33411.53</v>
      </c>
      <c r="E504" s="41">
        <v>295175.40000000002</v>
      </c>
    </row>
    <row r="505" spans="1:5">
      <c r="A505" s="4">
        <v>25820</v>
      </c>
      <c r="B505" s="4" t="s">
        <v>220</v>
      </c>
      <c r="C505" s="41">
        <v>460642.53</v>
      </c>
      <c r="D505" s="41">
        <v>408.69</v>
      </c>
      <c r="E505" s="41">
        <v>461051.22</v>
      </c>
    </row>
    <row r="506" spans="1:5">
      <c r="A506" s="4">
        <v>25830</v>
      </c>
      <c r="B506" s="4" t="s">
        <v>598</v>
      </c>
      <c r="C506" s="41">
        <v>0</v>
      </c>
      <c r="D506" s="41">
        <v>0</v>
      </c>
      <c r="E506" s="41">
        <v>0</v>
      </c>
    </row>
    <row r="507" spans="1:5">
      <c r="A507" s="4">
        <v>25840</v>
      </c>
      <c r="B507" s="4" t="s">
        <v>199</v>
      </c>
      <c r="C507" s="41">
        <v>6033319.5599999996</v>
      </c>
      <c r="D507" s="41">
        <v>0</v>
      </c>
      <c r="E507" s="41">
        <v>6033319.5599999996</v>
      </c>
    </row>
    <row r="508" spans="1:5">
      <c r="A508" s="4">
        <v>25850</v>
      </c>
      <c r="B508" s="4" t="s">
        <v>397</v>
      </c>
      <c r="C508" s="41">
        <v>585017.93000000005</v>
      </c>
      <c r="D508" s="41">
        <v>0</v>
      </c>
      <c r="E508" s="41">
        <v>585017.93000000005</v>
      </c>
    </row>
    <row r="509" spans="1:5">
      <c r="A509" s="4">
        <v>25860</v>
      </c>
      <c r="B509" s="4" t="s">
        <v>76</v>
      </c>
      <c r="C509" s="41">
        <v>117865.56</v>
      </c>
      <c r="D509" s="41">
        <v>2402.42</v>
      </c>
      <c r="E509" s="41">
        <v>120267.98</v>
      </c>
    </row>
    <row r="510" spans="1:5">
      <c r="A510" s="4">
        <v>25880</v>
      </c>
      <c r="B510" s="4" t="s">
        <v>506</v>
      </c>
      <c r="C510" s="41">
        <v>1049039.18</v>
      </c>
      <c r="D510" s="41">
        <v>0</v>
      </c>
      <c r="E510" s="41">
        <v>1049039.18</v>
      </c>
    </row>
    <row r="511" spans="1:5">
      <c r="A511" s="4">
        <v>25890</v>
      </c>
      <c r="B511" s="4" t="s">
        <v>635</v>
      </c>
      <c r="C511" s="41">
        <v>148629.09</v>
      </c>
      <c r="D511" s="41">
        <v>0</v>
      </c>
      <c r="E511" s="41">
        <v>148629.09</v>
      </c>
    </row>
    <row r="512" spans="1:5">
      <c r="A512" s="4">
        <v>25900</v>
      </c>
      <c r="B512" s="4" t="s">
        <v>135</v>
      </c>
      <c r="C512" s="41">
        <v>1135245.71</v>
      </c>
      <c r="D512" s="41">
        <v>58626.95</v>
      </c>
      <c r="E512" s="41">
        <v>1193872.6599999999</v>
      </c>
    </row>
    <row r="513" spans="1:5">
      <c r="A513" s="4">
        <v>25910</v>
      </c>
      <c r="B513" s="4" t="s">
        <v>550</v>
      </c>
      <c r="C513" s="41">
        <v>248009.79</v>
      </c>
      <c r="D513" s="41">
        <v>11886.4</v>
      </c>
      <c r="E513" s="41">
        <v>259896.19</v>
      </c>
    </row>
    <row r="514" spans="1:5">
      <c r="A514" s="4">
        <v>25920</v>
      </c>
      <c r="B514" s="4" t="s">
        <v>333</v>
      </c>
      <c r="C514" s="41">
        <v>432640.82</v>
      </c>
      <c r="D514" s="41">
        <v>0</v>
      </c>
      <c r="E514" s="41">
        <v>432640.82</v>
      </c>
    </row>
    <row r="515" spans="1:5">
      <c r="A515" s="4">
        <v>25930</v>
      </c>
      <c r="B515" s="4" t="s">
        <v>318</v>
      </c>
      <c r="C515" s="41">
        <v>0</v>
      </c>
      <c r="D515" s="41">
        <v>0</v>
      </c>
      <c r="E515" s="41">
        <v>0</v>
      </c>
    </row>
    <row r="516" spans="1:5">
      <c r="A516" s="4">
        <v>25940</v>
      </c>
      <c r="B516" s="4" t="s">
        <v>535</v>
      </c>
      <c r="C516" s="41">
        <v>857345.68</v>
      </c>
      <c r="D516" s="41">
        <v>0</v>
      </c>
      <c r="E516" s="41">
        <v>857345.68</v>
      </c>
    </row>
    <row r="517" spans="1:5">
      <c r="A517" s="4">
        <v>25950</v>
      </c>
      <c r="B517" s="4" t="s">
        <v>278</v>
      </c>
      <c r="C517" s="41">
        <v>0</v>
      </c>
      <c r="D517" s="41">
        <v>0</v>
      </c>
      <c r="E517" s="41">
        <v>0</v>
      </c>
    </row>
    <row r="518" spans="1:5">
      <c r="A518" s="4">
        <v>25970</v>
      </c>
      <c r="B518" s="4" t="s">
        <v>367</v>
      </c>
      <c r="C518" s="41">
        <v>0</v>
      </c>
      <c r="D518" s="41">
        <v>0</v>
      </c>
      <c r="E518" s="41">
        <v>0</v>
      </c>
    </row>
    <row r="519" spans="1:5">
      <c r="A519" s="4">
        <v>25980</v>
      </c>
      <c r="B519" s="4" t="s">
        <v>492</v>
      </c>
      <c r="C519" s="41">
        <v>0</v>
      </c>
      <c r="D519" s="41">
        <v>0</v>
      </c>
      <c r="E519" s="41">
        <v>0</v>
      </c>
    </row>
    <row r="520" spans="1:5">
      <c r="A520" s="4">
        <v>25990</v>
      </c>
      <c r="B520" s="4" t="s">
        <v>243</v>
      </c>
      <c r="C520" s="41">
        <v>480130.08</v>
      </c>
      <c r="D520" s="41">
        <v>0</v>
      </c>
      <c r="E520" s="41">
        <v>480130.08</v>
      </c>
    </row>
    <row r="521" spans="1:5">
      <c r="A521" s="4">
        <v>26000</v>
      </c>
      <c r="B521" s="4" t="s">
        <v>136</v>
      </c>
      <c r="C521" s="41">
        <v>182601.11</v>
      </c>
      <c r="D521" s="41">
        <v>0</v>
      </c>
      <c r="E521" s="41">
        <v>182601.11</v>
      </c>
    </row>
    <row r="522" spans="1:5">
      <c r="A522" s="4">
        <v>26010</v>
      </c>
      <c r="B522" s="4" t="s">
        <v>493</v>
      </c>
      <c r="C522" s="41">
        <v>2750493.38</v>
      </c>
      <c r="D522" s="41">
        <v>0</v>
      </c>
      <c r="E522" s="41">
        <v>2750493.38</v>
      </c>
    </row>
    <row r="523" spans="1:5">
      <c r="A523" s="4">
        <v>26020</v>
      </c>
      <c r="B523" s="4" t="s">
        <v>207</v>
      </c>
      <c r="C523" s="41">
        <v>1660431.68</v>
      </c>
      <c r="D523" s="41">
        <v>0</v>
      </c>
      <c r="E523" s="41">
        <v>1660431.68</v>
      </c>
    </row>
    <row r="524" spans="1:5">
      <c r="A524" s="4">
        <v>26030</v>
      </c>
      <c r="B524" s="4" t="s">
        <v>652</v>
      </c>
      <c r="C524" s="41">
        <v>148722.98000000001</v>
      </c>
      <c r="D524" s="41">
        <v>0</v>
      </c>
      <c r="E524" s="41">
        <v>148722.98000000001</v>
      </c>
    </row>
    <row r="525" spans="1:5">
      <c r="A525" s="4">
        <v>26050</v>
      </c>
      <c r="B525" s="4" t="s">
        <v>620</v>
      </c>
      <c r="C525" s="41">
        <v>542435.21</v>
      </c>
      <c r="D525" s="41">
        <v>0</v>
      </c>
      <c r="E525" s="41">
        <v>542435.21</v>
      </c>
    </row>
    <row r="526" spans="1:5">
      <c r="A526" s="4">
        <v>26060</v>
      </c>
      <c r="B526" s="4" t="s">
        <v>731</v>
      </c>
      <c r="C526" s="41">
        <v>934459.16</v>
      </c>
      <c r="D526" s="41">
        <v>631208.21</v>
      </c>
      <c r="E526" s="41">
        <v>1565667.37</v>
      </c>
    </row>
    <row r="527" spans="1:5">
      <c r="A527" s="4">
        <v>26070</v>
      </c>
      <c r="B527" s="4" t="s">
        <v>778</v>
      </c>
      <c r="C527" s="41">
        <v>0</v>
      </c>
      <c r="D527" s="41">
        <v>0</v>
      </c>
      <c r="E527" s="41">
        <v>0</v>
      </c>
    </row>
    <row r="528" spans="1:5">
      <c r="A528" s="4">
        <v>26080</v>
      </c>
      <c r="B528" s="4" t="s">
        <v>368</v>
      </c>
      <c r="C528" s="41">
        <v>0</v>
      </c>
      <c r="D528" s="41">
        <v>0</v>
      </c>
      <c r="E528" s="41">
        <v>0</v>
      </c>
    </row>
    <row r="529" spans="1:5">
      <c r="A529" s="4">
        <v>26090</v>
      </c>
      <c r="B529" s="4" t="s">
        <v>244</v>
      </c>
      <c r="C529" s="41">
        <v>575995.66</v>
      </c>
      <c r="D529" s="41">
        <v>0</v>
      </c>
      <c r="E529" s="41">
        <v>575995.66</v>
      </c>
    </row>
    <row r="530" spans="1:5">
      <c r="A530" s="4">
        <v>26100</v>
      </c>
      <c r="B530" s="4" t="s">
        <v>429</v>
      </c>
      <c r="C530" s="41">
        <v>0</v>
      </c>
      <c r="D530" s="41">
        <v>0</v>
      </c>
      <c r="E530" s="41">
        <v>0</v>
      </c>
    </row>
    <row r="531" spans="1:5">
      <c r="A531" s="4">
        <v>26110</v>
      </c>
      <c r="B531" s="4" t="s">
        <v>405</v>
      </c>
      <c r="C531" s="41">
        <v>2208920.61</v>
      </c>
      <c r="D531" s="41">
        <v>0</v>
      </c>
      <c r="E531" s="41">
        <v>2208920.61</v>
      </c>
    </row>
    <row r="532" spans="1:5">
      <c r="A532" s="4">
        <v>26120</v>
      </c>
      <c r="B532" s="4" t="s">
        <v>188</v>
      </c>
      <c r="C532" s="41">
        <v>418756.73</v>
      </c>
      <c r="D532" s="41">
        <v>0</v>
      </c>
      <c r="E532" s="41">
        <v>418756.73</v>
      </c>
    </row>
    <row r="533" spans="1:5">
      <c r="A533" s="4">
        <v>26130</v>
      </c>
      <c r="B533" s="4" t="s">
        <v>551</v>
      </c>
      <c r="C533" s="41">
        <v>0</v>
      </c>
      <c r="D533" s="41">
        <v>0</v>
      </c>
      <c r="E533" s="41">
        <v>0</v>
      </c>
    </row>
    <row r="534" spans="1:5">
      <c r="A534" s="4">
        <v>26150</v>
      </c>
      <c r="B534" s="4" t="s">
        <v>608</v>
      </c>
      <c r="C534" s="41">
        <v>1738188.56</v>
      </c>
      <c r="D534" s="41">
        <v>535698</v>
      </c>
      <c r="E534" s="41">
        <v>2273886.56</v>
      </c>
    </row>
    <row r="535" spans="1:5">
      <c r="A535" s="4">
        <v>30010</v>
      </c>
      <c r="B535" s="4" t="s">
        <v>63</v>
      </c>
      <c r="C535" s="41">
        <v>640262.06000000006</v>
      </c>
      <c r="D535" s="41">
        <v>588.76</v>
      </c>
      <c r="E535" s="41">
        <v>640850.81999999995</v>
      </c>
    </row>
    <row r="536" spans="1:5">
      <c r="A536" s="4">
        <v>30020</v>
      </c>
      <c r="B536" s="4" t="s">
        <v>77</v>
      </c>
      <c r="C536" s="41">
        <v>526825.85</v>
      </c>
      <c r="D536" s="41">
        <v>0</v>
      </c>
      <c r="E536" s="41">
        <v>526825.85</v>
      </c>
    </row>
    <row r="537" spans="1:5">
      <c r="A537" s="4">
        <v>30030</v>
      </c>
      <c r="B537" s="4" t="s">
        <v>90</v>
      </c>
      <c r="C537" s="41">
        <v>643017.67000000004</v>
      </c>
      <c r="D537" s="41">
        <v>0</v>
      </c>
      <c r="E537" s="41">
        <v>643017.67000000004</v>
      </c>
    </row>
    <row r="538" spans="1:5">
      <c r="A538" s="4">
        <v>30040</v>
      </c>
      <c r="B538" s="4" t="s">
        <v>125</v>
      </c>
      <c r="C538" s="41">
        <v>53156.39</v>
      </c>
      <c r="D538" s="41">
        <v>0</v>
      </c>
      <c r="E538" s="41">
        <v>53156.39</v>
      </c>
    </row>
    <row r="539" spans="1:5">
      <c r="A539" s="4">
        <v>30050</v>
      </c>
      <c r="B539" s="4" t="s">
        <v>167</v>
      </c>
      <c r="C539" s="41">
        <v>12744.51</v>
      </c>
      <c r="D539" s="41">
        <v>0</v>
      </c>
      <c r="E539" s="41">
        <v>12744.51</v>
      </c>
    </row>
    <row r="540" spans="1:5">
      <c r="A540" s="4">
        <v>30060</v>
      </c>
      <c r="B540" s="4" t="s">
        <v>156</v>
      </c>
      <c r="C540" s="41">
        <v>4203234.9800000004</v>
      </c>
      <c r="D540" s="41">
        <v>12727.49</v>
      </c>
      <c r="E540" s="41">
        <v>4215962.47</v>
      </c>
    </row>
    <row r="541" spans="1:5">
      <c r="A541" s="4">
        <v>30070</v>
      </c>
      <c r="B541" s="4" t="s">
        <v>319</v>
      </c>
      <c r="C541" s="41">
        <v>2409812.1800000002</v>
      </c>
      <c r="D541" s="41">
        <v>0</v>
      </c>
      <c r="E541" s="41">
        <v>2409812.1800000002</v>
      </c>
    </row>
    <row r="542" spans="1:5">
      <c r="A542" s="4">
        <v>30080</v>
      </c>
      <c r="B542" s="4" t="s">
        <v>168</v>
      </c>
      <c r="C542" s="41">
        <v>19998.14</v>
      </c>
      <c r="D542" s="41">
        <v>1781.44</v>
      </c>
      <c r="E542" s="41">
        <v>21779.58</v>
      </c>
    </row>
    <row r="543" spans="1:5">
      <c r="A543" s="4">
        <v>30090</v>
      </c>
      <c r="B543" s="4" t="s">
        <v>230</v>
      </c>
      <c r="C543" s="41">
        <v>0</v>
      </c>
      <c r="D543" s="41">
        <v>0</v>
      </c>
      <c r="E543" s="41">
        <v>0</v>
      </c>
    </row>
    <row r="544" spans="1:5">
      <c r="A544" s="4">
        <v>30100</v>
      </c>
      <c r="B544" s="4" t="s">
        <v>279</v>
      </c>
      <c r="C544" s="41">
        <v>1456306.81</v>
      </c>
      <c r="D544" s="41">
        <v>0</v>
      </c>
      <c r="E544" s="41">
        <v>1456306.81</v>
      </c>
    </row>
    <row r="545" spans="1:5">
      <c r="A545" s="4">
        <v>30110</v>
      </c>
      <c r="B545" s="4" t="s">
        <v>320</v>
      </c>
      <c r="C545" s="41">
        <v>2797417.18</v>
      </c>
      <c r="D545" s="41">
        <v>842.16</v>
      </c>
      <c r="E545" s="41">
        <v>2798259.34</v>
      </c>
    </row>
    <row r="546" spans="1:5">
      <c r="A546" s="4">
        <v>30120</v>
      </c>
      <c r="B546" s="4" t="s">
        <v>349</v>
      </c>
      <c r="C546" s="41">
        <v>3223810.21</v>
      </c>
      <c r="D546" s="41">
        <v>678565.72</v>
      </c>
      <c r="E546" s="41">
        <v>3902375.93</v>
      </c>
    </row>
    <row r="547" spans="1:5">
      <c r="A547" s="4">
        <v>30130</v>
      </c>
      <c r="B547" s="4" t="s">
        <v>78</v>
      </c>
      <c r="C547" s="41">
        <v>0</v>
      </c>
      <c r="D547" s="41">
        <v>0</v>
      </c>
      <c r="E547" s="41">
        <v>0</v>
      </c>
    </row>
    <row r="548" spans="1:5">
      <c r="A548" s="4">
        <v>30140</v>
      </c>
      <c r="B548" s="4" t="s">
        <v>305</v>
      </c>
      <c r="C548" s="41">
        <v>0</v>
      </c>
      <c r="D548" s="41">
        <v>0</v>
      </c>
      <c r="E548" s="41">
        <v>0</v>
      </c>
    </row>
    <row r="549" spans="1:5">
      <c r="A549" s="4">
        <v>30150</v>
      </c>
      <c r="B549" s="4" t="s">
        <v>386</v>
      </c>
      <c r="C549" s="41">
        <v>212778.7</v>
      </c>
      <c r="D549" s="41">
        <v>0</v>
      </c>
      <c r="E549" s="41">
        <v>212778.7</v>
      </c>
    </row>
    <row r="550" spans="1:5">
      <c r="A550" s="4">
        <v>30160</v>
      </c>
      <c r="B550" s="4" t="s">
        <v>137</v>
      </c>
      <c r="C550" s="41">
        <v>6976320.8199999994</v>
      </c>
      <c r="D550" s="41">
        <v>0</v>
      </c>
      <c r="E550" s="41">
        <v>6976320.8199999994</v>
      </c>
    </row>
    <row r="551" spans="1:5">
      <c r="A551" s="4">
        <v>30170</v>
      </c>
      <c r="B551" s="4" t="s">
        <v>189</v>
      </c>
      <c r="C551" s="41">
        <v>1395599.02</v>
      </c>
      <c r="D551" s="41">
        <v>5.03</v>
      </c>
      <c r="E551" s="41">
        <v>1395604.05</v>
      </c>
    </row>
    <row r="552" spans="1:5">
      <c r="A552" s="4">
        <v>30180</v>
      </c>
      <c r="B552" s="4" t="s">
        <v>126</v>
      </c>
      <c r="C552" s="41">
        <v>146520</v>
      </c>
      <c r="D552" s="41">
        <v>0</v>
      </c>
      <c r="E552" s="41">
        <v>146520</v>
      </c>
    </row>
    <row r="553" spans="1:5">
      <c r="A553" s="4">
        <v>30190</v>
      </c>
      <c r="B553" s="4" t="s">
        <v>231</v>
      </c>
      <c r="C553" s="41">
        <v>780511.1</v>
      </c>
      <c r="D553" s="41">
        <v>0</v>
      </c>
      <c r="E553" s="41">
        <v>780511.1</v>
      </c>
    </row>
    <row r="554" spans="1:5">
      <c r="A554" s="4">
        <v>30200</v>
      </c>
      <c r="B554" s="4" t="s">
        <v>398</v>
      </c>
      <c r="C554" s="41">
        <v>451490.27</v>
      </c>
      <c r="D554" s="41">
        <v>181.16</v>
      </c>
      <c r="E554" s="41">
        <v>451671.43</v>
      </c>
    </row>
    <row r="555" spans="1:5">
      <c r="A555" s="4">
        <v>30210</v>
      </c>
      <c r="B555" s="4" t="s">
        <v>387</v>
      </c>
      <c r="C555" s="41">
        <v>0</v>
      </c>
      <c r="D555" s="41">
        <v>0</v>
      </c>
      <c r="E555" s="41">
        <v>0</v>
      </c>
    </row>
    <row r="556" spans="1:5">
      <c r="A556" s="4">
        <v>30220</v>
      </c>
      <c r="B556" s="4" t="s">
        <v>321</v>
      </c>
      <c r="C556" s="41">
        <v>2174288.75</v>
      </c>
      <c r="D556" s="41">
        <v>496789.17</v>
      </c>
      <c r="E556" s="41">
        <v>2671077.92</v>
      </c>
    </row>
    <row r="557" spans="1:5">
      <c r="A557" s="4">
        <v>30230</v>
      </c>
      <c r="B557" s="4" t="s">
        <v>334</v>
      </c>
      <c r="C557" s="41">
        <v>1809227.41</v>
      </c>
      <c r="D557" s="41">
        <v>77951.63</v>
      </c>
      <c r="E557" s="41">
        <v>1887179.04</v>
      </c>
    </row>
    <row r="558" spans="1:5">
      <c r="A558" s="4">
        <v>30240</v>
      </c>
      <c r="B558" s="4" t="s">
        <v>221</v>
      </c>
      <c r="C558" s="41">
        <v>1437771.31</v>
      </c>
      <c r="D558" s="41">
        <v>9320.2000000000007</v>
      </c>
      <c r="E558" s="41">
        <v>1447091.51</v>
      </c>
    </row>
    <row r="559" spans="1:5">
      <c r="A559" s="4">
        <v>30250</v>
      </c>
      <c r="B559" s="4" t="s">
        <v>653</v>
      </c>
      <c r="C559" s="41">
        <v>0</v>
      </c>
      <c r="D559" s="41">
        <v>0</v>
      </c>
      <c r="E559" s="41">
        <v>0</v>
      </c>
    </row>
    <row r="560" spans="1:5">
      <c r="A560" s="4">
        <v>30260</v>
      </c>
      <c r="B560" s="4" t="s">
        <v>79</v>
      </c>
      <c r="C560" s="41">
        <v>66864.27</v>
      </c>
      <c r="D560" s="41">
        <v>0</v>
      </c>
      <c r="E560" s="41">
        <v>66864.27</v>
      </c>
    </row>
    <row r="561" spans="1:5">
      <c r="A561" s="4">
        <v>30270</v>
      </c>
      <c r="B561" s="4" t="s">
        <v>157</v>
      </c>
      <c r="C561" s="41">
        <v>2401255.96</v>
      </c>
      <c r="D561" s="41">
        <v>0</v>
      </c>
      <c r="E561" s="41">
        <v>2401255.96</v>
      </c>
    </row>
    <row r="562" spans="1:5">
      <c r="A562" s="4">
        <v>30280</v>
      </c>
      <c r="B562" s="4" t="s">
        <v>232</v>
      </c>
      <c r="C562" s="41">
        <v>757201.73</v>
      </c>
      <c r="D562" s="41">
        <v>72479</v>
      </c>
      <c r="E562" s="41">
        <v>829680.73</v>
      </c>
    </row>
    <row r="563" spans="1:5">
      <c r="A563" s="4">
        <v>30290</v>
      </c>
      <c r="B563" s="4" t="s">
        <v>64</v>
      </c>
      <c r="C563" s="41">
        <v>281085.49999999988</v>
      </c>
      <c r="D563" s="41">
        <v>0</v>
      </c>
      <c r="E563" s="41">
        <v>281085.49999999988</v>
      </c>
    </row>
    <row r="564" spans="1:5">
      <c r="A564" s="4">
        <v>30300</v>
      </c>
      <c r="B564" s="4" t="s">
        <v>379</v>
      </c>
      <c r="C564" s="41">
        <v>1671789</v>
      </c>
      <c r="D564" s="41">
        <v>120128.53</v>
      </c>
      <c r="E564" s="41">
        <v>1791917.53</v>
      </c>
    </row>
    <row r="565" spans="1:5">
      <c r="A565" s="4">
        <v>30310</v>
      </c>
      <c r="B565" s="4" t="s">
        <v>462</v>
      </c>
      <c r="C565" s="41">
        <v>397324</v>
      </c>
      <c r="D565" s="41">
        <v>0</v>
      </c>
      <c r="E565" s="41">
        <v>397324</v>
      </c>
    </row>
    <row r="566" spans="1:5">
      <c r="A566" s="4">
        <v>30320</v>
      </c>
      <c r="B566" s="4" t="s">
        <v>478</v>
      </c>
      <c r="C566" s="41">
        <v>146181.1</v>
      </c>
      <c r="D566" s="41">
        <v>0</v>
      </c>
      <c r="E566" s="41">
        <v>146181.1</v>
      </c>
    </row>
    <row r="567" spans="1:5">
      <c r="A567" s="4">
        <v>30330</v>
      </c>
      <c r="B567" s="4" t="s">
        <v>80</v>
      </c>
      <c r="C567" s="41">
        <v>448840.21</v>
      </c>
      <c r="D567" s="41">
        <v>0</v>
      </c>
      <c r="E567" s="41">
        <v>448840.21</v>
      </c>
    </row>
    <row r="568" spans="1:5">
      <c r="A568" s="4">
        <v>30340</v>
      </c>
      <c r="B568" s="4" t="s">
        <v>280</v>
      </c>
      <c r="C568" s="41">
        <v>1063620.18</v>
      </c>
      <c r="D568" s="41">
        <v>0</v>
      </c>
      <c r="E568" s="41">
        <v>1063620.18</v>
      </c>
    </row>
    <row r="569" spans="1:5">
      <c r="A569" s="4">
        <v>30350</v>
      </c>
      <c r="B569" s="4" t="s">
        <v>654</v>
      </c>
      <c r="C569" s="41">
        <v>633222.94999999995</v>
      </c>
      <c r="D569" s="41">
        <v>0</v>
      </c>
      <c r="E569" s="41">
        <v>633222.94999999995</v>
      </c>
    </row>
    <row r="570" spans="1:5">
      <c r="A570" s="4">
        <v>30370</v>
      </c>
      <c r="B570" s="4" t="s">
        <v>49</v>
      </c>
      <c r="C570" s="41">
        <v>466043.27</v>
      </c>
      <c r="D570" s="41">
        <v>0</v>
      </c>
      <c r="E570" s="41">
        <v>466043.27</v>
      </c>
    </row>
    <row r="571" spans="1:5">
      <c r="A571" s="4">
        <v>30380</v>
      </c>
      <c r="B571" s="4" t="s">
        <v>179</v>
      </c>
      <c r="C571" s="41">
        <v>8712.6</v>
      </c>
      <c r="D571" s="41">
        <v>0</v>
      </c>
      <c r="E571" s="41">
        <v>8712.6</v>
      </c>
    </row>
    <row r="572" spans="1:5">
      <c r="A572" s="4">
        <v>30390</v>
      </c>
      <c r="B572" s="4" t="s">
        <v>169</v>
      </c>
      <c r="C572" s="41">
        <v>446018.43</v>
      </c>
      <c r="D572" s="41">
        <v>105973.58</v>
      </c>
      <c r="E572" s="41">
        <v>551992.01</v>
      </c>
    </row>
    <row r="573" spans="1:5">
      <c r="A573" s="4">
        <v>30400</v>
      </c>
      <c r="B573" s="4" t="s">
        <v>98</v>
      </c>
      <c r="C573" s="41">
        <v>92312.45</v>
      </c>
      <c r="D573" s="41">
        <v>0</v>
      </c>
      <c r="E573" s="41">
        <v>92312.45</v>
      </c>
    </row>
    <row r="574" spans="1:5">
      <c r="A574" s="4">
        <v>30410</v>
      </c>
      <c r="B574" s="4" t="s">
        <v>245</v>
      </c>
      <c r="C574" s="41">
        <v>403272.98</v>
      </c>
      <c r="D574" s="41">
        <v>0</v>
      </c>
      <c r="E574" s="41">
        <v>403272.98</v>
      </c>
    </row>
    <row r="575" spans="1:5">
      <c r="A575" s="4">
        <v>30420</v>
      </c>
      <c r="B575" s="4" t="s">
        <v>552</v>
      </c>
      <c r="C575" s="41">
        <v>1162836.48</v>
      </c>
      <c r="D575" s="41">
        <v>0</v>
      </c>
      <c r="E575" s="41">
        <v>1162836.48</v>
      </c>
    </row>
    <row r="576" spans="1:5">
      <c r="A576" s="4">
        <v>30430</v>
      </c>
      <c r="B576" s="4" t="s">
        <v>138</v>
      </c>
      <c r="C576" s="41">
        <v>0</v>
      </c>
      <c r="D576" s="41">
        <v>0</v>
      </c>
      <c r="E576" s="41">
        <v>0</v>
      </c>
    </row>
    <row r="577" spans="1:5">
      <c r="A577" s="4">
        <v>30440</v>
      </c>
      <c r="B577" s="4" t="s">
        <v>112</v>
      </c>
      <c r="C577" s="41">
        <v>0</v>
      </c>
      <c r="D577" s="41">
        <v>0</v>
      </c>
      <c r="E577" s="41">
        <v>0</v>
      </c>
    </row>
    <row r="578" spans="1:5">
      <c r="A578" s="4">
        <v>30450</v>
      </c>
      <c r="B578" s="4" t="s">
        <v>246</v>
      </c>
      <c r="C578" s="41">
        <v>781999.69</v>
      </c>
      <c r="D578" s="41">
        <v>12429.03</v>
      </c>
      <c r="E578" s="41">
        <v>794428.72</v>
      </c>
    </row>
    <row r="579" spans="1:5">
      <c r="A579" s="4">
        <v>30460</v>
      </c>
      <c r="B579" s="4" t="s">
        <v>65</v>
      </c>
      <c r="C579" s="41">
        <v>575219.36</v>
      </c>
      <c r="D579" s="41">
        <v>0</v>
      </c>
      <c r="E579" s="41">
        <v>575219.36</v>
      </c>
    </row>
    <row r="580" spans="1:5">
      <c r="A580" s="4">
        <v>30470</v>
      </c>
      <c r="B580" s="4" t="s">
        <v>200</v>
      </c>
      <c r="C580" s="41">
        <v>1131217.8400000001</v>
      </c>
      <c r="D580" s="41">
        <v>0</v>
      </c>
      <c r="E580" s="41">
        <v>1131217.8400000001</v>
      </c>
    </row>
    <row r="581" spans="1:5">
      <c r="A581" s="4">
        <v>30480</v>
      </c>
      <c r="B581" s="4" t="s">
        <v>99</v>
      </c>
      <c r="C581" s="41">
        <v>0</v>
      </c>
      <c r="D581" s="41">
        <v>0</v>
      </c>
      <c r="E581" s="41">
        <v>0</v>
      </c>
    </row>
    <row r="582" spans="1:5">
      <c r="A582" s="4">
        <v>30490</v>
      </c>
      <c r="B582" s="4" t="s">
        <v>81</v>
      </c>
      <c r="C582" s="41">
        <v>940483.9</v>
      </c>
      <c r="D582" s="41">
        <v>0</v>
      </c>
      <c r="E582" s="41">
        <v>940483.9</v>
      </c>
    </row>
    <row r="583" spans="1:5">
      <c r="A583" s="4">
        <v>30500</v>
      </c>
      <c r="B583" s="4" t="s">
        <v>113</v>
      </c>
      <c r="C583" s="41">
        <v>0</v>
      </c>
      <c r="D583" s="41">
        <v>0</v>
      </c>
      <c r="E583" s="41">
        <v>0</v>
      </c>
    </row>
    <row r="584" spans="1:5">
      <c r="A584" s="4" t="s">
        <v>792</v>
      </c>
      <c r="B584" s="4"/>
      <c r="C584" s="41">
        <f>SUBTOTAL(109,Section5_District_Sums[Non-Business 2026 Section 5 Payment to School District])</f>
        <v>332591195.80000007</v>
      </c>
      <c r="D584" s="41">
        <f>SUBTOTAL(109,Section5_District_Sums[Business 2026 Section 5 Payment to School District])</f>
        <v>10625964.390000001</v>
      </c>
      <c r="E584" s="41">
        <f>SUBTOTAL(109,Section5_District_Sums[Total 2026 Section 5 Payment to School District])</f>
        <v>343217160.19000018</v>
      </c>
    </row>
    <row r="585" spans="1:5">
      <c r="A585" s="6" t="s">
        <v>793</v>
      </c>
      <c r="B585" s="4"/>
      <c r="C585" s="4"/>
      <c r="D585" s="4"/>
      <c r="E585" s="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workbookViewId="0">
      <pane ySplit="3" topLeftCell="A4" activePane="bottomLeft" state="frozen"/>
      <selection pane="bottomLeft" activeCell="A4" sqref="A4"/>
    </sheetView>
  </sheetViews>
  <sheetFormatPr defaultRowHeight="15.75"/>
  <cols>
    <col min="1" max="1" width="11.42578125" style="1" customWidth="1"/>
    <col min="2" max="2" width="16" style="1" customWidth="1"/>
    <col min="3" max="3" width="9.140625" style="1" customWidth="1"/>
    <col min="4" max="16384" width="9.140625" style="1"/>
  </cols>
  <sheetData>
    <row r="1" spans="1:2">
      <c r="A1" s="5" t="s">
        <v>820</v>
      </c>
      <c r="B1" s="4"/>
    </row>
    <row r="2" spans="1:2">
      <c r="A2" s="4" t="s">
        <v>816</v>
      </c>
      <c r="B2" s="4"/>
    </row>
    <row r="3" spans="1:2" ht="50.1" customHeight="1">
      <c r="A3" s="2" t="s">
        <v>821</v>
      </c>
      <c r="B3" s="2" t="s">
        <v>822</v>
      </c>
    </row>
    <row r="4" spans="1:2">
      <c r="A4" s="4">
        <v>2023</v>
      </c>
      <c r="B4" s="32">
        <v>0.13500000000000001</v>
      </c>
    </row>
    <row r="5" spans="1:2">
      <c r="A5" s="4">
        <v>2024</v>
      </c>
      <c r="B5" s="32">
        <v>0.161</v>
      </c>
    </row>
    <row r="6" spans="1:2">
      <c r="A6" s="4">
        <v>2025</v>
      </c>
      <c r="B6" s="32">
        <v>0.13800000000000001</v>
      </c>
    </row>
    <row r="7" spans="1:2">
      <c r="A7" s="6" t="s">
        <v>793</v>
      </c>
      <c r="B7" s="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2"/>
  <sheetViews>
    <sheetView workbookViewId="0">
      <pane ySplit="3" topLeftCell="A4" activePane="bottomLeft" state="frozen"/>
      <selection pane="bottomLeft" activeCell="H32" sqref="H32"/>
    </sheetView>
  </sheetViews>
  <sheetFormatPr defaultRowHeight="15.75"/>
  <cols>
    <col min="1" max="1" width="12.42578125" style="1" bestFit="1" customWidth="1"/>
    <col min="2" max="2" width="14" style="1" bestFit="1" customWidth="1"/>
    <col min="3" max="3" width="14" style="1" customWidth="1"/>
    <col min="4" max="4" width="9.140625" style="1" customWidth="1"/>
    <col min="5" max="16384" width="9.140625" style="1"/>
  </cols>
  <sheetData>
    <row r="1" spans="1:3">
      <c r="A1" s="5" t="s">
        <v>823</v>
      </c>
      <c r="B1" s="4"/>
      <c r="C1" s="4"/>
    </row>
    <row r="2" spans="1:3">
      <c r="A2" s="4" t="s">
        <v>816</v>
      </c>
      <c r="B2" s="4"/>
      <c r="C2" s="4"/>
    </row>
    <row r="3" spans="1:3" ht="78.75" customHeight="1">
      <c r="A3" s="2" t="s">
        <v>5</v>
      </c>
      <c r="B3" s="2" t="s">
        <v>6</v>
      </c>
      <c r="C3" s="2" t="s">
        <v>4</v>
      </c>
    </row>
    <row r="4" spans="1:3">
      <c r="A4" s="4">
        <v>1</v>
      </c>
      <c r="B4" s="4" t="s">
        <v>41</v>
      </c>
      <c r="C4" s="4">
        <v>2025</v>
      </c>
    </row>
    <row r="5" spans="1:3" hidden="1">
      <c r="A5" s="4">
        <v>2</v>
      </c>
      <c r="B5" s="4" t="s">
        <v>50</v>
      </c>
      <c r="C5" s="4">
        <v>2024</v>
      </c>
    </row>
    <row r="6" spans="1:3" hidden="1">
      <c r="A6" s="4">
        <v>3</v>
      </c>
      <c r="B6" s="4" t="s">
        <v>66</v>
      </c>
      <c r="C6" s="4">
        <v>2023</v>
      </c>
    </row>
    <row r="7" spans="1:3" hidden="1">
      <c r="A7" s="4">
        <v>4</v>
      </c>
      <c r="B7" s="4" t="s">
        <v>82</v>
      </c>
      <c r="C7" s="4">
        <v>2023</v>
      </c>
    </row>
    <row r="8" spans="1:3" hidden="1">
      <c r="A8" s="4">
        <v>5</v>
      </c>
      <c r="B8" s="4" t="s">
        <v>91</v>
      </c>
      <c r="C8" s="4">
        <v>2023</v>
      </c>
    </row>
    <row r="9" spans="1:3" hidden="1">
      <c r="A9" s="4">
        <v>6</v>
      </c>
      <c r="B9" s="4" t="s">
        <v>100</v>
      </c>
      <c r="C9" s="4">
        <v>2023</v>
      </c>
    </row>
    <row r="10" spans="1:3" hidden="1">
      <c r="A10" s="4">
        <v>7</v>
      </c>
      <c r="B10" s="4" t="s">
        <v>114</v>
      </c>
      <c r="C10" s="4">
        <v>2024</v>
      </c>
    </row>
    <row r="11" spans="1:3" hidden="1">
      <c r="A11" s="4">
        <v>8</v>
      </c>
      <c r="B11" s="4" t="s">
        <v>127</v>
      </c>
      <c r="C11" s="4">
        <v>2024</v>
      </c>
    </row>
    <row r="12" spans="1:3" hidden="1">
      <c r="A12" s="4">
        <v>9</v>
      </c>
      <c r="B12" s="4" t="s">
        <v>139</v>
      </c>
      <c r="C12" s="4">
        <v>2023</v>
      </c>
    </row>
    <row r="13" spans="1:3">
      <c r="A13" s="4">
        <v>10</v>
      </c>
      <c r="B13" s="4" t="s">
        <v>158</v>
      </c>
      <c r="C13" s="4">
        <v>2025</v>
      </c>
    </row>
    <row r="14" spans="1:3">
      <c r="A14" s="4">
        <v>11</v>
      </c>
      <c r="B14" s="4" t="s">
        <v>170</v>
      </c>
      <c r="C14" s="4">
        <v>2025</v>
      </c>
    </row>
    <row r="15" spans="1:3">
      <c r="A15" s="4">
        <v>12</v>
      </c>
      <c r="B15" s="4" t="s">
        <v>180</v>
      </c>
      <c r="C15" s="4">
        <v>2025</v>
      </c>
    </row>
    <row r="16" spans="1:3" hidden="1">
      <c r="A16" s="4">
        <v>13</v>
      </c>
      <c r="B16" s="4" t="s">
        <v>190</v>
      </c>
      <c r="C16" s="4">
        <v>2023</v>
      </c>
    </row>
    <row r="17" spans="1:3" hidden="1">
      <c r="A17" s="4">
        <v>14</v>
      </c>
      <c r="B17" s="4" t="s">
        <v>201</v>
      </c>
      <c r="C17" s="4">
        <v>2023</v>
      </c>
    </row>
    <row r="18" spans="1:3">
      <c r="A18" s="4">
        <v>15</v>
      </c>
      <c r="B18" s="4" t="s">
        <v>208</v>
      </c>
      <c r="C18" s="4">
        <v>2025</v>
      </c>
    </row>
    <row r="19" spans="1:3" hidden="1">
      <c r="A19" s="4">
        <v>16</v>
      </c>
      <c r="B19" s="4" t="s">
        <v>222</v>
      </c>
      <c r="C19" s="4">
        <v>2024</v>
      </c>
    </row>
    <row r="20" spans="1:3" hidden="1">
      <c r="A20" s="4">
        <v>17</v>
      </c>
      <c r="B20" s="4" t="s">
        <v>233</v>
      </c>
      <c r="C20" s="4">
        <v>2024</v>
      </c>
    </row>
    <row r="21" spans="1:3" hidden="1">
      <c r="A21" s="4">
        <v>18</v>
      </c>
      <c r="B21" s="4" t="s">
        <v>247</v>
      </c>
      <c r="C21" s="4">
        <v>2024</v>
      </c>
    </row>
    <row r="22" spans="1:3" hidden="1">
      <c r="A22" s="4">
        <v>19</v>
      </c>
      <c r="B22" s="4" t="s">
        <v>281</v>
      </c>
      <c r="C22" s="4">
        <v>2023</v>
      </c>
    </row>
    <row r="23" spans="1:3" hidden="1">
      <c r="A23" s="4">
        <v>20</v>
      </c>
      <c r="B23" s="4" t="s">
        <v>298</v>
      </c>
      <c r="C23" s="4">
        <v>2023</v>
      </c>
    </row>
    <row r="24" spans="1:3" hidden="1">
      <c r="A24" s="4">
        <v>21</v>
      </c>
      <c r="B24" s="4" t="s">
        <v>306</v>
      </c>
      <c r="C24" s="4">
        <v>2023</v>
      </c>
    </row>
    <row r="25" spans="1:3" hidden="1">
      <c r="A25" s="4">
        <v>22</v>
      </c>
      <c r="B25" s="4" t="s">
        <v>322</v>
      </c>
      <c r="C25" s="4">
        <v>2024</v>
      </c>
    </row>
    <row r="26" spans="1:3">
      <c r="A26" s="4">
        <v>23</v>
      </c>
      <c r="B26" s="4" t="s">
        <v>335</v>
      </c>
      <c r="C26" s="4">
        <v>2025</v>
      </c>
    </row>
    <row r="27" spans="1:3" hidden="1">
      <c r="A27" s="4">
        <v>24</v>
      </c>
      <c r="B27" s="4" t="s">
        <v>350</v>
      </c>
      <c r="C27" s="4">
        <v>2024</v>
      </c>
    </row>
    <row r="28" spans="1:3" hidden="1">
      <c r="A28" s="4">
        <v>25</v>
      </c>
      <c r="B28" s="4" t="s">
        <v>354</v>
      </c>
      <c r="C28" s="4">
        <v>2023</v>
      </c>
    </row>
    <row r="29" spans="1:3" hidden="1">
      <c r="A29" s="4">
        <v>26</v>
      </c>
      <c r="B29" s="4" t="s">
        <v>369</v>
      </c>
      <c r="C29" s="4">
        <v>2023</v>
      </c>
    </row>
    <row r="30" spans="1:3" hidden="1">
      <c r="A30" s="4">
        <v>27</v>
      </c>
      <c r="B30" s="4" t="s">
        <v>380</v>
      </c>
      <c r="C30" s="4">
        <v>2023</v>
      </c>
    </row>
    <row r="31" spans="1:3" hidden="1">
      <c r="A31" s="4">
        <v>28</v>
      </c>
      <c r="B31" s="4" t="s">
        <v>388</v>
      </c>
      <c r="C31" s="4">
        <v>2023</v>
      </c>
    </row>
    <row r="32" spans="1:3" hidden="1">
      <c r="A32" s="4">
        <v>29</v>
      </c>
      <c r="B32" s="4" t="s">
        <v>399</v>
      </c>
      <c r="C32" s="4">
        <v>2023</v>
      </c>
    </row>
    <row r="33" spans="1:3" hidden="1">
      <c r="A33" s="4">
        <v>30</v>
      </c>
      <c r="B33" s="4" t="s">
        <v>406</v>
      </c>
      <c r="C33" s="4">
        <v>2024</v>
      </c>
    </row>
    <row r="34" spans="1:3" hidden="1">
      <c r="A34" s="4">
        <v>31</v>
      </c>
      <c r="B34" s="4" t="s">
        <v>412</v>
      </c>
      <c r="C34" s="4">
        <v>2023</v>
      </c>
    </row>
    <row r="35" spans="1:3">
      <c r="A35" s="4">
        <v>32</v>
      </c>
      <c r="B35" s="4" t="s">
        <v>430</v>
      </c>
      <c r="C35" s="4">
        <v>2025</v>
      </c>
    </row>
    <row r="36" spans="1:3" hidden="1">
      <c r="A36" s="4">
        <v>33</v>
      </c>
      <c r="B36" s="4" t="s">
        <v>445</v>
      </c>
      <c r="C36" s="4">
        <v>2023</v>
      </c>
    </row>
    <row r="37" spans="1:3" hidden="1">
      <c r="A37" s="4">
        <v>34</v>
      </c>
      <c r="B37" s="4" t="s">
        <v>449</v>
      </c>
      <c r="C37" s="4">
        <v>2023</v>
      </c>
    </row>
    <row r="38" spans="1:3" hidden="1">
      <c r="A38" s="4">
        <v>35</v>
      </c>
      <c r="B38" s="4" t="s">
        <v>450</v>
      </c>
      <c r="C38" s="4">
        <v>2023</v>
      </c>
    </row>
    <row r="39" spans="1:3" hidden="1">
      <c r="A39" s="4">
        <v>36</v>
      </c>
      <c r="B39" s="4" t="s">
        <v>456</v>
      </c>
      <c r="C39" s="4">
        <v>2024</v>
      </c>
    </row>
    <row r="40" spans="1:3">
      <c r="A40" s="4">
        <v>37</v>
      </c>
      <c r="B40" s="4" t="s">
        <v>458</v>
      </c>
      <c r="C40" s="4">
        <v>2025</v>
      </c>
    </row>
    <row r="41" spans="1:3">
      <c r="A41" s="4">
        <v>38</v>
      </c>
      <c r="B41" s="4" t="s">
        <v>463</v>
      </c>
      <c r="C41" s="4">
        <v>2025</v>
      </c>
    </row>
    <row r="42" spans="1:3" hidden="1">
      <c r="A42" s="4">
        <v>39</v>
      </c>
      <c r="B42" s="4" t="s">
        <v>468</v>
      </c>
      <c r="C42" s="4">
        <v>2024</v>
      </c>
    </row>
    <row r="43" spans="1:3" hidden="1">
      <c r="A43" s="4">
        <v>40</v>
      </c>
      <c r="B43" s="4" t="s">
        <v>473</v>
      </c>
      <c r="C43" s="4">
        <v>2023</v>
      </c>
    </row>
    <row r="44" spans="1:3" hidden="1">
      <c r="A44" s="4">
        <v>41</v>
      </c>
      <c r="B44" s="4" t="s">
        <v>479</v>
      </c>
      <c r="C44" s="4">
        <v>2024</v>
      </c>
    </row>
    <row r="45" spans="1:3" hidden="1">
      <c r="A45" s="4">
        <v>42</v>
      </c>
      <c r="B45" s="4" t="s">
        <v>483</v>
      </c>
      <c r="C45" s="4">
        <v>2023</v>
      </c>
    </row>
    <row r="46" spans="1:3" hidden="1">
      <c r="A46" s="4">
        <v>43</v>
      </c>
      <c r="B46" s="4" t="s">
        <v>488</v>
      </c>
      <c r="C46" s="4">
        <v>2024</v>
      </c>
    </row>
    <row r="47" spans="1:3">
      <c r="A47" s="4">
        <v>44</v>
      </c>
      <c r="B47" s="4" t="s">
        <v>494</v>
      </c>
      <c r="C47" s="4">
        <v>2025</v>
      </c>
    </row>
    <row r="48" spans="1:3" hidden="1">
      <c r="A48" s="4">
        <v>45</v>
      </c>
      <c r="B48" s="4" t="s">
        <v>500</v>
      </c>
      <c r="C48" s="4">
        <v>2023</v>
      </c>
    </row>
    <row r="49" spans="1:3">
      <c r="A49" s="4">
        <v>46</v>
      </c>
      <c r="B49" s="4" t="s">
        <v>507</v>
      </c>
      <c r="C49" s="4">
        <v>2025</v>
      </c>
    </row>
    <row r="50" spans="1:3" hidden="1">
      <c r="A50" s="4">
        <v>47</v>
      </c>
      <c r="B50" s="4" t="s">
        <v>510</v>
      </c>
      <c r="C50" s="4">
        <v>2024</v>
      </c>
    </row>
    <row r="51" spans="1:3" hidden="1">
      <c r="A51" s="4">
        <v>48</v>
      </c>
      <c r="B51" s="4" t="s">
        <v>523</v>
      </c>
      <c r="C51" s="4">
        <v>2024</v>
      </c>
    </row>
    <row r="52" spans="1:3" hidden="1">
      <c r="A52" s="4">
        <v>49</v>
      </c>
      <c r="B52" s="4" t="s">
        <v>531</v>
      </c>
      <c r="C52" s="4">
        <v>2023</v>
      </c>
    </row>
    <row r="53" spans="1:3" hidden="1">
      <c r="A53" s="4">
        <v>50</v>
      </c>
      <c r="B53" s="4" t="s">
        <v>536</v>
      </c>
      <c r="C53" s="4">
        <v>2023</v>
      </c>
    </row>
    <row r="54" spans="1:3">
      <c r="A54" s="4">
        <v>51</v>
      </c>
      <c r="B54" s="4" t="s">
        <v>553</v>
      </c>
      <c r="C54" s="4">
        <v>2025</v>
      </c>
    </row>
    <row r="55" spans="1:3">
      <c r="A55" s="4">
        <v>52</v>
      </c>
      <c r="B55" s="4" t="s">
        <v>559</v>
      </c>
      <c r="C55" s="4">
        <v>2025</v>
      </c>
    </row>
    <row r="56" spans="1:3">
      <c r="A56" s="4">
        <v>53</v>
      </c>
      <c r="B56" s="4" t="s">
        <v>568</v>
      </c>
      <c r="C56" s="4">
        <v>2025</v>
      </c>
    </row>
    <row r="57" spans="1:3" hidden="1">
      <c r="A57" s="4">
        <v>54</v>
      </c>
      <c r="B57" s="4" t="s">
        <v>572</v>
      </c>
      <c r="C57" s="4">
        <v>2023</v>
      </c>
    </row>
    <row r="58" spans="1:3">
      <c r="A58" s="4">
        <v>55</v>
      </c>
      <c r="B58" s="4" t="s">
        <v>575</v>
      </c>
      <c r="C58" s="4">
        <v>2025</v>
      </c>
    </row>
    <row r="59" spans="1:3">
      <c r="A59" s="4">
        <v>56</v>
      </c>
      <c r="B59" s="4" t="s">
        <v>582</v>
      </c>
      <c r="C59" s="4">
        <v>2025</v>
      </c>
    </row>
    <row r="60" spans="1:3" hidden="1">
      <c r="A60" s="4">
        <v>57</v>
      </c>
      <c r="B60" s="4" t="s">
        <v>583</v>
      </c>
      <c r="C60" s="4">
        <v>2023</v>
      </c>
    </row>
    <row r="61" spans="1:3" hidden="1">
      <c r="A61" s="4">
        <v>58</v>
      </c>
      <c r="B61" s="4" t="s">
        <v>599</v>
      </c>
      <c r="C61" s="4">
        <v>2024</v>
      </c>
    </row>
    <row r="62" spans="1:3" hidden="1">
      <c r="A62" s="4">
        <v>59</v>
      </c>
      <c r="B62" s="4" t="s">
        <v>602</v>
      </c>
      <c r="C62" s="4">
        <v>2023</v>
      </c>
    </row>
    <row r="63" spans="1:3" hidden="1">
      <c r="A63" s="4">
        <v>60</v>
      </c>
      <c r="B63" s="4" t="s">
        <v>605</v>
      </c>
      <c r="C63" s="4">
        <v>2024</v>
      </c>
    </row>
    <row r="64" spans="1:3" hidden="1">
      <c r="A64" s="4">
        <v>61</v>
      </c>
      <c r="B64" s="4" t="s">
        <v>609</v>
      </c>
      <c r="C64" s="4">
        <v>2023</v>
      </c>
    </row>
    <row r="65" spans="1:3" hidden="1">
      <c r="A65" s="4">
        <v>62</v>
      </c>
      <c r="B65" s="4" t="s">
        <v>611</v>
      </c>
      <c r="C65" s="4">
        <v>2024</v>
      </c>
    </row>
    <row r="66" spans="1:3">
      <c r="A66" s="4">
        <v>63</v>
      </c>
      <c r="B66" s="4" t="s">
        <v>621</v>
      </c>
      <c r="C66" s="4">
        <v>2025</v>
      </c>
    </row>
    <row r="67" spans="1:3" hidden="1">
      <c r="A67" s="4">
        <v>64</v>
      </c>
      <c r="B67" s="4" t="s">
        <v>626</v>
      </c>
      <c r="C67" s="4">
        <v>2023</v>
      </c>
    </row>
    <row r="68" spans="1:3" hidden="1">
      <c r="A68" s="4">
        <v>65</v>
      </c>
      <c r="B68" s="4" t="s">
        <v>629</v>
      </c>
      <c r="C68" s="4">
        <v>2023</v>
      </c>
    </row>
    <row r="69" spans="1:3" hidden="1">
      <c r="A69" s="4">
        <v>66</v>
      </c>
      <c r="B69" s="4" t="s">
        <v>632</v>
      </c>
      <c r="C69" s="4">
        <v>2023</v>
      </c>
    </row>
    <row r="70" spans="1:3" hidden="1">
      <c r="A70" s="4">
        <v>67</v>
      </c>
      <c r="B70" s="4" t="s">
        <v>636</v>
      </c>
      <c r="C70" s="4">
        <v>2024</v>
      </c>
    </row>
    <row r="71" spans="1:3" hidden="1">
      <c r="A71" s="4">
        <v>68</v>
      </c>
      <c r="B71" s="4" t="s">
        <v>655</v>
      </c>
      <c r="C71" s="4">
        <v>2023</v>
      </c>
    </row>
    <row r="72" spans="1:3" hidden="1">
      <c r="A72" s="4">
        <v>69</v>
      </c>
      <c r="B72" s="4" t="s">
        <v>658</v>
      </c>
      <c r="C72" s="4">
        <v>2023</v>
      </c>
    </row>
    <row r="73" spans="1:3" hidden="1">
      <c r="A73" s="4">
        <v>70</v>
      </c>
      <c r="B73" s="4" t="s">
        <v>665</v>
      </c>
      <c r="C73" s="4">
        <v>2023</v>
      </c>
    </row>
    <row r="74" spans="1:3">
      <c r="A74" s="4">
        <v>71</v>
      </c>
      <c r="B74" s="4" t="s">
        <v>670</v>
      </c>
      <c r="C74" s="4">
        <v>2025</v>
      </c>
    </row>
    <row r="75" spans="1:3" hidden="1">
      <c r="A75" s="4">
        <v>72</v>
      </c>
      <c r="B75" s="4" t="s">
        <v>677</v>
      </c>
      <c r="C75" s="4">
        <v>2024</v>
      </c>
    </row>
    <row r="76" spans="1:3">
      <c r="A76" s="4">
        <v>73</v>
      </c>
      <c r="B76" s="4" t="s">
        <v>683</v>
      </c>
      <c r="C76" s="4">
        <v>2025</v>
      </c>
    </row>
    <row r="77" spans="1:3" hidden="1">
      <c r="A77" s="4">
        <v>74</v>
      </c>
      <c r="B77" s="4" t="s">
        <v>695</v>
      </c>
      <c r="C77" s="4">
        <v>2023</v>
      </c>
    </row>
    <row r="78" spans="1:3" hidden="1">
      <c r="A78" s="4">
        <v>75</v>
      </c>
      <c r="B78" s="4" t="s">
        <v>700</v>
      </c>
      <c r="C78" s="4">
        <v>2023</v>
      </c>
    </row>
    <row r="79" spans="1:3" hidden="1">
      <c r="A79" s="4">
        <v>76</v>
      </c>
      <c r="B79" s="4" t="s">
        <v>704</v>
      </c>
      <c r="C79" s="4">
        <v>2024</v>
      </c>
    </row>
    <row r="80" spans="1:3" hidden="1">
      <c r="A80" s="4">
        <v>77</v>
      </c>
      <c r="B80" s="4" t="s">
        <v>718</v>
      </c>
      <c r="C80" s="4">
        <v>2023</v>
      </c>
    </row>
    <row r="81" spans="1:3" hidden="1">
      <c r="A81" s="4">
        <v>78</v>
      </c>
      <c r="B81" s="4" t="s">
        <v>732</v>
      </c>
      <c r="C81" s="4">
        <v>2023</v>
      </c>
    </row>
    <row r="82" spans="1:3">
      <c r="A82" s="4">
        <v>79</v>
      </c>
      <c r="B82" s="4" t="s">
        <v>751</v>
      </c>
      <c r="C82" s="4">
        <v>2025</v>
      </c>
    </row>
    <row r="83" spans="1:3">
      <c r="A83" s="4">
        <v>80</v>
      </c>
      <c r="B83" s="4" t="s">
        <v>757</v>
      </c>
      <c r="C83" s="4">
        <v>2025</v>
      </c>
    </row>
    <row r="84" spans="1:3" hidden="1">
      <c r="A84" s="4">
        <v>81</v>
      </c>
      <c r="B84" s="4" t="s">
        <v>759</v>
      </c>
      <c r="C84" s="4">
        <v>2023</v>
      </c>
    </row>
    <row r="85" spans="1:3" hidden="1">
      <c r="A85" s="4">
        <v>82</v>
      </c>
      <c r="B85" s="4" t="s">
        <v>763</v>
      </c>
      <c r="C85" s="4">
        <v>2024</v>
      </c>
    </row>
    <row r="86" spans="1:3" hidden="1">
      <c r="A86" s="4">
        <v>83</v>
      </c>
      <c r="B86" s="4" t="s">
        <v>764</v>
      </c>
      <c r="C86" s="4">
        <v>2024</v>
      </c>
    </row>
    <row r="87" spans="1:3">
      <c r="A87" s="4">
        <v>84</v>
      </c>
      <c r="B87" s="4" t="s">
        <v>768</v>
      </c>
      <c r="C87" s="4">
        <v>2025</v>
      </c>
    </row>
    <row r="88" spans="1:3" hidden="1">
      <c r="A88" s="4">
        <v>85</v>
      </c>
      <c r="B88" s="4" t="s">
        <v>773</v>
      </c>
      <c r="C88" s="4">
        <v>2023</v>
      </c>
    </row>
    <row r="89" spans="1:3" hidden="1">
      <c r="A89" s="4">
        <v>86</v>
      </c>
      <c r="B89" s="4" t="s">
        <v>779</v>
      </c>
      <c r="C89" s="4">
        <v>2024</v>
      </c>
    </row>
    <row r="90" spans="1:3" hidden="1">
      <c r="A90" s="4">
        <v>87</v>
      </c>
      <c r="B90" s="4" t="s">
        <v>786</v>
      </c>
      <c r="C90" s="4">
        <v>2023</v>
      </c>
    </row>
    <row r="91" spans="1:3">
      <c r="A91" s="4">
        <v>88</v>
      </c>
      <c r="B91" s="4" t="s">
        <v>791</v>
      </c>
      <c r="C91" s="4">
        <v>2025</v>
      </c>
    </row>
    <row r="92" spans="1:3">
      <c r="A92" s="6" t="s">
        <v>793</v>
      </c>
      <c r="B92" s="4"/>
      <c r="C92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DTE HB 186 TY 2025 - Full Data and Calculations</dc:title>
  <dc:subject/>
  <dc:creator>Escobar, Xavier</dc:creator>
  <cp:keywords/>
  <dc:description/>
  <cp:lastModifiedBy/>
  <cp:revision/>
  <dcterms:created xsi:type="dcterms:W3CDTF">2026-08-06T12:31:08Z</dcterms:created>
  <dcterms:modified xsi:type="dcterms:W3CDTF">2026-08-28T17:20:39Z</dcterms:modified>
  <cp:category/>
  <cp:contentStatus/>
</cp:coreProperties>
</file>