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 defaultThemeVersion="124226"/>
  <xr:revisionPtr revIDLastSave="0" documentId="13_ncr:1_{EC07E866-051B-4E45-9C1B-A012C6DB7FEA}" xr6:coauthVersionLast="47" xr6:coauthVersionMax="47" xr10:uidLastSave="{00000000-0000-0000-0000-000000000000}"/>
  <bookViews>
    <workbookView xWindow="6555" yWindow="3720" windowWidth="17325" windowHeight="9120" tabRatio="805" xr2:uid="{00000000-000D-0000-FFFF-FFFF00000000}"/>
  </bookViews>
  <sheets>
    <sheet name="summary &amp; Images" sheetId="3" r:id="rId1"/>
    <sheet name="Contrôle BL" sheetId="11" state="hidden" r:id="rId2"/>
  </sheets>
  <externalReferences>
    <externalReference r:id="rId3"/>
  </externalReferenc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7" i="3"/>
  <c r="C4" i="3"/>
  <c r="G4" i="3" s="1"/>
  <c r="H4" i="3" l="1"/>
  <c r="J4" i="3" s="1"/>
  <c r="I4" i="3"/>
  <c r="G10" i="3"/>
  <c r="H10" i="3"/>
  <c r="J10" i="3" s="1"/>
  <c r="I10" i="3"/>
  <c r="G7" i="3"/>
  <c r="H7" i="3"/>
  <c r="J7" i="3" s="1"/>
  <c r="C13" i="3"/>
  <c r="C14" i="3" s="1"/>
  <c r="I7" i="3"/>
  <c r="C15" i="3" l="1"/>
  <c r="H15" i="3" s="1"/>
  <c r="J15" i="3" s="1"/>
  <c r="I14" i="3"/>
  <c r="H14" i="3"/>
  <c r="G14" i="3"/>
  <c r="H13" i="3"/>
  <c r="J13" i="3" s="1"/>
  <c r="G13" i="3"/>
  <c r="I13" i="3"/>
  <c r="G15" i="3" l="1"/>
  <c r="C16" i="3"/>
  <c r="H16" i="3" s="1"/>
  <c r="J16" i="3" s="1"/>
  <c r="I15" i="3"/>
  <c r="G16" i="3" l="1"/>
  <c r="C17" i="3"/>
  <c r="C18" i="3" s="1"/>
  <c r="I18" i="3" s="1"/>
  <c r="I16" i="3"/>
  <c r="G17" i="3" l="1"/>
  <c r="H17" i="3"/>
  <c r="J17" i="3" s="1"/>
  <c r="G18" i="3"/>
  <c r="I17" i="3"/>
  <c r="H18" i="3"/>
  <c r="B3" i="11" l="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</calcChain>
</file>

<file path=xl/sharedStrings.xml><?xml version="1.0" encoding="utf-8"?>
<sst xmlns="http://schemas.openxmlformats.org/spreadsheetml/2006/main" count="38" uniqueCount="29">
  <si>
    <t>PRODUIT</t>
  </si>
  <si>
    <t>Conformité des qté pesés au BL</t>
  </si>
  <si>
    <t>Étiquettes de lignes</t>
  </si>
  <si>
    <t>(vide)</t>
  </si>
  <si>
    <t>Total général</t>
  </si>
  <si>
    <t>Somme de Résultats du comptage à la main</t>
  </si>
  <si>
    <t>x</t>
  </si>
  <si>
    <t>Somme de QTE TOTAL DE PRODUITS (UNITE)</t>
  </si>
  <si>
    <t>Palettes MONO REFERENCE</t>
  </si>
  <si>
    <t>Palettes MULTI REFERENCE</t>
  </si>
  <si>
    <t>Références</t>
  </si>
  <si>
    <t>Qté totale</t>
  </si>
  <si>
    <t>(Plusieurs éléments)</t>
  </si>
  <si>
    <t>QUANTITES</t>
  </si>
  <si>
    <t>REF</t>
  </si>
  <si>
    <t>PALETTISATION</t>
  </si>
  <si>
    <t>PHOTOS</t>
  </si>
  <si>
    <t>TOY BOUEE MARINE GONFLABLE 67X67CM  PVC</t>
  </si>
  <si>
    <t>TOY BOUEE MARINE GONFLABLE 87X87CM  PVC</t>
  </si>
  <si>
    <t>TOY BOUEE DOPHIN GONFLABLE 67X67CM  PVC</t>
  </si>
  <si>
    <t>TOY BOUEE DOPHIN GONFLABLE 87X87CM  PVC</t>
  </si>
  <si>
    <t>TOY BOUEE PASTEQUE GONFLABLE 67X67CM  PVC</t>
  </si>
  <si>
    <t>TOY BOUEE PASTEQUE GONFLABLE 87X87CM  PVC</t>
  </si>
  <si>
    <t>TOY BOUEE DINO GONFLABLE 67X67CM  PVC</t>
  </si>
  <si>
    <t>TOY BOUEE BEIGNET GONFLABLE 87X87CM  PVC</t>
  </si>
  <si>
    <t>TOY BOUEE FLAMANT GONFLABLE 87X87CM  PVC</t>
  </si>
  <si>
    <t>1 pal - 1 300
1 pal - 700</t>
  </si>
  <si>
    <t>Packed in</t>
  </si>
  <si>
    <t>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</si>
</sst>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B_F_-;\-* #,##0\ _B_F_-;_-* &quot;-&quot;\ _B_F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6"/>
      <color theme="1"/>
      <name val="Calibri"/>
      <family val="2"/>
      <scheme val="minor"/>
    </font>
    <font>
      <sz val="14"/>
      <color theme="1"/>
      <name val="Microsoft JhengHei UI"/>
      <family val="2"/>
    </font>
    <font>
      <b/>
      <sz val="16"/>
      <name val="72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vertical="center"/>
    </xf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</cellXfs>
  <cellStyles count="4">
    <cellStyle name="Normal" xfId="0" builtinId="0"/>
    <cellStyle name="Normal 2" xfId="1" xr:uid="{00000000-0005-0000-0000-000002000000}"/>
    <cellStyle name="Style 1" xfId="2" xr:uid="{00000000-0005-0000-0000-000003000000}"/>
    <cellStyle name="常规_Sheet1" xfId="3" xr:uid="{00000000-0005-0000-0000-000004000000}"/>
  </cellStyles>
  <dxfs count="0"/>
  <tableStyles count="0" defaultTableStyle="TableStyleMedium2" defaultPivotStyle="PivotStyleLight16"/>
  <colors>
    <mruColors>
      <color rgb="FFEAE7ED"/>
      <color rgb="FFE8CDE9"/>
      <color rgb="FFA499B1"/>
      <color rgb="FFDBD6E0"/>
      <color rgb="FFCC99FF"/>
      <color rgb="FFCFB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88900</xdr:rowOff>
    </xdr:from>
    <xdr:to>
      <xdr:col>3</xdr:col>
      <xdr:colOff>385722</xdr:colOff>
      <xdr:row>36</xdr:row>
      <xdr:rowOff>73025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6700" y="15227300"/>
          <a:ext cx="4327544" cy="49911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18</xdr:row>
      <xdr:rowOff>88900</xdr:rowOff>
    </xdr:from>
    <xdr:to>
      <xdr:col>7</xdr:col>
      <xdr:colOff>872850</xdr:colOff>
      <xdr:row>21</xdr:row>
      <xdr:rowOff>73025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700" y="15227300"/>
          <a:ext cx="684820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1564412</xdr:colOff>
      <xdr:row>21</xdr:row>
      <xdr:rowOff>50800</xdr:rowOff>
    </xdr:from>
    <xdr:to>
      <xdr:col>8</xdr:col>
      <xdr:colOff>689372</xdr:colOff>
      <xdr:row>39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19612" y="16929100"/>
          <a:ext cx="4023587" cy="3835400"/>
        </a:xfrm>
        <a:prstGeom prst="rect">
          <a:avLst/>
        </a:prstGeom>
      </xdr:spPr>
    </xdr:pic>
    <xdr:clientData/>
  </xdr:twoCellAnchor>
  <xdr:twoCellAnchor editAs="oneCell">
    <xdr:from>
      <xdr:col>8</xdr:col>
      <xdr:colOff>887923</xdr:colOff>
      <xdr:row>21</xdr:row>
      <xdr:rowOff>2368</xdr:rowOff>
    </xdr:from>
    <xdr:to>
      <xdr:col>11</xdr:col>
      <xdr:colOff>592675</xdr:colOff>
      <xdr:row>39</xdr:row>
      <xdr:rowOff>24593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79364" y="13353512"/>
          <a:ext cx="4983862" cy="35093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54807</xdr:rowOff>
    </xdr:from>
    <xdr:to>
      <xdr:col>3</xdr:col>
      <xdr:colOff>415548</xdr:colOff>
      <xdr:row>57</xdr:row>
      <xdr:rowOff>149297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6700" y="20209707"/>
          <a:ext cx="4330700" cy="3820670"/>
        </a:xfrm>
        <a:prstGeom prst="rect">
          <a:avLst/>
        </a:prstGeom>
      </xdr:spPr>
    </xdr:pic>
    <xdr:clientData/>
  </xdr:twoCellAnchor>
  <xdr:twoCellAnchor editAs="oneCell">
    <xdr:from>
      <xdr:col>3</xdr:col>
      <xdr:colOff>393700</xdr:colOff>
      <xdr:row>21</xdr:row>
      <xdr:rowOff>58240</xdr:rowOff>
    </xdr:from>
    <xdr:to>
      <xdr:col>5</xdr:col>
      <xdr:colOff>1597025</xdr:colOff>
      <xdr:row>39</xdr:row>
      <xdr:rowOff>76200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7400" y="16936540"/>
          <a:ext cx="4305300" cy="382796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381001</xdr:colOff>
      <xdr:row>39</xdr:row>
      <xdr:rowOff>76200</xdr:rowOff>
    </xdr:from>
    <xdr:to>
      <xdr:col>5</xdr:col>
      <xdr:colOff>1330325</xdr:colOff>
      <xdr:row>61</xdr:row>
      <xdr:rowOff>34321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4701" y="20764500"/>
          <a:ext cx="4051299" cy="3867815"/>
        </a:xfrm>
        <a:prstGeom prst="rect">
          <a:avLst/>
        </a:prstGeom>
      </xdr:spPr>
    </xdr:pic>
    <xdr:clientData/>
  </xdr:twoCellAnchor>
  <xdr:twoCellAnchor editAs="oneCell">
    <xdr:from>
      <xdr:col>5</xdr:col>
      <xdr:colOff>1308099</xdr:colOff>
      <xdr:row>39</xdr:row>
      <xdr:rowOff>63500</xdr:rowOff>
    </xdr:from>
    <xdr:to>
      <xdr:col>8</xdr:col>
      <xdr:colOff>262669</xdr:colOff>
      <xdr:row>61</xdr:row>
      <xdr:rowOff>38101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63299" y="20751800"/>
          <a:ext cx="3845577" cy="3886200"/>
        </a:xfrm>
        <a:prstGeom prst="rect">
          <a:avLst/>
        </a:prstGeom>
      </xdr:spPr>
    </xdr:pic>
    <xdr:clientData/>
  </xdr:twoCellAnchor>
  <xdr:twoCellAnchor editAs="oneCell">
    <xdr:from>
      <xdr:col>8</xdr:col>
      <xdr:colOff>193728</xdr:colOff>
      <xdr:row>39</xdr:row>
      <xdr:rowOff>95788</xdr:rowOff>
    </xdr:from>
    <xdr:to>
      <xdr:col>9</xdr:col>
      <xdr:colOff>1643715</xdr:colOff>
      <xdr:row>61</xdr:row>
      <xdr:rowOff>70389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85169" y="16934051"/>
          <a:ext cx="3500283" cy="4236635"/>
        </a:xfrm>
        <a:prstGeom prst="rect">
          <a:avLst/>
        </a:prstGeom>
      </xdr:spPr>
    </xdr:pic>
    <xdr:clientData/>
  </xdr:twoCellAnchor>
  <xdr:twoCellAnchor editAs="oneCell">
    <xdr:from>
      <xdr:col>9</xdr:col>
      <xdr:colOff>1687593</xdr:colOff>
      <xdr:row>39</xdr:row>
      <xdr:rowOff>95788</xdr:rowOff>
    </xdr:from>
    <xdr:to>
      <xdr:col>13</xdr:col>
      <xdr:colOff>154061</xdr:colOff>
      <xdr:row>61</xdr:row>
      <xdr:rowOff>70389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29330" y="16934051"/>
          <a:ext cx="3923163" cy="42366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139699</xdr:rowOff>
    </xdr:from>
    <xdr:to>
      <xdr:col>3</xdr:col>
      <xdr:colOff>415547</xdr:colOff>
      <xdr:row>80</xdr:row>
      <xdr:rowOff>41455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6700" y="24028399"/>
          <a:ext cx="4330699" cy="4000681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61</xdr:row>
      <xdr:rowOff>38100</xdr:rowOff>
    </xdr:from>
    <xdr:to>
      <xdr:col>5</xdr:col>
      <xdr:colOff>948131</xdr:colOff>
      <xdr:row>83</xdr:row>
      <xdr:rowOff>149503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4700" y="24638000"/>
          <a:ext cx="3659581" cy="4017288"/>
        </a:xfrm>
        <a:prstGeom prst="rect">
          <a:avLst/>
        </a:prstGeom>
      </xdr:spPr>
    </xdr:pic>
    <xdr:clientData/>
  </xdr:twoCellAnchor>
  <xdr:twoCellAnchor editAs="oneCell">
    <xdr:from>
      <xdr:col>10</xdr:col>
      <xdr:colOff>242161</xdr:colOff>
      <xdr:row>2</xdr:row>
      <xdr:rowOff>355170</xdr:rowOff>
    </xdr:from>
    <xdr:to>
      <xdr:col>28</xdr:col>
      <xdr:colOff>41681</xdr:colOff>
      <xdr:row>13</xdr:row>
      <xdr:rowOff>1291526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0A61CC2-093C-5F75-008A-BFDAEEF49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59746" y="1130085"/>
          <a:ext cx="14869555" cy="6393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CDE%205407430%20BOUEE%20GONFLABLE.xlsm" TargetMode="External"/><Relationship Id="rId1" Type="http://schemas.openxmlformats.org/officeDocument/2006/relationships/externalLinkPath" Target="attachments/CDE%205407430%20BOUEE%20GONFLAB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e produit"/>
      <sheetName val="CHECK-LIST"/>
      <sheetName val="Comptage palette mono"/>
      <sheetName val="Comptage palette multi"/>
      <sheetName val="Ctrl Poids Palettes multi"/>
      <sheetName val="langues-Listes"/>
      <sheetName val="Référentiel Marché"/>
      <sheetName val="Contrôle BL"/>
    </sheetNames>
    <sheetDataSet>
      <sheetData sheetId="0">
        <row r="4">
          <cell r="C4">
            <v>1005069221</v>
          </cell>
        </row>
        <row r="7">
          <cell r="C7">
            <v>1005069218</v>
          </cell>
        </row>
        <row r="10">
          <cell r="C10">
            <v>1005069223</v>
          </cell>
        </row>
        <row r="13">
          <cell r="C13">
            <v>1005069225</v>
          </cell>
        </row>
        <row r="14">
          <cell r="C14">
            <v>1005069226</v>
          </cell>
        </row>
        <row r="15">
          <cell r="C15">
            <v>1005069224</v>
          </cell>
        </row>
        <row r="16">
          <cell r="C16">
            <v>1005069222</v>
          </cell>
        </row>
        <row r="17">
          <cell r="C17">
            <v>1005069219</v>
          </cell>
        </row>
        <row r="18">
          <cell r="C18">
            <v>1005069220</v>
          </cell>
        </row>
      </sheetData>
      <sheetData sheetId="1">
        <row r="3">
          <cell r="D3">
            <v>2000</v>
          </cell>
          <cell r="F3" t="str">
            <v>Total pcs</v>
          </cell>
          <cell r="G3">
            <v>2000</v>
          </cell>
          <cell r="I3" t="str">
            <v>Total pcs</v>
          </cell>
          <cell r="J3">
            <v>2000</v>
          </cell>
          <cell r="L3" t="str">
            <v>Total pcs</v>
          </cell>
          <cell r="M3">
            <v>2000</v>
          </cell>
          <cell r="O3" t="str">
            <v>Total pcs</v>
          </cell>
          <cell r="P3">
            <v>2000</v>
          </cell>
          <cell r="R3" t="str">
            <v>Total pcs</v>
          </cell>
          <cell r="S3">
            <v>2000</v>
          </cell>
          <cell r="T3" t="str">
            <v>Total pcs</v>
          </cell>
          <cell r="U3">
            <v>2000</v>
          </cell>
          <cell r="W3" t="str">
            <v>Total pcs</v>
          </cell>
          <cell r="X3">
            <v>2000</v>
          </cell>
          <cell r="Z3" t="str">
            <v>Total pcs</v>
          </cell>
          <cell r="AA3">
            <v>2000</v>
          </cell>
          <cell r="AC3" t="str">
            <v>Total pcs</v>
          </cell>
          <cell r="AD3" t="str">
            <v/>
          </cell>
          <cell r="AF3" t="str">
            <v>Total pcs</v>
          </cell>
          <cell r="AG3" t="str">
            <v/>
          </cell>
          <cell r="AI3" t="str">
            <v>Total pcs</v>
          </cell>
          <cell r="AJ3" t="str">
            <v/>
          </cell>
          <cell r="AL3" t="str">
            <v>Total pcs</v>
          </cell>
          <cell r="AM3" t="str">
            <v/>
          </cell>
          <cell r="AO3" t="str">
            <v>Total pcs</v>
          </cell>
          <cell r="AP3" t="str">
            <v/>
          </cell>
          <cell r="AR3" t="str">
            <v>Total pcs</v>
          </cell>
          <cell r="AS3" t="str">
            <v/>
          </cell>
        </row>
        <row r="6">
          <cell r="C6">
            <v>1005069221</v>
          </cell>
          <cell r="F6">
            <v>1005069218</v>
          </cell>
          <cell r="I6">
            <v>1005069223</v>
          </cell>
          <cell r="L6">
            <v>1005069225</v>
          </cell>
          <cell r="O6">
            <v>1005069226</v>
          </cell>
          <cell r="R6">
            <v>1005069224</v>
          </cell>
          <cell r="T6">
            <v>1005069222</v>
          </cell>
          <cell r="W6">
            <v>1005069219</v>
          </cell>
          <cell r="Z6">
            <v>1005069220</v>
          </cell>
        </row>
        <row r="7">
          <cell r="C7" t="str">
            <v>TOY BOUEE DOPHIN GONFLABLE 87X87CM  PVC</v>
          </cell>
          <cell r="F7" t="str">
            <v>TOY BOUEE MARINE GONFLABLE 67X67CM  PVC</v>
          </cell>
          <cell r="I7" t="str">
            <v>TOY BOUEE PASTEQUE GONFLABLE 87X87CM  PVC</v>
          </cell>
          <cell r="L7" t="str">
            <v>TOY BOUEE BEIGNET GONFLABLE 87X87CM  PVC</v>
          </cell>
          <cell r="O7" t="str">
            <v>TOY BOUEE FLAMANT GONFLABLE 87X87CM  PVC</v>
          </cell>
          <cell r="R7" t="str">
            <v>TOY BOUEE DINO GONFLABLE 67X67CM  PVC</v>
          </cell>
          <cell r="T7" t="str">
            <v>TOY BOUEE PASTEQUE GONFLABLE 67X67CM  PVC</v>
          </cell>
          <cell r="W7" t="str">
            <v>TOY BOUEE MARINE GONFLABLE 87X87CM  PVC</v>
          </cell>
          <cell r="Z7" t="str">
            <v>TOY BOUEE DOPHIN GONFLABLE 67X67CM  PVC</v>
          </cell>
        </row>
        <row r="9">
          <cell r="D9" t="str">
            <v>Photos faites</v>
          </cell>
          <cell r="G9" t="str">
            <v>Photos faites</v>
          </cell>
          <cell r="J9" t="str">
            <v>Photos faites</v>
          </cell>
          <cell r="M9" t="str">
            <v>Photos faites</v>
          </cell>
          <cell r="P9" t="str">
            <v>Photos faites</v>
          </cell>
          <cell r="U9" t="str">
            <v>Photos faites</v>
          </cell>
          <cell r="X9" t="str">
            <v>Photos faites</v>
          </cell>
          <cell r="AA9" t="str">
            <v>Photos faites</v>
          </cell>
          <cell r="AD9" t="str">
            <v>Photos faites</v>
          </cell>
          <cell r="AG9" t="str">
            <v>Photos faites</v>
          </cell>
          <cell r="AJ9" t="str">
            <v>Photos faites</v>
          </cell>
          <cell r="AM9" t="str">
            <v>Photos faites</v>
          </cell>
          <cell r="AP9" t="str">
            <v>Photos faites</v>
          </cell>
          <cell r="AS9" t="str">
            <v>Photos faites</v>
          </cell>
        </row>
        <row r="10">
          <cell r="C10">
            <v>1</v>
          </cell>
          <cell r="F10">
            <v>1</v>
          </cell>
          <cell r="I10">
            <v>1</v>
          </cell>
          <cell r="L10">
            <v>1</v>
          </cell>
          <cell r="O10">
            <v>2</v>
          </cell>
          <cell r="R10">
            <v>1</v>
          </cell>
          <cell r="T10">
            <v>1</v>
          </cell>
          <cell r="W10">
            <v>1</v>
          </cell>
          <cell r="Z10">
            <v>1</v>
          </cell>
          <cell r="AC10" t="str">
            <v/>
          </cell>
          <cell r="AF10" t="str">
            <v/>
          </cell>
          <cell r="AI10" t="str">
            <v/>
          </cell>
          <cell r="AL10" t="str">
            <v/>
          </cell>
          <cell r="AO10" t="str">
            <v/>
          </cell>
          <cell r="AR10" t="str">
            <v/>
          </cell>
        </row>
        <row r="11">
          <cell r="C11">
            <v>1</v>
          </cell>
          <cell r="F11">
            <v>1</v>
          </cell>
          <cell r="I11">
            <v>1</v>
          </cell>
          <cell r="L11">
            <v>1</v>
          </cell>
          <cell r="O11">
            <v>1</v>
          </cell>
          <cell r="Q11">
            <v>1</v>
          </cell>
          <cell r="R11">
            <v>1</v>
          </cell>
          <cell r="T11">
            <v>1</v>
          </cell>
          <cell r="W11">
            <v>1</v>
          </cell>
          <cell r="Z11">
            <v>1</v>
          </cell>
        </row>
        <row r="12">
          <cell r="C12">
            <v>16</v>
          </cell>
          <cell r="F12">
            <v>10</v>
          </cell>
          <cell r="I12">
            <v>16</v>
          </cell>
          <cell r="L12">
            <v>16</v>
          </cell>
          <cell r="O12">
            <v>13</v>
          </cell>
          <cell r="Q12">
            <v>7</v>
          </cell>
          <cell r="R12">
            <v>10</v>
          </cell>
          <cell r="T12">
            <v>10</v>
          </cell>
          <cell r="W12">
            <v>16</v>
          </cell>
          <cell r="Z12">
            <v>10</v>
          </cell>
        </row>
        <row r="13">
          <cell r="C13" t="str">
            <v>80X120X160</v>
          </cell>
          <cell r="F13" t="str">
            <v>80X120X87</v>
          </cell>
          <cell r="I13" t="str">
            <v>80X120X160</v>
          </cell>
          <cell r="L13" t="str">
            <v>80X120X160</v>
          </cell>
          <cell r="O13" t="str">
            <v>80X120X140</v>
          </cell>
          <cell r="Q13" t="str">
            <v>80X120X100</v>
          </cell>
          <cell r="R13" t="str">
            <v>80X120X82</v>
          </cell>
          <cell r="T13" t="str">
            <v>80X120X80</v>
          </cell>
          <cell r="W13" t="str">
            <v>80X120X160</v>
          </cell>
          <cell r="Z13" t="str">
            <v>80X120X100</v>
          </cell>
        </row>
        <row r="14">
          <cell r="C14">
            <v>505</v>
          </cell>
          <cell r="F14">
            <v>325</v>
          </cell>
          <cell r="I14">
            <v>505</v>
          </cell>
          <cell r="L14">
            <v>505</v>
          </cell>
          <cell r="O14">
            <v>415</v>
          </cell>
          <cell r="Q14">
            <v>235</v>
          </cell>
          <cell r="R14">
            <v>325</v>
          </cell>
          <cell r="T14">
            <v>325</v>
          </cell>
          <cell r="W14">
            <v>505</v>
          </cell>
          <cell r="Z14">
            <v>325</v>
          </cell>
        </row>
        <row r="16">
          <cell r="G16" t="str">
            <v>Photos faites</v>
          </cell>
          <cell r="J16" t="str">
            <v>Photos faites</v>
          </cell>
          <cell r="U16" t="str">
            <v>Photos faites</v>
          </cell>
          <cell r="X16" t="str">
            <v>Photos faites</v>
          </cell>
          <cell r="AA16" t="str">
            <v>Photos faites</v>
          </cell>
          <cell r="AD16" t="str">
            <v>Photos faites</v>
          </cell>
          <cell r="AG16" t="str">
            <v>Photos faites</v>
          </cell>
          <cell r="AJ16" t="str">
            <v>Photos faites</v>
          </cell>
          <cell r="AM16" t="str">
            <v>Photos faites</v>
          </cell>
          <cell r="AP16" t="str">
            <v>Photos faites</v>
          </cell>
          <cell r="AS16" t="str">
            <v>Photos faites</v>
          </cell>
        </row>
        <row r="17">
          <cell r="C17">
            <v>125</v>
          </cell>
          <cell r="F17">
            <v>200</v>
          </cell>
          <cell r="I17">
            <v>125</v>
          </cell>
          <cell r="L17">
            <v>125</v>
          </cell>
          <cell r="O17">
            <v>100</v>
          </cell>
          <cell r="R17">
            <v>200</v>
          </cell>
          <cell r="T17">
            <v>200</v>
          </cell>
          <cell r="W17">
            <v>125</v>
          </cell>
          <cell r="Z17">
            <v>200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42.415170486114" createdVersion="4" refreshedVersion="4" minRefreshableVersion="3" recordCount="77" xr:uid="{00000000-000A-0000-FFFF-FFFF00000000}">
  <cacheSource type="worksheet">
    <worksheetSource name="Tableau2[[Référence]:[Palette conforme ?]]"/>
  </cacheSource>
  <cacheFields count="13">
    <cacheField name="Référence" numFmtId="0">
      <sharedItems containsNonDate="0" containsBlank="1" count="2">
        <m/>
        <s v="x" u="1"/>
      </sharedItems>
    </cacheField>
    <cacheField name="Désignation" numFmtId="0">
      <sharedItems containsNonDate="0" containsString="0" containsBlank="1"/>
    </cacheField>
    <cacheField name="Contrôle visuel des produits et de la palette" numFmtId="0">
      <sharedItems containsNonDate="0" containsString="0" containsBlank="1"/>
    </cacheField>
    <cacheField name="POIDS DU PRODUIT (kg)" numFmtId="0">
      <sharedItems containsBlank="1"/>
    </cacheField>
    <cacheField name="Nbre de produits dans un carton" numFmtId="0">
      <sharedItems containsNonDate="0" containsString="0" containsBlank="1"/>
    </cacheField>
    <cacheField name="POIDS DU CARTON (kg)" numFmtId="0">
      <sharedItems containsNonDate="0" containsString="0" containsBlank="1"/>
    </cacheField>
    <cacheField name="POIDS PALETTE BOIS (kg)" numFmtId="0">
      <sharedItems containsSemiMixedTypes="0" containsString="0" containsNumber="1" containsInteger="1" minValue="25" maxValue="25"/>
    </cacheField>
    <cacheField name="POIDS REEL DE LA PALETTE" numFmtId="0">
      <sharedItems containsNonDate="0" containsString="0" containsBlank="1"/>
    </cacheField>
    <cacheField name="Nbre de produit" numFmtId="0">
      <sharedItems/>
    </cacheField>
    <cacheField name="Qté BL de produit sur la palette" numFmtId="0">
      <sharedItems containsString="0" containsBlank="1" containsNumber="1" containsInteger="1" minValue="1500" maxValue="2500"/>
    </cacheField>
    <cacheField name="Conformité des qté pesés au BL" numFmtId="0">
      <sharedItems count="3">
        <s v="-"/>
        <s v="à recompter" u="1"/>
        <s v="Conforme" u="1"/>
      </sharedItems>
    </cacheField>
    <cacheField name="Résultats du comptage à la main" numFmtId="0">
      <sharedItems containsString="0" containsBlank="1" containsNumber="1" containsInteger="1" minValue="1700" maxValue="1700"/>
    </cacheField>
    <cacheField name="Palette conforme 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42.415170601853" createdVersion="4" refreshedVersion="4" minRefreshableVersion="3" recordCount="339" xr:uid="{00000000-000A-0000-FFFF-FFFF01000000}">
  <cacheSource type="worksheet">
    <worksheetSource name="Tableau1"/>
  </cacheSource>
  <cacheFields count="16">
    <cacheField name="N° palette" numFmtId="0">
      <sharedItems containsNonDate="0" containsBlank="1" count="2">
        <m/>
        <s v="x" u="1"/>
      </sharedItems>
    </cacheField>
    <cacheField name="Référence" numFmtId="0">
      <sharedItems containsNonDate="0" containsString="0" containsBlank="1" containsNumber="1" containsInteger="1" minValue="1" maxValue="2" count="3">
        <m/>
        <n v="2" u="1"/>
        <n v="1" u="1"/>
      </sharedItems>
    </cacheField>
    <cacheField name="Désignation" numFmtId="0">
      <sharedItems containsNonDate="0" containsString="0" containsBlank="1"/>
    </cacheField>
    <cacheField name="Contrôle visuel des produits" numFmtId="0">
      <sharedItems containsNonDate="0" containsString="0" containsBlank="1"/>
    </cacheField>
    <cacheField name="COLISAGE" numFmtId="0">
      <sharedItems containsNonDate="0" containsString="0" containsBlank="1"/>
    </cacheField>
    <cacheField name="NBRE DE CARTON / PLAT" numFmtId="0">
      <sharedItems containsNonDate="0" containsString="0" containsBlank="1"/>
    </cacheField>
    <cacheField name="NBRE DE PLAT" numFmtId="0">
      <sharedItems containsNonDate="0" containsString="0" containsBlank="1"/>
    </cacheField>
    <cacheField name="NBRE DE COLIS EN PLUS/MOINS" numFmtId="0">
      <sharedItems containsNonDate="0" containsString="0" containsBlank="1"/>
    </cacheField>
    <cacheField name="NBRE DE PRODUITS EN PLUS/MOINS" numFmtId="0">
      <sharedItems containsNonDate="0" containsString="0" containsBlank="1"/>
    </cacheField>
    <cacheField name="QTE TOTAL DE PRODUITS (UNITE)" numFmtId="0">
      <sharedItems containsSemiMixedTypes="0" containsString="0" containsNumber="1" containsInteger="1" minValue="0" maxValue="0"/>
    </cacheField>
    <cacheField name="POIDS DU PRODUIT (kg)" numFmtId="0">
      <sharedItems containsNonDate="0" containsString="0" containsBlank="1"/>
    </cacheField>
    <cacheField name="POIDS DU CARTON (kg)" numFmtId="0">
      <sharedItems containsNonDate="0" containsString="0" containsBlank="1"/>
    </cacheField>
    <cacheField name="POIDS PALETTE BOIS (kg)" numFmtId="0">
      <sharedItems containsSemiMixedTypes="0" containsString="0" containsNumber="1" containsInteger="1" minValue="25" maxValue="25"/>
    </cacheField>
    <cacheField name="POIDS THEORIQUE DE LA PALETTE / REFERENCE" numFmtId="0">
      <sharedItems/>
    </cacheField>
    <cacheField name="POIDS REEL DE LA PALETTE" numFmtId="0">
      <sharedItems containsNonDate="0" containsString="0" containsBlank="1"/>
    </cacheField>
    <cacheField name="Pesée Palette Conforme au poids théorique 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m/>
    <m/>
    <m/>
    <m/>
    <m/>
    <n v="25"/>
    <m/>
    <s v="-"/>
    <n v="1500"/>
    <x v="0"/>
    <n v="1700"/>
    <s v="-"/>
  </r>
  <r>
    <x v="0"/>
    <m/>
    <m/>
    <m/>
    <m/>
    <m/>
    <n v="25"/>
    <m/>
    <s v="-"/>
    <n v="2500"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s v=" "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  <r>
    <x v="0"/>
    <m/>
    <m/>
    <m/>
    <m/>
    <m/>
    <n v="25"/>
    <m/>
    <s v="-"/>
    <m/>
    <x v="0"/>
    <m/>
    <s v="-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"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  <r>
    <x v="0"/>
    <x v="0"/>
    <m/>
    <m/>
    <m/>
    <m/>
    <m/>
    <m/>
    <m/>
    <n v="0"/>
    <m/>
    <m/>
    <n v="25"/>
    <s v="-"/>
    <m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2000000}" name="Tableau croisé dynamique3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I4:J5" firstHeaderRow="1" firstDataRow="1" firstDataCol="1" rowPageCount="1" colPageCount="1"/>
  <pivotFields count="13">
    <pivotField axis="axisRow" showAll="0" defaultSubtotal="0">
      <items count="2">
        <item m="1" x="1"/>
        <item x="0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axis="axisPage" multipleItemSelectionAllowed="1" showAll="0">
      <items count="4">
        <item h="1" x="0"/>
        <item m="1" x="1"/>
        <item h="1" m="1" x="2"/>
        <item t="default"/>
      </items>
    </pivotField>
    <pivotField dataField="1" showAll="0"/>
    <pivotField showAll="0"/>
  </pivotFields>
  <rowFields count="1">
    <field x="0"/>
  </rowFields>
  <rowItems count="1">
    <i t="grand">
      <x/>
    </i>
  </rowItems>
  <colItems count="1">
    <i/>
  </colItems>
  <pageFields count="1">
    <pageField fld="10" hier="-1"/>
  </pageFields>
  <dataFields count="1">
    <dataField name="Somme de Résultats du comptage à la main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Tableau croisé dynamique2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L4:M6" firstHeaderRow="1" firstDataRow="1" firstDataCol="1"/>
  <pivotFields count="16">
    <pivotField showAll="0"/>
    <pivotField axis="axisRow" showAll="0" defaultSubtotal="0">
      <items count="3">
        <item m="1" x="2"/>
        <item x="0"/>
        <item m="1" x="1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 defaultSubtotal="0"/>
  </pivotFields>
  <rowFields count="1">
    <field x="1"/>
  </rowFields>
  <rowItems count="2">
    <i>
      <x v="1"/>
    </i>
    <i t="grand">
      <x/>
    </i>
  </rowItems>
  <colItems count="1">
    <i/>
  </colItems>
  <dataFields count="1">
    <dataField name="Somme de QTE TOTAL DE PRODUITS (UNITE)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4000000}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F4:F5" firstHeaderRow="1" firstDataRow="1" firstDataCol="1" rowPageCount="1" colPageCount="1"/>
  <pivotFields count="13">
    <pivotField axis="axisRow" showAll="0" defaultSubtotal="0">
      <items count="2">
        <item m="1" x="1"/>
        <item x="0"/>
      </items>
    </pivotField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axis="axisPage" multipleItemSelectionAllowed="1" showAll="0">
      <items count="4">
        <item h="1" x="0"/>
        <item h="1" m="1" x="1"/>
        <item m="1" x="2"/>
        <item t="default"/>
      </items>
    </pivotField>
    <pivotField showAll="0"/>
    <pivotField showAll="0"/>
  </pivotFields>
  <rowFields count="1">
    <field x="0"/>
  </rowFields>
  <rowItems count="1">
    <i t="grand">
      <x/>
    </i>
  </rowItems>
  <colItems count="1">
    <i/>
  </colItems>
  <pageFields count="1">
    <pageField fld="1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3000000}" name="Tableau croisé dynamique4" cacheId="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O4:O6" firstHeaderRow="1" firstDataRow="1" firstDataCol="1"/>
  <pivotFields count="16">
    <pivotField showAll="0"/>
    <pivotField axis="axisRow" showAll="0" defaultSubtotal="0">
      <items count="3">
        <item m="1" x="2"/>
        <item x="0"/>
        <item m="1"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</pivotFields>
  <rowFields count="1">
    <field x="1"/>
  </rowFields>
  <rowItems count="2">
    <i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4" displayName="Tableau4" ref="A2:B38" totalsRowShown="0">
  <autoFilter ref="A2:B38" xr:uid="{00000000-0009-0000-0100-000004000000}"/>
  <tableColumns count="2">
    <tableColumn id="1" xr3:uid="{00000000-0010-0000-0200-000001000000}" name="Références"/>
    <tableColumn id="2" xr3:uid="{00000000-0010-0000-0200-000002000000}" name="Qté totale">
      <calculatedColumnFormula>IFERROR(VLOOKUP(A3,F:G,2,FALSE)+VLOOKUP(A3,I:J,2,FALSE)+ VLOOKUP(A3,L:M,2,FALSE) +VLOOKUP(A3,O:P,2,FALSE),"-")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J18"/>
  <sheetViews>
    <sheetView showGridLines="0" tabSelected="1" zoomScale="59" zoomScaleNormal="60" workbookViewId="0">
      <selection activeCell="F13" sqref="F13"/>
    </sheetView>
  </sheetViews>
  <sheetFormatPr defaultColWidth="11.42578125" defaultRowHeight="15"/>
  <cols>
    <col min="1" max="1" width="8" style="6" customWidth="1"/>
    <col min="2" max="2" width="24" style="6" customWidth="1"/>
    <col min="3" max="3" width="25" style="1" customWidth="1"/>
    <col min="4" max="4" width="30.7109375" style="1" bestFit="1" customWidth="1"/>
    <col min="5" max="5" width="14.5703125" style="1" customWidth="1"/>
    <col min="6" max="6" width="26.140625" style="1" bestFit="1" customWidth="1"/>
    <col min="7" max="7" width="21.5703125" style="1" bestFit="1" customWidth="1"/>
    <col min="8" max="8" width="24" style="1" bestFit="1" customWidth="1"/>
    <col min="9" max="9" width="30.7109375" style="1" bestFit="1" customWidth="1"/>
    <col min="10" max="10" width="26.5703125" style="1" bestFit="1" customWidth="1"/>
    <col min="11" max="11" width="21.7109375" style="1" bestFit="1" customWidth="1"/>
    <col min="12" max="12" width="22.140625" style="1" customWidth="1"/>
    <col min="13" max="16384" width="11.42578125" style="1"/>
  </cols>
  <sheetData>
    <row r="1" spans="1:10" ht="29.45" customHeight="1">
      <c r="A1" s="49" t="s">
        <v>16</v>
      </c>
      <c r="B1" s="50"/>
      <c r="C1" s="37" t="s">
        <v>14</v>
      </c>
      <c r="D1" s="40" t="s">
        <v>0</v>
      </c>
      <c r="E1" s="41"/>
      <c r="F1" s="42"/>
      <c r="G1" s="28" t="s">
        <v>13</v>
      </c>
      <c r="H1" s="37" t="s">
        <v>27</v>
      </c>
      <c r="I1" s="28" t="s">
        <v>28</v>
      </c>
      <c r="J1" s="28" t="s">
        <v>15</v>
      </c>
    </row>
    <row r="2" spans="1:10" s="6" customFormat="1" ht="31.9" customHeight="1">
      <c r="A2" s="51"/>
      <c r="B2" s="52"/>
      <c r="C2" s="38"/>
      <c r="D2" s="43"/>
      <c r="E2" s="44"/>
      <c r="F2" s="45"/>
      <c r="G2" s="29"/>
      <c r="H2" s="38"/>
      <c r="I2" s="29"/>
      <c r="J2" s="29"/>
    </row>
    <row r="3" spans="1:10" s="6" customFormat="1" ht="34.9" customHeight="1">
      <c r="A3" s="53"/>
      <c r="B3" s="54"/>
      <c r="C3" s="39"/>
      <c r="D3" s="46"/>
      <c r="E3" s="47"/>
      <c r="F3" s="48"/>
      <c r="G3" s="30"/>
      <c r="H3" s="39"/>
      <c r="I3" s="30"/>
      <c r="J3" s="30"/>
    </row>
    <row r="4" spans="1:10" s="6" customFormat="1" ht="30.6" customHeight="1">
      <c r="A4" s="31"/>
      <c r="B4" s="32"/>
      <c r="C4" s="11">
        <f>IF('[1]CHECK-LIST'!C6="","",'[1]CHECK-LIST'!C6)</f>
        <v>1005069221</v>
      </c>
      <c r="D4" s="12" t="s">
        <v>20</v>
      </c>
      <c r="E4" s="13"/>
      <c r="F4" s="14"/>
      <c r="G4" s="15" t="e">
        <f>IF(C4="","",SUMIF('[1]CHECK-LIST'!$C$6:$AT$6,C4,'[1]CHECK-LIST'!$D$3:$AT$3))</f>
        <v>#VALUE!</v>
      </c>
      <c r="H4" s="15">
        <f>IF(C4="","",HLOOKUP(C4,'[1]CHECK-LIST'!$C$6:$AT$17,12,FALSE))</f>
        <v>125</v>
      </c>
      <c r="I4" s="15" t="e">
        <f>IF(C4="","",SUMIF('[1]CHECK-LIST'!$C$6:$AT$6,'[1]Fiche produit'!C4,'[1]CHECK-LIST'!$C$10:$AT$10))</f>
        <v>#VALUE!</v>
      </c>
      <c r="J4" s="16">
        <f>IF(C4="","",HLOOKUP(C4,'[1]CHECK-LIST'!$C$6:$AT$17,7,FALSE)*H4)</f>
        <v>2000</v>
      </c>
    </row>
    <row r="5" spans="1:10" s="6" customFormat="1" ht="34.9" customHeight="1">
      <c r="A5" s="33"/>
      <c r="B5" s="34"/>
      <c r="C5" s="17"/>
      <c r="D5" s="18"/>
      <c r="E5" s="19"/>
      <c r="F5" s="20"/>
      <c r="G5" s="8"/>
      <c r="H5" s="8"/>
      <c r="I5" s="8"/>
      <c r="J5" s="21"/>
    </row>
    <row r="6" spans="1:10" ht="32.450000000000003" customHeight="1">
      <c r="A6" s="35"/>
      <c r="B6" s="36"/>
      <c r="C6" s="22"/>
      <c r="D6" s="23"/>
      <c r="E6" s="24"/>
      <c r="F6" s="25"/>
      <c r="G6" s="26"/>
      <c r="H6" s="26"/>
      <c r="I6" s="26"/>
      <c r="J6" s="27"/>
    </row>
    <row r="7" spans="1:10" s="6" customFormat="1" ht="32.450000000000003" customHeight="1">
      <c r="A7" s="31"/>
      <c r="B7" s="32"/>
      <c r="C7" s="11">
        <f>IF('[1]CHECK-LIST'!F6="","",IF('[1]CHECK-LIST'!F6='[1]CHECK-LIST'!C6,"",'[1]CHECK-LIST'!F6))</f>
        <v>1005069218</v>
      </c>
      <c r="D7" s="12" t="s">
        <v>17</v>
      </c>
      <c r="E7" s="13"/>
      <c r="F7" s="14"/>
      <c r="G7" s="15" t="e">
        <f>IF(C7="","",SUMIF('[1]CHECK-LIST'!$C$6:$AT$6,C7,'[1]CHECK-LIST'!$D$3:$AT$3))</f>
        <v>#VALUE!</v>
      </c>
      <c r="H7" s="15">
        <f>IF(C7="","",HLOOKUP(C7,'[1]CHECK-LIST'!$C$6:$AT$17,12,FALSE))</f>
        <v>200</v>
      </c>
      <c r="I7" s="15" t="e">
        <f>IF(C7="","",SUMIF('[1]CHECK-LIST'!$C$6:$AT$6,'[1]Fiche produit'!C7,'[1]CHECK-LIST'!$C$10:$AT$10))</f>
        <v>#VALUE!</v>
      </c>
      <c r="J7" s="16">
        <f>IF(C7="","",HLOOKUP(C7,'[1]CHECK-LIST'!$C$6:$AT$17,7,FALSE)*H7)</f>
        <v>2000</v>
      </c>
    </row>
    <row r="8" spans="1:10" s="6" customFormat="1" ht="32.450000000000003" customHeight="1">
      <c r="A8" s="33"/>
      <c r="B8" s="34"/>
      <c r="C8" s="17"/>
      <c r="D8" s="18"/>
      <c r="E8" s="19"/>
      <c r="F8" s="20"/>
      <c r="G8" s="8"/>
      <c r="H8" s="8"/>
      <c r="I8" s="8"/>
      <c r="J8" s="21"/>
    </row>
    <row r="9" spans="1:10" ht="33.6" customHeight="1">
      <c r="A9" s="35"/>
      <c r="B9" s="36"/>
      <c r="C9" s="22"/>
      <c r="D9" s="23"/>
      <c r="E9" s="24"/>
      <c r="F9" s="25"/>
      <c r="G9" s="26"/>
      <c r="H9" s="26"/>
      <c r="I9" s="26"/>
      <c r="J9" s="27"/>
    </row>
    <row r="10" spans="1:10" s="6" customFormat="1" ht="33.6" customHeight="1">
      <c r="A10" s="31"/>
      <c r="B10" s="32"/>
      <c r="C10" s="11">
        <f>IF('[1]CHECK-LIST'!I6="","",IF(COUNTIF($C$4:C8,'[1]CHECK-LIST'!I6)=0,'[1]CHECK-LIST'!I6,""))</f>
        <v>1005069223</v>
      </c>
      <c r="D10" s="12" t="s">
        <v>22</v>
      </c>
      <c r="E10" s="13"/>
      <c r="F10" s="14"/>
      <c r="G10" s="15" t="e">
        <f>IF(C10="","",SUMIF('[1]CHECK-LIST'!$C$6:$AT$6,C10,'[1]CHECK-LIST'!$D$3:$AT$3))</f>
        <v>#VALUE!</v>
      </c>
      <c r="H10" s="15">
        <f>IF(C10="","",HLOOKUP(C10,'[1]CHECK-LIST'!$C$6:$AT$17,12,FALSE))</f>
        <v>125</v>
      </c>
      <c r="I10" s="15" t="e">
        <f>IF(C10="","",SUMIF('[1]CHECK-LIST'!$C$6:$AT$6,'[1]Fiche produit'!C10,'[1]CHECK-LIST'!$C$10:$AT$10))</f>
        <v>#VALUE!</v>
      </c>
      <c r="J10" s="16">
        <f>IF(C10="","",HLOOKUP(C10,'[1]CHECK-LIST'!$C$6:$AT$17,7,FALSE)*H10)</f>
        <v>2000</v>
      </c>
    </row>
    <row r="11" spans="1:10" s="6" customFormat="1" ht="33.6" customHeight="1">
      <c r="A11" s="33"/>
      <c r="B11" s="34"/>
      <c r="C11" s="17"/>
      <c r="D11" s="18"/>
      <c r="E11" s="19"/>
      <c r="F11" s="20"/>
      <c r="G11" s="8"/>
      <c r="H11" s="8"/>
      <c r="I11" s="8"/>
      <c r="J11" s="21"/>
    </row>
    <row r="12" spans="1:10" ht="33" customHeight="1">
      <c r="A12" s="35"/>
      <c r="B12" s="36"/>
      <c r="C12" s="22"/>
      <c r="D12" s="23"/>
      <c r="E12" s="24"/>
      <c r="F12" s="25"/>
      <c r="G12" s="26"/>
      <c r="H12" s="26"/>
      <c r="I12" s="26"/>
      <c r="J12" s="27"/>
    </row>
    <row r="13" spans="1:10" ht="103.9" customHeight="1">
      <c r="A13" s="55"/>
      <c r="B13" s="56"/>
      <c r="C13" s="7">
        <f>IF('[1]CHECK-LIST'!L6="","",IF(COUNTIF($C$4:C11,'[1]CHECK-LIST'!L6)=0,'[1]CHECK-LIST'!L6,""))</f>
        <v>1005069225</v>
      </c>
      <c r="D13" s="9" t="s">
        <v>24</v>
      </c>
      <c r="E13" s="9"/>
      <c r="F13" s="9"/>
      <c r="G13" s="9" t="e">
        <f>IF(C13="","",SUMIF('[1]CHECK-LIST'!$C$6:$AT$6,C13,'[1]CHECK-LIST'!$D$3:$AT$3))</f>
        <v>#VALUE!</v>
      </c>
      <c r="H13" s="9">
        <f>IF(C13="","",HLOOKUP(C13,'[1]CHECK-LIST'!$C$6:$AT$17,12,FALSE))</f>
        <v>125</v>
      </c>
      <c r="I13" s="9" t="e">
        <f>IF(C13="","",SUMIF('[1]CHECK-LIST'!$C$6:$AT$6,'[1]Fiche produit'!C13,'[1]CHECK-LIST'!$C$10:$AT$10))</f>
        <v>#VALUE!</v>
      </c>
      <c r="J13" s="10">
        <f>IF(C13="","",HLOOKUP(C13,'[1]CHECK-LIST'!$C$6:$AT$17,7,FALSE)*H13)</f>
        <v>2000</v>
      </c>
    </row>
    <row r="14" spans="1:10" ht="103.9" customHeight="1">
      <c r="A14" s="55"/>
      <c r="B14" s="56"/>
      <c r="C14" s="7">
        <f>IF('[1]CHECK-LIST'!O6="","",IF(COUNTIF($C$4:C13,'[1]CHECK-LIST'!O6)=0,'[1]CHECK-LIST'!O6,""))</f>
        <v>1005069226</v>
      </c>
      <c r="D14" s="9" t="s">
        <v>25</v>
      </c>
      <c r="E14" s="9"/>
      <c r="F14" s="9"/>
      <c r="G14" s="9" t="e">
        <f>IF(C14="","",SUMIF('[1]CHECK-LIST'!$C$6:$AT$6,C14,'[1]CHECK-LIST'!$D$3:$AT$3))</f>
        <v>#VALUE!</v>
      </c>
      <c r="H14" s="9">
        <f>IF(C14="","",HLOOKUP(C14,'[1]CHECK-LIST'!$C$6:$AT$17,12,FALSE))</f>
        <v>100</v>
      </c>
      <c r="I14" s="9" t="e">
        <f>IF(C14="","",SUMIF('[1]CHECK-LIST'!$C$6:$AT$6,'[1]Fiche produit'!C14,'[1]CHECK-LIST'!$C$10:$AT$10))</f>
        <v>#VALUE!</v>
      </c>
      <c r="J14" s="10" t="s">
        <v>26</v>
      </c>
    </row>
    <row r="15" spans="1:10" ht="103.9" customHeight="1">
      <c r="A15" s="55"/>
      <c r="B15" s="56"/>
      <c r="C15" s="7">
        <f>IF('[1]CHECK-LIST'!R6="","",IF(COUNTIF($C$4:C14,'[1]CHECK-LIST'!R6)=0,'[1]CHECK-LIST'!R6,""))</f>
        <v>1005069224</v>
      </c>
      <c r="D15" s="9" t="s">
        <v>23</v>
      </c>
      <c r="E15" s="9"/>
      <c r="F15" s="9"/>
      <c r="G15" s="9" t="e">
        <f>IF(C15="","",SUMIF('[1]CHECK-LIST'!$C$6:$AT$6,C15,'[1]CHECK-LIST'!$D$3:$AT$3))</f>
        <v>#VALUE!</v>
      </c>
      <c r="H15" s="9">
        <f>IF(C15="","",HLOOKUP(C15,'[1]CHECK-LIST'!$C$6:$AT$17,12,FALSE))</f>
        <v>200</v>
      </c>
      <c r="I15" s="9" t="e">
        <f>IF(C15="","",SUMIF('[1]CHECK-LIST'!$C$6:$AT$6,'[1]Fiche produit'!C15,'[1]CHECK-LIST'!$C$10:$AT$10))</f>
        <v>#VALUE!</v>
      </c>
      <c r="J15" s="10">
        <f>IF(C15="","",HLOOKUP(C15,'[1]CHECK-LIST'!$C$6:$AT$17,7,FALSE)*H15)</f>
        <v>2000</v>
      </c>
    </row>
    <row r="16" spans="1:10" s="6" customFormat="1" ht="103.9" customHeight="1">
      <c r="A16" s="55"/>
      <c r="B16" s="56"/>
      <c r="C16" s="7">
        <f>IF('[1]CHECK-LIST'!T6="","",IF(COUNTIF($C$4:C15,'[1]CHECK-LIST'!T6)=0,'[1]CHECK-LIST'!T6,""))</f>
        <v>1005069222</v>
      </c>
      <c r="D16" s="9" t="s">
        <v>21</v>
      </c>
      <c r="E16" s="9"/>
      <c r="F16" s="9"/>
      <c r="G16" s="9" t="e">
        <f>IF(C16="","",SUMIF('[1]CHECK-LIST'!$C$6:$AT$6,C16,'[1]CHECK-LIST'!$D$3:$AT$3))</f>
        <v>#VALUE!</v>
      </c>
      <c r="H16" s="9">
        <f>IF(C16="","",HLOOKUP(C16,'[1]CHECK-LIST'!$C$6:$AT$17,12,FALSE))</f>
        <v>200</v>
      </c>
      <c r="I16" s="9" t="e">
        <f>IF(C16="","",SUMIF('[1]CHECK-LIST'!$C$6:$AT$6,'[1]Fiche produit'!C16,'[1]CHECK-LIST'!$C$10:$AT$10))</f>
        <v>#VALUE!</v>
      </c>
      <c r="J16" s="10">
        <f>IF(C16="","",HLOOKUP(C16,'[1]CHECK-LIST'!$C$6:$AT$17,7,FALSE)*H16)</f>
        <v>2000</v>
      </c>
    </row>
    <row r="17" spans="1:10" ht="103.9" customHeight="1">
      <c r="A17" s="55"/>
      <c r="B17" s="56"/>
      <c r="C17" s="7">
        <f>IF('[1]CHECK-LIST'!W6="","",IF(COUNTIF($C$4:C16,'[1]CHECK-LIST'!W6)=0,'[1]CHECK-LIST'!W6,""))</f>
        <v>1005069219</v>
      </c>
      <c r="D17" s="9" t="s">
        <v>18</v>
      </c>
      <c r="E17" s="9"/>
      <c r="F17" s="9"/>
      <c r="G17" s="9" t="e">
        <f>IF(C17="","",SUMIF('[1]CHECK-LIST'!$C$6:$AT$6,C17,'[1]CHECK-LIST'!$D$3:$AT$3))</f>
        <v>#VALUE!</v>
      </c>
      <c r="H17" s="9">
        <f>IF(C17="","",HLOOKUP(C17,'[1]CHECK-LIST'!$C$6:$AT$17,12,FALSE))</f>
        <v>125</v>
      </c>
      <c r="I17" s="9" t="e">
        <f>IF(C17="","",SUMIF('[1]CHECK-LIST'!$C$6:$AT$6,'[1]Fiche produit'!C17,'[1]CHECK-LIST'!$C$10:$AT$10))</f>
        <v>#VALUE!</v>
      </c>
      <c r="J17" s="10">
        <f>IF(C17="","",HLOOKUP(C17,'[1]CHECK-LIST'!$C$6:$AT$17,7,FALSE)*H17)</f>
        <v>2000</v>
      </c>
    </row>
    <row r="18" spans="1:10" ht="103.9" customHeight="1">
      <c r="A18" s="55"/>
      <c r="B18" s="56"/>
      <c r="C18" s="7">
        <f>IF('[1]CHECK-LIST'!Z6="","",IF(COUNTIF($C$4:C17,'[1]CHECK-LIST'!Z6)=0,'[1]CHECK-LIST'!Z6,""))</f>
        <v>1005069220</v>
      </c>
      <c r="D18" s="9" t="s">
        <v>19</v>
      </c>
      <c r="E18" s="9"/>
      <c r="F18" s="9"/>
      <c r="G18" s="9" t="e">
        <f>IF(C18="","",SUMIF('[1]CHECK-LIST'!$C$6:$AT$6,C18,'[1]CHECK-LIST'!$D$3:$AT$3))</f>
        <v>#VALUE!</v>
      </c>
      <c r="H18" s="9">
        <f>IF(C18="","",HLOOKUP(C18,'[1]CHECK-LIST'!$C$6:$AT$17,12,FALSE))</f>
        <v>200</v>
      </c>
      <c r="I18" s="9" t="e">
        <f>IF(C18="","",SUMIF('[1]CHECK-LIST'!$C$6:$AT$6,'[1]Fiche produit'!C18,'[1]CHECK-LIST'!$C$10:$AT$10))</f>
        <v>#VALUE!</v>
      </c>
      <c r="J18" s="10">
        <v>2000</v>
      </c>
    </row>
  </sheetData>
  <sheetProtection formatCells="0" formatColumns="0" formatRows="0"/>
  <mergeCells count="16">
    <mergeCell ref="A16:B16"/>
    <mergeCell ref="A17:B17"/>
    <mergeCell ref="A18:B18"/>
    <mergeCell ref="A15:B15"/>
    <mergeCell ref="A7:B9"/>
    <mergeCell ref="A14:B14"/>
    <mergeCell ref="A13:B13"/>
    <mergeCell ref="A10:B12"/>
    <mergeCell ref="J1:J3"/>
    <mergeCell ref="A4:B6"/>
    <mergeCell ref="C1:C3"/>
    <mergeCell ref="I1:I3"/>
    <mergeCell ref="G1:G3"/>
    <mergeCell ref="D1:F3"/>
    <mergeCell ref="H1:H3"/>
    <mergeCell ref="A1:B3"/>
  </mergeCells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8"/>
  <sheetViews>
    <sheetView topLeftCell="K1" workbookViewId="0">
      <selection activeCell="M11" sqref="M11"/>
    </sheetView>
  </sheetViews>
  <sheetFormatPr defaultColWidth="11.5703125" defaultRowHeight="15"/>
  <cols>
    <col min="1" max="1" width="31.42578125" style="5" customWidth="1"/>
    <col min="2" max="2" width="20.140625" style="5" customWidth="1"/>
    <col min="3" max="5" width="11.42578125" style="5"/>
    <col min="6" max="6" width="29.140625" customWidth="1"/>
    <col min="7" max="7" width="21.85546875" customWidth="1"/>
    <col min="8" max="8" width="12" customWidth="1"/>
    <col min="9" max="9" width="29.140625" customWidth="1"/>
    <col min="10" max="10" width="39.85546875" customWidth="1"/>
    <col min="11" max="11" width="12" customWidth="1"/>
    <col min="12" max="12" width="21" customWidth="1"/>
    <col min="13" max="13" width="40.42578125" customWidth="1"/>
    <col min="14" max="14" width="12" customWidth="1"/>
    <col min="15" max="15" width="21" customWidth="1"/>
    <col min="16" max="16" width="40.42578125" customWidth="1"/>
  </cols>
  <sheetData>
    <row r="1" spans="1:16" s="5" customFormat="1" ht="42.75" customHeight="1">
      <c r="A1" s="57"/>
      <c r="B1" s="57"/>
      <c r="F1" s="58" t="s">
        <v>8</v>
      </c>
      <c r="G1" s="58"/>
      <c r="H1" s="58"/>
      <c r="I1" s="58"/>
      <c r="J1" s="58"/>
      <c r="L1" s="58" t="s">
        <v>9</v>
      </c>
      <c r="M1" s="58"/>
      <c r="N1" s="58"/>
      <c r="O1" s="58"/>
      <c r="P1" s="58"/>
    </row>
    <row r="2" spans="1:16">
      <c r="A2" s="5" t="s">
        <v>10</v>
      </c>
      <c r="B2" s="5" t="s">
        <v>11</v>
      </c>
      <c r="F2" s="3" t="s">
        <v>1</v>
      </c>
      <c r="G2" s="5" t="s">
        <v>12</v>
      </c>
      <c r="I2" s="3" t="s">
        <v>1</v>
      </c>
      <c r="J2" s="5" t="s">
        <v>12</v>
      </c>
    </row>
    <row r="3" spans="1:16">
      <c r="A3" s="5" t="s">
        <v>6</v>
      </c>
      <c r="B3" s="5" t="str">
        <f>IFERROR(VLOOKUP(A3,F:G,2,FALSE)+VLOOKUP(A3,I:J,2,FALSE)+ VLOOKUP(A3,L:M,2,FALSE) +VLOOKUP(A3,O:P,2,FALSE),"-")</f>
        <v>-</v>
      </c>
      <c r="I3" s="5"/>
      <c r="J3" s="5"/>
      <c r="O3" s="5"/>
      <c r="P3" s="5"/>
    </row>
    <row r="4" spans="1:16">
      <c r="B4" s="5" t="str">
        <f t="shared" ref="B4:B38" si="0">IFERROR(VLOOKUP(A4,F:G,2,FALSE)+VLOOKUP(A4,I:J,2,FALSE)+ VLOOKUP(A4,L:M,2,FALSE) +VLOOKUP(A4,O:P,2,FALSE),"-")</f>
        <v>-</v>
      </c>
      <c r="F4" s="3" t="s">
        <v>2</v>
      </c>
      <c r="I4" s="3" t="s">
        <v>2</v>
      </c>
      <c r="J4" t="s">
        <v>5</v>
      </c>
      <c r="L4" s="3" t="s">
        <v>2</v>
      </c>
      <c r="M4" t="s">
        <v>7</v>
      </c>
      <c r="O4" s="3" t="s">
        <v>2</v>
      </c>
    </row>
    <row r="5" spans="1:16">
      <c r="B5" s="5" t="str">
        <f t="shared" si="0"/>
        <v>-</v>
      </c>
      <c r="F5" s="4" t="s">
        <v>4</v>
      </c>
      <c r="I5" s="4" t="s">
        <v>4</v>
      </c>
      <c r="J5" s="2"/>
      <c r="L5" s="4" t="s">
        <v>3</v>
      </c>
      <c r="M5" s="2">
        <v>0</v>
      </c>
      <c r="O5" s="4" t="s">
        <v>3</v>
      </c>
    </row>
    <row r="6" spans="1:16">
      <c r="B6" s="5" t="str">
        <f t="shared" si="0"/>
        <v>-</v>
      </c>
      <c r="L6" s="4" t="s">
        <v>4</v>
      </c>
      <c r="M6" s="2">
        <v>0</v>
      </c>
      <c r="O6" s="4" t="s">
        <v>4</v>
      </c>
    </row>
    <row r="7" spans="1:16">
      <c r="B7" s="5" t="str">
        <f t="shared" si="0"/>
        <v>-</v>
      </c>
    </row>
    <row r="8" spans="1:16">
      <c r="B8" s="5" t="str">
        <f t="shared" si="0"/>
        <v>-</v>
      </c>
    </row>
    <row r="9" spans="1:16">
      <c r="B9" s="5" t="str">
        <f t="shared" si="0"/>
        <v>-</v>
      </c>
    </row>
    <row r="10" spans="1:16">
      <c r="B10" s="5" t="str">
        <f t="shared" si="0"/>
        <v>-</v>
      </c>
    </row>
    <row r="11" spans="1:16">
      <c r="B11" s="5" t="str">
        <f t="shared" si="0"/>
        <v>-</v>
      </c>
    </row>
    <row r="12" spans="1:16">
      <c r="B12" s="5" t="str">
        <f t="shared" si="0"/>
        <v>-</v>
      </c>
    </row>
    <row r="13" spans="1:16">
      <c r="B13" s="5" t="str">
        <f t="shared" si="0"/>
        <v>-</v>
      </c>
    </row>
    <row r="14" spans="1:16">
      <c r="B14" s="5" t="str">
        <f t="shared" si="0"/>
        <v>-</v>
      </c>
    </row>
    <row r="15" spans="1:16">
      <c r="B15" s="5" t="str">
        <f t="shared" si="0"/>
        <v>-</v>
      </c>
    </row>
    <row r="16" spans="1:16">
      <c r="B16" s="5" t="str">
        <f t="shared" si="0"/>
        <v>-</v>
      </c>
    </row>
    <row r="17" spans="2:2">
      <c r="B17" s="5" t="str">
        <f t="shared" si="0"/>
        <v>-</v>
      </c>
    </row>
    <row r="18" spans="2:2" ht="44.25" customHeight="1">
      <c r="B18" s="5" t="str">
        <f t="shared" si="0"/>
        <v>-</v>
      </c>
    </row>
    <row r="19" spans="2:2">
      <c r="B19" s="5" t="str">
        <f t="shared" si="0"/>
        <v>-</v>
      </c>
    </row>
    <row r="20" spans="2:2">
      <c r="B20" s="5" t="str">
        <f t="shared" si="0"/>
        <v>-</v>
      </c>
    </row>
    <row r="21" spans="2:2">
      <c r="B21" s="5" t="str">
        <f t="shared" si="0"/>
        <v>-</v>
      </c>
    </row>
    <row r="22" spans="2:2">
      <c r="B22" s="5" t="str">
        <f t="shared" si="0"/>
        <v>-</v>
      </c>
    </row>
    <row r="23" spans="2:2">
      <c r="B23" s="5" t="str">
        <f t="shared" si="0"/>
        <v>-</v>
      </c>
    </row>
    <row r="24" spans="2:2">
      <c r="B24" s="5" t="str">
        <f t="shared" si="0"/>
        <v>-</v>
      </c>
    </row>
    <row r="25" spans="2:2">
      <c r="B25" s="5" t="str">
        <f t="shared" si="0"/>
        <v>-</v>
      </c>
    </row>
    <row r="26" spans="2:2">
      <c r="B26" s="5" t="str">
        <f t="shared" si="0"/>
        <v>-</v>
      </c>
    </row>
    <row r="27" spans="2:2">
      <c r="B27" s="5" t="str">
        <f t="shared" si="0"/>
        <v>-</v>
      </c>
    </row>
    <row r="28" spans="2:2">
      <c r="B28" s="5" t="str">
        <f t="shared" si="0"/>
        <v>-</v>
      </c>
    </row>
    <row r="29" spans="2:2">
      <c r="B29" s="5" t="str">
        <f t="shared" si="0"/>
        <v>-</v>
      </c>
    </row>
    <row r="30" spans="2:2">
      <c r="B30" s="5" t="str">
        <f t="shared" si="0"/>
        <v>-</v>
      </c>
    </row>
    <row r="31" spans="2:2">
      <c r="B31" s="5" t="str">
        <f t="shared" si="0"/>
        <v>-</v>
      </c>
    </row>
    <row r="32" spans="2:2">
      <c r="B32" s="5" t="str">
        <f t="shared" si="0"/>
        <v>-</v>
      </c>
    </row>
    <row r="33" spans="2:2">
      <c r="B33" s="5" t="str">
        <f t="shared" si="0"/>
        <v>-</v>
      </c>
    </row>
    <row r="34" spans="2:2">
      <c r="B34" s="5" t="str">
        <f t="shared" si="0"/>
        <v>-</v>
      </c>
    </row>
    <row r="35" spans="2:2">
      <c r="B35" s="5" t="str">
        <f t="shared" si="0"/>
        <v>-</v>
      </c>
    </row>
    <row r="36" spans="2:2">
      <c r="B36" s="5" t="str">
        <f t="shared" si="0"/>
        <v>-</v>
      </c>
    </row>
    <row r="37" spans="2:2">
      <c r="B37" s="5" t="str">
        <f t="shared" si="0"/>
        <v>-</v>
      </c>
    </row>
    <row r="38" spans="2:2">
      <c r="B38" s="5" t="str">
        <f t="shared" si="0"/>
        <v>-</v>
      </c>
    </row>
  </sheetData>
  <mergeCells count="3">
    <mergeCell ref="A1:B1"/>
    <mergeCell ref="F1:J1"/>
    <mergeCell ref="L1:P1"/>
  </mergeCells>
  <pageMargins left="0.7" right="0.7" top="0.75" bottom="0.75" header="0.3" footer="0.3"/>
  <pageSetup paperSize="9" orientation="portrait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&amp; Images</vt:lpstr>
      <vt:lpstr>Contrôle 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2025-06-03T12:22:04Z</dcterms:created>
  <dcterms:modified xsi:type="dcterms:W3CDTF">2025-06-06T11:22:18Z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455762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S10.3.1</vt:lpwstr>
  </property>
</Properties>
</file>