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7f8bace636da50b/Baker Institute/Harris County/FY2027 Budget/"/>
    </mc:Choice>
  </mc:AlternateContent>
  <xr:revisionPtr revIDLastSave="1" documentId="8_{1C97BF09-90AA-41FB-9E65-3A35D1E2F691}" xr6:coauthVersionLast="47" xr6:coauthVersionMax="47" xr10:uidLastSave="{46DE99CB-8B6F-4FCC-8EA4-B9F9ECCF638D}"/>
  <bookViews>
    <workbookView xWindow="-93" yWindow="-93" windowWidth="21786" windowHeight="13866" tabRatio="500" xr2:uid="{00000000-000D-0000-FFFF-FFFF00000000}"/>
  </bookViews>
  <sheets>
    <sheet name="Pivot Summary" sheetId="1" r:id="rId1"/>
    <sheet name="Data (Wide)" sheetId="2" r:id="rId2"/>
    <sheet name="PivotData" sheetId="3" r:id="rId3"/>
  </sheets>
  <definedNames>
    <definedName name="_xlnm._FilterDatabase" localSheetId="0" hidden="1">'Pivot Summary'!$A$1:$G$82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5" i="2" l="1"/>
  <c r="F83" i="2"/>
  <c r="F85" i="2" s="1"/>
  <c r="E83" i="2"/>
  <c r="D83" i="2"/>
  <c r="C83" i="2"/>
  <c r="E82" i="1"/>
  <c r="D82" i="1"/>
  <c r="C82" i="1"/>
  <c r="B82" i="1"/>
  <c r="E81" i="1"/>
  <c r="D81" i="1"/>
  <c r="C81" i="1"/>
  <c r="B81" i="1"/>
  <c r="E80" i="1"/>
  <c r="D80" i="1"/>
  <c r="C80" i="1"/>
  <c r="B80" i="1"/>
  <c r="E79" i="1"/>
  <c r="D79" i="1"/>
  <c r="C79" i="1"/>
  <c r="B79" i="1"/>
  <c r="E78" i="1"/>
  <c r="D78" i="1"/>
  <c r="C78" i="1"/>
  <c r="B78" i="1"/>
  <c r="E77" i="1"/>
  <c r="D77" i="1"/>
  <c r="C77" i="1"/>
  <c r="B77" i="1"/>
  <c r="E76" i="1"/>
  <c r="D76" i="1"/>
  <c r="C76" i="1"/>
  <c r="B76" i="1"/>
  <c r="E75" i="1"/>
  <c r="D75" i="1"/>
  <c r="C75" i="1"/>
  <c r="B75" i="1"/>
  <c r="E74" i="1"/>
  <c r="D74" i="1"/>
  <c r="C74" i="1"/>
  <c r="B74" i="1"/>
  <c r="E73" i="1"/>
  <c r="D73" i="1"/>
  <c r="C73" i="1"/>
  <c r="B73" i="1"/>
  <c r="E72" i="1"/>
  <c r="D72" i="1"/>
  <c r="C72" i="1"/>
  <c r="B72" i="1"/>
  <c r="E71" i="1"/>
  <c r="D71" i="1"/>
  <c r="C71" i="1"/>
  <c r="B71" i="1"/>
  <c r="E70" i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F65" i="1" s="1"/>
  <c r="G65" i="1" s="1"/>
  <c r="D65" i="1"/>
  <c r="C65" i="1"/>
  <c r="B65" i="1"/>
  <c r="E64" i="1"/>
  <c r="F64" i="1" s="1"/>
  <c r="G64" i="1" s="1"/>
  <c r="D64" i="1"/>
  <c r="C64" i="1"/>
  <c r="B64" i="1"/>
  <c r="E63" i="1"/>
  <c r="D63" i="1"/>
  <c r="C63" i="1"/>
  <c r="B63" i="1"/>
  <c r="E62" i="1"/>
  <c r="F62" i="1" s="1"/>
  <c r="G62" i="1" s="1"/>
  <c r="D62" i="1"/>
  <c r="C62" i="1"/>
  <c r="B62" i="1"/>
  <c r="E61" i="1"/>
  <c r="D61" i="1"/>
  <c r="C61" i="1"/>
  <c r="B61" i="1"/>
  <c r="E60" i="1"/>
  <c r="D60" i="1"/>
  <c r="C60" i="1"/>
  <c r="B60" i="1"/>
  <c r="E59" i="1"/>
  <c r="D59" i="1"/>
  <c r="C59" i="1"/>
  <c r="B59" i="1"/>
  <c r="E58" i="1"/>
  <c r="F58" i="1" s="1"/>
  <c r="G58" i="1" s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4" i="1"/>
  <c r="F54" i="1" s="1"/>
  <c r="G54" i="1" s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F50" i="1" s="1"/>
  <c r="G50" i="1" s="1"/>
  <c r="D50" i="1"/>
  <c r="C50" i="1"/>
  <c r="B50" i="1"/>
  <c r="E49" i="1"/>
  <c r="D49" i="1"/>
  <c r="C49" i="1"/>
  <c r="B49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F30" i="1" s="1"/>
  <c r="G30" i="1" s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F26" i="1" s="1"/>
  <c r="G26" i="1" s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F17" i="1" s="1"/>
  <c r="G17" i="1" s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F9" i="1" s="1"/>
  <c r="G9" i="1" s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/>
  <c r="E4" i="1"/>
  <c r="D4" i="1"/>
  <c r="C4" i="1"/>
  <c r="B4" i="1"/>
  <c r="E3" i="1"/>
  <c r="D3" i="1"/>
  <c r="C3" i="1"/>
  <c r="B3" i="1"/>
  <c r="E2" i="1"/>
  <c r="D2" i="1"/>
  <c r="C2" i="1"/>
  <c r="B2" i="1"/>
  <c r="F40" i="1" l="1"/>
  <c r="G40" i="1" s="1"/>
  <c r="F19" i="1"/>
  <c r="G19" i="1" s="1"/>
  <c r="F21" i="1"/>
  <c r="G21" i="1" s="1"/>
  <c r="F23" i="1"/>
  <c r="G23" i="1" s="1"/>
  <c r="F25" i="1"/>
  <c r="G25" i="1" s="1"/>
  <c r="F33" i="1"/>
  <c r="G33" i="1" s="1"/>
  <c r="F41" i="1"/>
  <c r="G41" i="1" s="1"/>
  <c r="F49" i="1"/>
  <c r="G49" i="1" s="1"/>
  <c r="F59" i="1"/>
  <c r="G59" i="1" s="1"/>
  <c r="F61" i="1"/>
  <c r="G61" i="1" s="1"/>
  <c r="F63" i="1"/>
  <c r="G63" i="1" s="1"/>
  <c r="F67" i="1"/>
  <c r="G67" i="1" s="1"/>
  <c r="F69" i="1"/>
  <c r="G69" i="1" s="1"/>
  <c r="F71" i="1"/>
  <c r="G71" i="1" s="1"/>
  <c r="F6" i="1"/>
  <c r="G6" i="1" s="1"/>
  <c r="F29" i="1"/>
  <c r="G29" i="1" s="1"/>
  <c r="F39" i="1"/>
  <c r="G39" i="1" s="1"/>
  <c r="F72" i="1"/>
  <c r="G72" i="1" s="1"/>
  <c r="F14" i="1"/>
  <c r="G14" i="1" s="1"/>
  <c r="F43" i="1"/>
  <c r="G43" i="1" s="1"/>
  <c r="F45" i="1"/>
  <c r="G45" i="1" s="1"/>
  <c r="F47" i="1"/>
  <c r="G47" i="1" s="1"/>
  <c r="F27" i="1"/>
  <c r="G27" i="1" s="1"/>
  <c r="F37" i="1"/>
  <c r="G37" i="1" s="1"/>
  <c r="F74" i="1"/>
  <c r="G74" i="1" s="1"/>
  <c r="F82" i="1"/>
  <c r="G82" i="1" s="1"/>
  <c r="F18" i="1"/>
  <c r="G18" i="1" s="1"/>
  <c r="F22" i="1"/>
  <c r="G22" i="1" s="1"/>
  <c r="F28" i="1"/>
  <c r="G28" i="1" s="1"/>
  <c r="F32" i="1"/>
  <c r="G32" i="1" s="1"/>
  <c r="F51" i="1"/>
  <c r="G51" i="1" s="1"/>
  <c r="F53" i="1"/>
  <c r="G53" i="1" s="1"/>
  <c r="F55" i="1"/>
  <c r="G55" i="1" s="1"/>
  <c r="F57" i="1"/>
  <c r="G57" i="1" s="1"/>
  <c r="F31" i="1"/>
  <c r="G31" i="1" s="1"/>
  <c r="F70" i="1"/>
  <c r="G70" i="1" s="1"/>
  <c r="F3" i="1"/>
  <c r="G3" i="1" s="1"/>
  <c r="F7" i="1"/>
  <c r="G7" i="1" s="1"/>
  <c r="F34" i="1"/>
  <c r="G34" i="1" s="1"/>
  <c r="F73" i="1"/>
  <c r="G73" i="1" s="1"/>
  <c r="F75" i="1"/>
  <c r="G75" i="1" s="1"/>
  <c r="F79" i="1"/>
  <c r="G79" i="1" s="1"/>
  <c r="F81" i="1"/>
  <c r="G81" i="1" s="1"/>
  <c r="F35" i="1"/>
  <c r="G35" i="1" s="1"/>
  <c r="F5" i="1"/>
  <c r="G5" i="1" s="1"/>
  <c r="F11" i="1"/>
  <c r="G11" i="1" s="1"/>
  <c r="F13" i="1"/>
  <c r="G13" i="1" s="1"/>
  <c r="F15" i="1"/>
  <c r="G15" i="1" s="1"/>
  <c r="F42" i="1"/>
  <c r="G42" i="1" s="1"/>
  <c r="F46" i="1"/>
  <c r="G46" i="1" s="1"/>
  <c r="B83" i="1"/>
  <c r="F12" i="1"/>
  <c r="G12" i="1" s="1"/>
  <c r="F44" i="1"/>
  <c r="G44" i="1" s="1"/>
  <c r="F60" i="1"/>
  <c r="G60" i="1" s="1"/>
  <c r="F76" i="1"/>
  <c r="G76" i="1" s="1"/>
  <c r="F78" i="1"/>
  <c r="G78" i="1" s="1"/>
  <c r="F80" i="1"/>
  <c r="G80" i="1" s="1"/>
  <c r="C83" i="1"/>
  <c r="D83" i="1"/>
  <c r="F16" i="1"/>
  <c r="G16" i="1" s="1"/>
  <c r="F48" i="1"/>
  <c r="G48" i="1" s="1"/>
  <c r="F66" i="1"/>
  <c r="G66" i="1" s="1"/>
  <c r="F4" i="1"/>
  <c r="G4" i="1" s="1"/>
  <c r="F20" i="1"/>
  <c r="G20" i="1" s="1"/>
  <c r="F36" i="1"/>
  <c r="G36" i="1" s="1"/>
  <c r="F52" i="1"/>
  <c r="G52" i="1" s="1"/>
  <c r="F68" i="1"/>
  <c r="G68" i="1" s="1"/>
  <c r="F77" i="1"/>
  <c r="G77" i="1" s="1"/>
  <c r="F38" i="1"/>
  <c r="G38" i="1" s="1"/>
  <c r="E83" i="1"/>
  <c r="F8" i="1"/>
  <c r="G8" i="1" s="1"/>
  <c r="F10" i="1"/>
  <c r="G10" i="1" s="1"/>
  <c r="F24" i="1"/>
  <c r="G24" i="1" s="1"/>
  <c r="F56" i="1"/>
  <c r="G56" i="1" s="1"/>
  <c r="F2" i="1"/>
  <c r="G2" i="1" l="1"/>
  <c r="F83" i="1"/>
  <c r="G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84" authorId="0" shapeId="0" xr:uid="{00000000-0006-0000-0100-000001000000}">
      <text>
        <r>
          <rPr>
            <sz val="10"/>
            <rFont val="Arial"/>
            <family val="2"/>
          </rPr>
          <t>Reported in Appendix A as a separate FY26 working-capital line item, not tied to a department. Source: Appendix A - Departmental Budgets.pdf, p.91</t>
        </r>
      </text>
    </comment>
  </commentList>
</comments>
</file>

<file path=xl/sharedStrings.xml><?xml version="1.0" encoding="utf-8"?>
<sst xmlns="http://schemas.openxmlformats.org/spreadsheetml/2006/main" count="1564" uniqueCount="188">
  <si>
    <t>Department Name</t>
  </si>
  <si>
    <t>FY24 Actual</t>
  </si>
  <si>
    <t>FY25 Actual</t>
  </si>
  <si>
    <t>FY26 Adopted</t>
  </si>
  <si>
    <t>FY27 Proposed</t>
  </si>
  <si>
    <t>$ Chg FY26-&gt;FY27</t>
  </si>
  <si>
    <t>% Chg FY26-&gt;FY27</t>
  </si>
  <si>
    <t>14th Court of Appeals</t>
  </si>
  <si>
    <t>1st Court of Appeals</t>
  </si>
  <si>
    <t>Appraisal District</t>
  </si>
  <si>
    <t>Children's Assessment Center</t>
  </si>
  <si>
    <t>Commissioner Precinct 1</t>
  </si>
  <si>
    <t>Commissioner Precinct 2</t>
  </si>
  <si>
    <t>Commissioner Precinct 3</t>
  </si>
  <si>
    <t>Commissioner Precinct 4</t>
  </si>
  <si>
    <t>Community Supervision</t>
  </si>
  <si>
    <t>Constable, Precinct 1</t>
  </si>
  <si>
    <t>Constable, Precinct 2</t>
  </si>
  <si>
    <t>Constable, Precinct 3</t>
  </si>
  <si>
    <t>Constable, Precinct 4</t>
  </si>
  <si>
    <t>Constable, Precinct 5</t>
  </si>
  <si>
    <t>Constable, Precinct 6</t>
  </si>
  <si>
    <t>Constable, Precinct 7</t>
  </si>
  <si>
    <t>Constable, Precinct 8</t>
  </si>
  <si>
    <t>County Attorney</t>
  </si>
  <si>
    <t>County Auditor</t>
  </si>
  <si>
    <t>County Clerk</t>
  </si>
  <si>
    <t>County Courts</t>
  </si>
  <si>
    <t>County Courts Court Appointed Attorney Fees</t>
  </si>
  <si>
    <t>County Treasurer</t>
  </si>
  <si>
    <t>District Attorney</t>
  </si>
  <si>
    <t>District Clerk</t>
  </si>
  <si>
    <t>District Courts</t>
  </si>
  <si>
    <t>District Courts Court Appointed Attorney Fees</t>
  </si>
  <si>
    <t>Domestic Relations</t>
  </si>
  <si>
    <t>Economic Equity &amp; Opportunity</t>
  </si>
  <si>
    <t>Elections Operations</t>
  </si>
  <si>
    <t>Engineering</t>
  </si>
  <si>
    <t>Fire Marshal</t>
  </si>
  <si>
    <t>General Administration</t>
  </si>
  <si>
    <t>Harris County Judge's Office</t>
  </si>
  <si>
    <t>Harris County Resources for Children and Adults</t>
  </si>
  <si>
    <t>Housing and Community Development</t>
  </si>
  <si>
    <t>Human Resources &amp; Talent</t>
  </si>
  <si>
    <t>Institute of Forensic Sciences</t>
  </si>
  <si>
    <t>Intergovernmental &amp; Global Affairs</t>
  </si>
  <si>
    <t>Justice of the Peace, 1-1</t>
  </si>
  <si>
    <t>Justice of the Peace, 1-2</t>
  </si>
  <si>
    <t>Justice of the Peace, 2-1</t>
  </si>
  <si>
    <t>Justice of the Peace, 2-2</t>
  </si>
  <si>
    <t>Justice of the Peace, 3-1</t>
  </si>
  <si>
    <t>Justice of the Peace, 3-2</t>
  </si>
  <si>
    <t>Justice of the Peace, 4-1</t>
  </si>
  <si>
    <t>Justice of the Peace, 4-2</t>
  </si>
  <si>
    <t>Justice of the Peace, 5-1</t>
  </si>
  <si>
    <t>Justice of the Peace, 5-2</t>
  </si>
  <si>
    <t>Justice of the Peace, 6-1</t>
  </si>
  <si>
    <t>Justice of the Peace, 6-2</t>
  </si>
  <si>
    <t>Justice of the Peace, 7-1</t>
  </si>
  <si>
    <t>Justice of the Peace, 7-2</t>
  </si>
  <si>
    <t>Justice of the Peace, 8-1</t>
  </si>
  <si>
    <t>Justice of the Peace, 8-2</t>
  </si>
  <si>
    <t>Juvenile Probation</t>
  </si>
  <si>
    <t>Library</t>
  </si>
  <si>
    <t>Office of County Administration</t>
  </si>
  <si>
    <t>Office of Managed Assigned Counsel</t>
  </si>
  <si>
    <t>Office of Management &amp; Budget</t>
  </si>
  <si>
    <t>Pollution Control</t>
  </si>
  <si>
    <t>Pretrial Services</t>
  </si>
  <si>
    <t>Probate Court No. 1</t>
  </si>
  <si>
    <t>Probate Court No. 2</t>
  </si>
  <si>
    <t>Probate Court No. 3</t>
  </si>
  <si>
    <t>Probate Court No. 4</t>
  </si>
  <si>
    <t>Probate Court No. 5</t>
  </si>
  <si>
    <t>Public Defender</t>
  </si>
  <si>
    <t>Public Health Services</t>
  </si>
  <si>
    <t>Purchasing Agent</t>
  </si>
  <si>
    <t>Sheriff - Detention</t>
  </si>
  <si>
    <t>Sheriff - Medical</t>
  </si>
  <si>
    <t>Sheriff - Patrol &amp; Administration</t>
  </si>
  <si>
    <t>Sheriff's Civil Service</t>
  </si>
  <si>
    <t>Tax Assessor-Collector</t>
  </si>
  <si>
    <t>Texas A&amp;M Agrilife</t>
  </si>
  <si>
    <t>The Harris Center for Mental Health</t>
  </si>
  <si>
    <t>Universal Services</t>
  </si>
  <si>
    <t>Universal Services Repair &amp; Replacement</t>
  </si>
  <si>
    <t>Universal Services Utilities &amp; Leases</t>
  </si>
  <si>
    <t>Veterans Services</t>
  </si>
  <si>
    <t>Grand Total</t>
  </si>
  <si>
    <t>Pivot-style summary built with SUMIFS against the PivotData sheet (sortable/filterable via the header row's AutoFilter). For a fully interactive native Excel PivotTable (drag-and-drop fields, slicers, drill-down), use the PivotData sheet's table with Insert &gt; PivotTable — that object has to be created inside Excel itself.</t>
  </si>
  <si>
    <t>Dept #</t>
  </si>
  <si>
    <t>FY24 Actuals</t>
  </si>
  <si>
    <t>FY25 Actuals</t>
  </si>
  <si>
    <t>91</t>
  </si>
  <si>
    <t>100</t>
  </si>
  <si>
    <t>101</t>
  </si>
  <si>
    <t>102</t>
  </si>
  <si>
    <t>103</t>
  </si>
  <si>
    <t>104</t>
  </si>
  <si>
    <t>200</t>
  </si>
  <si>
    <t>201</t>
  </si>
  <si>
    <t>202</t>
  </si>
  <si>
    <t>204</t>
  </si>
  <si>
    <t>205</t>
  </si>
  <si>
    <t>208</t>
  </si>
  <si>
    <t>212</t>
  </si>
  <si>
    <t>213</t>
  </si>
  <si>
    <t>270</t>
  </si>
  <si>
    <t>272</t>
  </si>
  <si>
    <t>275</t>
  </si>
  <si>
    <t>283</t>
  </si>
  <si>
    <t>285</t>
  </si>
  <si>
    <t>286</t>
  </si>
  <si>
    <t>289</t>
  </si>
  <si>
    <t>292</t>
  </si>
  <si>
    <t>293</t>
  </si>
  <si>
    <t>296</t>
  </si>
  <si>
    <t>298</t>
  </si>
  <si>
    <t>301</t>
  </si>
  <si>
    <t>302</t>
  </si>
  <si>
    <t>303</t>
  </si>
  <si>
    <t>304</t>
  </si>
  <si>
    <t>305</t>
  </si>
  <si>
    <t>306</t>
  </si>
  <si>
    <t>307</t>
  </si>
  <si>
    <t>308</t>
  </si>
  <si>
    <t>311</t>
  </si>
  <si>
    <t>312</t>
  </si>
  <si>
    <t>321</t>
  </si>
  <si>
    <t>322</t>
  </si>
  <si>
    <t>331</t>
  </si>
  <si>
    <t>332</t>
  </si>
  <si>
    <t>341</t>
  </si>
  <si>
    <t>342</t>
  </si>
  <si>
    <t>351</t>
  </si>
  <si>
    <t>352</t>
  </si>
  <si>
    <t>361</t>
  </si>
  <si>
    <t>362</t>
  </si>
  <si>
    <t>371</t>
  </si>
  <si>
    <t>372</t>
  </si>
  <si>
    <t>381</t>
  </si>
  <si>
    <t>382</t>
  </si>
  <si>
    <t>510</t>
  </si>
  <si>
    <t>515</t>
  </si>
  <si>
    <t>516</t>
  </si>
  <si>
    <t>517</t>
  </si>
  <si>
    <t>530</t>
  </si>
  <si>
    <t>540</t>
  </si>
  <si>
    <t>541</t>
  </si>
  <si>
    <t>542</t>
  </si>
  <si>
    <t>545</t>
  </si>
  <si>
    <t>550</t>
  </si>
  <si>
    <t>560</t>
  </si>
  <si>
    <t>601</t>
  </si>
  <si>
    <t>605</t>
  </si>
  <si>
    <t>610</t>
  </si>
  <si>
    <t>615</t>
  </si>
  <si>
    <t>700</t>
  </si>
  <si>
    <t>701</t>
  </si>
  <si>
    <t>821</t>
  </si>
  <si>
    <t>840</t>
  </si>
  <si>
    <t>845</t>
  </si>
  <si>
    <t>880</t>
  </si>
  <si>
    <t>885</t>
  </si>
  <si>
    <t>930</t>
  </si>
  <si>
    <t>931</t>
  </si>
  <si>
    <t>940</t>
  </si>
  <si>
    <t>941</t>
  </si>
  <si>
    <t>945</t>
  </si>
  <si>
    <t>991</t>
  </si>
  <si>
    <t>992</t>
  </si>
  <si>
    <t>993</t>
  </si>
  <si>
    <t>994</t>
  </si>
  <si>
    <t>995</t>
  </si>
  <si>
    <t>Total</t>
  </si>
  <si>
    <t>Working Capital</t>
  </si>
  <si>
    <t>Source: Harris County FY2027 Proposed Budget, Appendix A – Department Budgets, General Fund Budgets, pp.89–91. Totals computed with SUBTOTAL formulas; the published Total row differs by $2 from the sum of department lines, a rounding artifact in the source document.</t>
  </si>
  <si>
    <t>Fiscal Year</t>
  </si>
  <si>
    <t>Budget Status</t>
  </si>
  <si>
    <t>Amount</t>
  </si>
  <si>
    <t>FY24</t>
  </si>
  <si>
    <t>Actual</t>
  </si>
  <si>
    <t>FY25</t>
  </si>
  <si>
    <t>FY26</t>
  </si>
  <si>
    <t>Adopted</t>
  </si>
  <si>
    <t>FY27</t>
  </si>
  <si>
    <t>Proposed</t>
  </si>
  <si>
    <t>This sheet is normalized (one row per Department x Fiscal Year) so it can be dropped straight into Excel's own PivotTable engine: select any cell in the BudgetLong table, then Insert &gt; PivotTable, and drag Department Name to Rows, Fiscal Year to Columns, and Amount to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</si>
</sst>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.0%"/>
  </numFmts>
  <fonts count="6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i/>
      <sz val="9"/>
      <color rgb="FF666666"/>
      <name val="Arial"/>
      <charset val="1"/>
    </font>
    <font>
      <i/>
      <sz val="11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4C"/>
        <bgColor rgb="FF00336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2" borderId="0" xfId="0" applyFont="1" applyFill="1"/>
    <xf numFmtId="164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4E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BudgetWide" displayName="BudgetWide" ref="A1:F82" totalsRowShown="0">
  <autoFilter ref="A1:F82" xr:uid="{00000000-0009-0000-0100-000002000000}"/>
  <tableColumns count="6">
    <tableColumn id="1" xr3:uid="{00000000-0010-0000-0000-000001000000}" name="Dept #"/>
    <tableColumn id="2" xr3:uid="{00000000-0010-0000-0000-000002000000}" name="Department Name"/>
    <tableColumn id="3" xr3:uid="{00000000-0010-0000-0000-000003000000}" name="FY24 Actuals"/>
    <tableColumn id="4" xr3:uid="{00000000-0010-0000-0000-000004000000}" name="FY25 Actuals"/>
    <tableColumn id="5" xr3:uid="{00000000-0010-0000-0000-000005000000}" name="FY26 Adopted"/>
    <tableColumn id="6" xr3:uid="{00000000-0010-0000-0000-000006000000}" name="FY27 Propose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BudgetLong" displayName="BudgetLong" ref="A1:E325" totalsRowShown="0">
  <autoFilter ref="A1:E325" xr:uid="{00000000-0009-0000-0100-000001000000}"/>
  <tableColumns count="5">
    <tableColumn id="1" xr3:uid="{00000000-0010-0000-0100-000001000000}" name="Dept #"/>
    <tableColumn id="2" xr3:uid="{00000000-0010-0000-0100-000002000000}" name="Department Name"/>
    <tableColumn id="3" xr3:uid="{00000000-0010-0000-0100-000003000000}" name="Fiscal Year"/>
    <tableColumn id="4" xr3:uid="{00000000-0010-0000-0100-000004000000}" name="Budget Status"/>
    <tableColumn id="5" xr3:uid="{00000000-0010-0000-0100-000005000000}" name="Amou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ColWidth="8.703125" defaultRowHeight="14.35" x14ac:dyDescent="0.5"/>
  <cols>
    <col min="1" max="1" width="42" customWidth="1"/>
    <col min="2" max="2" width="19.87890625" customWidth="1"/>
    <col min="3" max="3" width="21.46875" customWidth="1"/>
    <col min="4" max="4" width="20.9375" customWidth="1"/>
    <col min="5" max="5" width="22.76171875" customWidth="1"/>
    <col min="6" max="6" width="21.234375" customWidth="1"/>
    <col min="7" max="7" width="21.9375" customWidth="1"/>
  </cols>
  <sheetData>
    <row r="1" spans="1:7" x14ac:dyDescent="0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5">
      <c r="A2" s="3" t="s">
        <v>7</v>
      </c>
      <c r="B2" s="4">
        <f>SUMIFS(PivotData!$E$2:$E$325,PivotData!$B$2:$B$325,$A2,PivotData!$C$2:$C$325,"FY24")</f>
        <v>14423</v>
      </c>
      <c r="C2" s="4">
        <f>SUMIFS(PivotData!$E$2:$E$325,PivotData!$B$2:$B$325,$A2,PivotData!$C$2:$C$325,"FY25")</f>
        <v>14261</v>
      </c>
      <c r="D2" s="4">
        <f>SUMIFS(PivotData!$E$2:$E$325,PivotData!$B$2:$B$325,$A2,PivotData!$C$2:$C$325,"FY26")</f>
        <v>38881</v>
      </c>
      <c r="E2" s="4">
        <f>SUMIFS(PivotData!$E$2:$E$325,PivotData!$B$2:$B$325,$A2,PivotData!$C$2:$C$325,"FY27")</f>
        <v>38881</v>
      </c>
      <c r="F2" s="4">
        <f>E2-D2</f>
        <v>0</v>
      </c>
      <c r="G2" s="5">
        <f>IFERROR(F2/D2,0)</f>
        <v>0</v>
      </c>
    </row>
    <row r="3" spans="1:7" x14ac:dyDescent="0.5">
      <c r="A3" s="3" t="s">
        <v>8</v>
      </c>
      <c r="B3" s="4">
        <f>SUMIFS(PivotData!$E$2:$E$325,PivotData!$B$2:$B$325,$A3,PivotData!$C$2:$C$325,"FY24")</f>
        <v>15640</v>
      </c>
      <c r="C3" s="4">
        <f>SUMIFS(PivotData!$E$2:$E$325,PivotData!$B$2:$B$325,$A3,PivotData!$C$2:$C$325,"FY25")</f>
        <v>19503</v>
      </c>
      <c r="D3" s="4">
        <f>SUMIFS(PivotData!$E$2:$E$325,PivotData!$B$2:$B$325,$A3,PivotData!$C$2:$C$325,"FY26")</f>
        <v>38881</v>
      </c>
      <c r="E3" s="4">
        <f>SUMIFS(PivotData!$E$2:$E$325,PivotData!$B$2:$B$325,$A3,PivotData!$C$2:$C$325,"FY27")</f>
        <v>38881</v>
      </c>
      <c r="F3" s="4">
        <f>E3-D3</f>
        <v>0</v>
      </c>
      <c r="G3" s="5">
        <f>IFERROR(F3/D3,0)</f>
        <v>0</v>
      </c>
    </row>
    <row r="4" spans="1:7" x14ac:dyDescent="0.5">
      <c r="A4" s="3" t="s">
        <v>9</v>
      </c>
      <c r="B4" s="4">
        <f>SUMIFS(PivotData!$E$2:$E$325,PivotData!$B$2:$B$325,$A4,PivotData!$C$2:$C$325,"FY24")</f>
        <v>19256579</v>
      </c>
      <c r="C4" s="4">
        <f>SUMIFS(PivotData!$E$2:$E$325,PivotData!$B$2:$B$325,$A4,PivotData!$C$2:$C$325,"FY25")</f>
        <v>18189335</v>
      </c>
      <c r="D4" s="4">
        <f>SUMIFS(PivotData!$E$2:$E$325,PivotData!$B$2:$B$325,$A4,PivotData!$C$2:$C$325,"FY26")</f>
        <v>21010000</v>
      </c>
      <c r="E4" s="4">
        <f>SUMIFS(PivotData!$E$2:$E$325,PivotData!$B$2:$B$325,$A4,PivotData!$C$2:$C$325,"FY27")</f>
        <v>22010000</v>
      </c>
      <c r="F4" s="4">
        <f>E4-D4</f>
        <v>1000000</v>
      </c>
      <c r="G4" s="5">
        <f>IFERROR(F4/D4,0)</f>
        <v>4.7596382674916705E-2</v>
      </c>
    </row>
    <row r="5" spans="1:7" x14ac:dyDescent="0.5">
      <c r="A5" s="3" t="s">
        <v>10</v>
      </c>
      <c r="B5" s="4">
        <f>SUMIFS(PivotData!$E$2:$E$325,PivotData!$B$2:$B$325,$A5,PivotData!$C$2:$C$325,"FY24")</f>
        <v>11278697</v>
      </c>
      <c r="C5" s="4">
        <f>SUMIFS(PivotData!$E$2:$E$325,PivotData!$B$2:$B$325,$A5,PivotData!$C$2:$C$325,"FY25")</f>
        <v>12394622</v>
      </c>
      <c r="D5" s="4">
        <f>SUMIFS(PivotData!$E$2:$E$325,PivotData!$B$2:$B$325,$A5,PivotData!$C$2:$C$325,"FY26")</f>
        <v>13324693</v>
      </c>
      <c r="E5" s="4">
        <f>SUMIFS(PivotData!$E$2:$E$325,PivotData!$B$2:$B$325,$A5,PivotData!$C$2:$C$325,"FY27")</f>
        <v>14605024</v>
      </c>
      <c r="F5" s="4">
        <f>E5-D5</f>
        <v>1280331</v>
      </c>
      <c r="G5" s="5">
        <f>IFERROR(F5/D5,0)</f>
        <v>9.6087091837688113E-2</v>
      </c>
    </row>
    <row r="6" spans="1:7" x14ac:dyDescent="0.5">
      <c r="A6" s="3" t="s">
        <v>11</v>
      </c>
      <c r="B6" s="4">
        <f>SUMIFS(PivotData!$E$2:$E$325,PivotData!$B$2:$B$325,$A6,PivotData!$C$2:$C$325,"FY24")</f>
        <v>46493316</v>
      </c>
      <c r="C6" s="4">
        <f>SUMIFS(PivotData!$E$2:$E$325,PivotData!$B$2:$B$325,$A6,PivotData!$C$2:$C$325,"FY25")</f>
        <v>45739359</v>
      </c>
      <c r="D6" s="4">
        <f>SUMIFS(PivotData!$E$2:$E$325,PivotData!$B$2:$B$325,$A6,PivotData!$C$2:$C$325,"FY26")</f>
        <v>45361205</v>
      </c>
      <c r="E6" s="4">
        <f>SUMIFS(PivotData!$E$2:$E$325,PivotData!$B$2:$B$325,$A6,PivotData!$C$2:$C$325,"FY27")</f>
        <v>47525968</v>
      </c>
      <c r="F6" s="4">
        <f>E6-D6</f>
        <v>2164763</v>
      </c>
      <c r="G6" s="5">
        <f>IFERROR(F6/D6,0)</f>
        <v>4.7722784260250582E-2</v>
      </c>
    </row>
    <row r="7" spans="1:7" x14ac:dyDescent="0.5">
      <c r="A7" s="3" t="s">
        <v>12</v>
      </c>
      <c r="B7" s="4">
        <f>SUMIFS(PivotData!$E$2:$E$325,PivotData!$B$2:$B$325,$A7,PivotData!$C$2:$C$325,"FY24")</f>
        <v>40977196</v>
      </c>
      <c r="C7" s="4">
        <f>SUMIFS(PivotData!$E$2:$E$325,PivotData!$B$2:$B$325,$A7,PivotData!$C$2:$C$325,"FY25")</f>
        <v>43595657</v>
      </c>
      <c r="D7" s="4">
        <f>SUMIFS(PivotData!$E$2:$E$325,PivotData!$B$2:$B$325,$A7,PivotData!$C$2:$C$325,"FY26")</f>
        <v>45361205</v>
      </c>
      <c r="E7" s="4">
        <f>SUMIFS(PivotData!$E$2:$E$325,PivotData!$B$2:$B$325,$A7,PivotData!$C$2:$C$325,"FY27")</f>
        <v>47525968</v>
      </c>
      <c r="F7" s="4">
        <f>E7-D7</f>
        <v>2164763</v>
      </c>
      <c r="G7" s="5">
        <f>IFERROR(F7/D7,0)</f>
        <v>4.7722784260250582E-2</v>
      </c>
    </row>
    <row r="8" spans="1:7" x14ac:dyDescent="0.5">
      <c r="A8" s="3" t="s">
        <v>13</v>
      </c>
      <c r="B8" s="4">
        <f>SUMIFS(PivotData!$E$2:$E$325,PivotData!$B$2:$B$325,$A8,PivotData!$C$2:$C$325,"FY24")</f>
        <v>37004967</v>
      </c>
      <c r="C8" s="4">
        <f>SUMIFS(PivotData!$E$2:$E$325,PivotData!$B$2:$B$325,$A8,PivotData!$C$2:$C$325,"FY25")</f>
        <v>35379038</v>
      </c>
      <c r="D8" s="4">
        <f>SUMIFS(PivotData!$E$2:$E$325,PivotData!$B$2:$B$325,$A8,PivotData!$C$2:$C$325,"FY26")</f>
        <v>45361205</v>
      </c>
      <c r="E8" s="4">
        <f>SUMIFS(PivotData!$E$2:$E$325,PivotData!$B$2:$B$325,$A8,PivotData!$C$2:$C$325,"FY27")</f>
        <v>47525968</v>
      </c>
      <c r="F8" s="4">
        <f>E8-D8</f>
        <v>2164763</v>
      </c>
      <c r="G8" s="5">
        <f>IFERROR(F8/D8,0)</f>
        <v>4.7722784260250582E-2</v>
      </c>
    </row>
    <row r="9" spans="1:7" x14ac:dyDescent="0.5">
      <c r="A9" s="3" t="s">
        <v>14</v>
      </c>
      <c r="B9" s="4">
        <f>SUMIFS(PivotData!$E$2:$E$325,PivotData!$B$2:$B$325,$A9,PivotData!$C$2:$C$325,"FY24")</f>
        <v>44933469</v>
      </c>
      <c r="C9" s="4">
        <f>SUMIFS(PivotData!$E$2:$E$325,PivotData!$B$2:$B$325,$A9,PivotData!$C$2:$C$325,"FY25")</f>
        <v>43144226</v>
      </c>
      <c r="D9" s="4">
        <f>SUMIFS(PivotData!$E$2:$E$325,PivotData!$B$2:$B$325,$A9,PivotData!$C$2:$C$325,"FY26")</f>
        <v>45361205</v>
      </c>
      <c r="E9" s="4">
        <f>SUMIFS(PivotData!$E$2:$E$325,PivotData!$B$2:$B$325,$A9,PivotData!$C$2:$C$325,"FY27")</f>
        <v>47525968</v>
      </c>
      <c r="F9" s="4">
        <f>E9-D9</f>
        <v>2164763</v>
      </c>
      <c r="G9" s="5">
        <f>IFERROR(F9/D9,0)</f>
        <v>4.7722784260250582E-2</v>
      </c>
    </row>
    <row r="10" spans="1:7" x14ac:dyDescent="0.5">
      <c r="A10" s="3" t="s">
        <v>15</v>
      </c>
      <c r="B10" s="4">
        <f>SUMIFS(PivotData!$E$2:$E$325,PivotData!$B$2:$B$325,$A10,PivotData!$C$2:$C$325,"FY24")</f>
        <v>4238664</v>
      </c>
      <c r="C10" s="4">
        <f>SUMIFS(PivotData!$E$2:$E$325,PivotData!$B$2:$B$325,$A10,PivotData!$C$2:$C$325,"FY25")</f>
        <v>4738664</v>
      </c>
      <c r="D10" s="4">
        <f>SUMIFS(PivotData!$E$2:$E$325,PivotData!$B$2:$B$325,$A10,PivotData!$C$2:$C$325,"FY26")</f>
        <v>4828874</v>
      </c>
      <c r="E10" s="4">
        <f>SUMIFS(PivotData!$E$2:$E$325,PivotData!$B$2:$B$325,$A10,PivotData!$C$2:$C$325,"FY27")</f>
        <v>4828874</v>
      </c>
      <c r="F10" s="4">
        <f>E10-D10</f>
        <v>0</v>
      </c>
      <c r="G10" s="5">
        <f>IFERROR(F10/D10,0)</f>
        <v>0</v>
      </c>
    </row>
    <row r="11" spans="1:7" x14ac:dyDescent="0.5">
      <c r="A11" s="3" t="s">
        <v>16</v>
      </c>
      <c r="B11" s="4">
        <f>SUMIFS(PivotData!$E$2:$E$325,PivotData!$B$2:$B$325,$A11,PivotData!$C$2:$C$325,"FY24")</f>
        <v>56050637</v>
      </c>
      <c r="C11" s="4">
        <f>SUMIFS(PivotData!$E$2:$E$325,PivotData!$B$2:$B$325,$A11,PivotData!$C$2:$C$325,"FY25")</f>
        <v>57594505</v>
      </c>
      <c r="D11" s="4">
        <f>SUMIFS(PivotData!$E$2:$E$325,PivotData!$B$2:$B$325,$A11,PivotData!$C$2:$C$325,"FY26")</f>
        <v>59629016</v>
      </c>
      <c r="E11" s="4">
        <f>SUMIFS(PivotData!$E$2:$E$325,PivotData!$B$2:$B$325,$A11,PivotData!$C$2:$C$325,"FY27")</f>
        <v>72512025</v>
      </c>
      <c r="F11" s="4">
        <f>E11-D11</f>
        <v>12883009</v>
      </c>
      <c r="G11" s="5">
        <f>IFERROR(F11/D11,0)</f>
        <v>0.21605268482042367</v>
      </c>
    </row>
    <row r="12" spans="1:7" x14ac:dyDescent="0.5">
      <c r="A12" s="3" t="s">
        <v>17</v>
      </c>
      <c r="B12" s="4">
        <f>SUMIFS(PivotData!$E$2:$E$325,PivotData!$B$2:$B$325,$A12,PivotData!$C$2:$C$325,"FY24")</f>
        <v>13614729</v>
      </c>
      <c r="C12" s="4">
        <f>SUMIFS(PivotData!$E$2:$E$325,PivotData!$B$2:$B$325,$A12,PivotData!$C$2:$C$325,"FY25")</f>
        <v>13474657</v>
      </c>
      <c r="D12" s="4">
        <f>SUMIFS(PivotData!$E$2:$E$325,PivotData!$B$2:$B$325,$A12,PivotData!$C$2:$C$325,"FY26")</f>
        <v>14784702</v>
      </c>
      <c r="E12" s="4">
        <f>SUMIFS(PivotData!$E$2:$E$325,PivotData!$B$2:$B$325,$A12,PivotData!$C$2:$C$325,"FY27")</f>
        <v>18037531</v>
      </c>
      <c r="F12" s="4">
        <f>E12-D12</f>
        <v>3252829</v>
      </c>
      <c r="G12" s="5">
        <f>IFERROR(F12/D12,0)</f>
        <v>0.22001315954829526</v>
      </c>
    </row>
    <row r="13" spans="1:7" x14ac:dyDescent="0.5">
      <c r="A13" s="3" t="s">
        <v>18</v>
      </c>
      <c r="B13" s="4">
        <f>SUMIFS(PivotData!$E$2:$E$325,PivotData!$B$2:$B$325,$A13,PivotData!$C$2:$C$325,"FY24")</f>
        <v>24546437</v>
      </c>
      <c r="C13" s="4">
        <f>SUMIFS(PivotData!$E$2:$E$325,PivotData!$B$2:$B$325,$A13,PivotData!$C$2:$C$325,"FY25")</f>
        <v>25810815</v>
      </c>
      <c r="D13" s="4">
        <f>SUMIFS(PivotData!$E$2:$E$325,PivotData!$B$2:$B$325,$A13,PivotData!$C$2:$C$325,"FY26")</f>
        <v>26510985</v>
      </c>
      <c r="E13" s="4">
        <f>SUMIFS(PivotData!$E$2:$E$325,PivotData!$B$2:$B$325,$A13,PivotData!$C$2:$C$325,"FY27")</f>
        <v>30919672</v>
      </c>
      <c r="F13" s="4">
        <f>E13-D13</f>
        <v>4408687</v>
      </c>
      <c r="G13" s="5">
        <f>IFERROR(F13/D13,0)</f>
        <v>0.16629661251741495</v>
      </c>
    </row>
    <row r="14" spans="1:7" x14ac:dyDescent="0.5">
      <c r="A14" s="3" t="s">
        <v>19</v>
      </c>
      <c r="B14" s="4">
        <f>SUMIFS(PivotData!$E$2:$E$325,PivotData!$B$2:$B$325,$A14,PivotData!$C$2:$C$325,"FY24")</f>
        <v>75578349</v>
      </c>
      <c r="C14" s="4">
        <f>SUMIFS(PivotData!$E$2:$E$325,PivotData!$B$2:$B$325,$A14,PivotData!$C$2:$C$325,"FY25")</f>
        <v>82352513</v>
      </c>
      <c r="D14" s="4">
        <f>SUMIFS(PivotData!$E$2:$E$325,PivotData!$B$2:$B$325,$A14,PivotData!$C$2:$C$325,"FY26")</f>
        <v>83231067</v>
      </c>
      <c r="E14" s="4">
        <f>SUMIFS(PivotData!$E$2:$E$325,PivotData!$B$2:$B$325,$A14,PivotData!$C$2:$C$325,"FY27")</f>
        <v>98458791</v>
      </c>
      <c r="F14" s="4">
        <f>E14-D14</f>
        <v>15227724</v>
      </c>
      <c r="G14" s="5">
        <f>IFERROR(F14/D14,0)</f>
        <v>0.18295721235917833</v>
      </c>
    </row>
    <row r="15" spans="1:7" x14ac:dyDescent="0.5">
      <c r="A15" s="3" t="s">
        <v>20</v>
      </c>
      <c r="B15" s="4">
        <f>SUMIFS(PivotData!$E$2:$E$325,PivotData!$B$2:$B$325,$A15,PivotData!$C$2:$C$325,"FY24")</f>
        <v>53748081</v>
      </c>
      <c r="C15" s="4">
        <f>SUMIFS(PivotData!$E$2:$E$325,PivotData!$B$2:$B$325,$A15,PivotData!$C$2:$C$325,"FY25")</f>
        <v>57471576</v>
      </c>
      <c r="D15" s="4">
        <f>SUMIFS(PivotData!$E$2:$E$325,PivotData!$B$2:$B$325,$A15,PivotData!$C$2:$C$325,"FY26")</f>
        <v>60010856</v>
      </c>
      <c r="E15" s="4">
        <f>SUMIFS(PivotData!$E$2:$E$325,PivotData!$B$2:$B$325,$A15,PivotData!$C$2:$C$325,"FY27")</f>
        <v>70442814</v>
      </c>
      <c r="F15" s="4">
        <f>E15-D15</f>
        <v>10431958</v>
      </c>
      <c r="G15" s="5">
        <f>IFERROR(F15/D15,0)</f>
        <v>0.17383451420856252</v>
      </c>
    </row>
    <row r="16" spans="1:7" x14ac:dyDescent="0.5">
      <c r="A16" s="3" t="s">
        <v>21</v>
      </c>
      <c r="B16" s="4">
        <f>SUMIFS(PivotData!$E$2:$E$325,PivotData!$B$2:$B$325,$A16,PivotData!$C$2:$C$325,"FY24")</f>
        <v>11571347</v>
      </c>
      <c r="C16" s="4">
        <f>SUMIFS(PivotData!$E$2:$E$325,PivotData!$B$2:$B$325,$A16,PivotData!$C$2:$C$325,"FY25")</f>
        <v>13141355</v>
      </c>
      <c r="D16" s="4">
        <f>SUMIFS(PivotData!$E$2:$E$325,PivotData!$B$2:$B$325,$A16,PivotData!$C$2:$C$325,"FY26")</f>
        <v>14777241</v>
      </c>
      <c r="E16" s="4">
        <f>SUMIFS(PivotData!$E$2:$E$325,PivotData!$B$2:$B$325,$A16,PivotData!$C$2:$C$325,"FY27")</f>
        <v>18603061</v>
      </c>
      <c r="F16" s="4">
        <f>E16-D16</f>
        <v>3825820</v>
      </c>
      <c r="G16" s="5">
        <f>IFERROR(F16/D16,0)</f>
        <v>0.25889947927356671</v>
      </c>
    </row>
    <row r="17" spans="1:7" x14ac:dyDescent="0.5">
      <c r="A17" s="3" t="s">
        <v>22</v>
      </c>
      <c r="B17" s="4">
        <f>SUMIFS(PivotData!$E$2:$E$325,PivotData!$B$2:$B$325,$A17,PivotData!$C$2:$C$325,"FY24")</f>
        <v>13802308</v>
      </c>
      <c r="C17" s="4">
        <f>SUMIFS(PivotData!$E$2:$E$325,PivotData!$B$2:$B$325,$A17,PivotData!$C$2:$C$325,"FY25")</f>
        <v>16383536</v>
      </c>
      <c r="D17" s="4">
        <f>SUMIFS(PivotData!$E$2:$E$325,PivotData!$B$2:$B$325,$A17,PivotData!$C$2:$C$325,"FY26")</f>
        <v>19374557</v>
      </c>
      <c r="E17" s="4">
        <f>SUMIFS(PivotData!$E$2:$E$325,PivotData!$B$2:$B$325,$A17,PivotData!$C$2:$C$325,"FY27")</f>
        <v>21420778</v>
      </c>
      <c r="F17" s="4">
        <f>E17-D17</f>
        <v>2046221</v>
      </c>
      <c r="G17" s="5">
        <f>IFERROR(F17/D17,0)</f>
        <v>0.10561382126053256</v>
      </c>
    </row>
    <row r="18" spans="1:7" x14ac:dyDescent="0.5">
      <c r="A18" s="3" t="s">
        <v>23</v>
      </c>
      <c r="B18" s="4">
        <f>SUMIFS(PivotData!$E$2:$E$325,PivotData!$B$2:$B$325,$A18,PivotData!$C$2:$C$325,"FY24")</f>
        <v>10133359</v>
      </c>
      <c r="C18" s="4">
        <f>SUMIFS(PivotData!$E$2:$E$325,PivotData!$B$2:$B$325,$A18,PivotData!$C$2:$C$325,"FY25")</f>
        <v>10725050</v>
      </c>
      <c r="D18" s="4">
        <f>SUMIFS(PivotData!$E$2:$E$325,PivotData!$B$2:$B$325,$A18,PivotData!$C$2:$C$325,"FY26")</f>
        <v>12373803</v>
      </c>
      <c r="E18" s="4">
        <f>SUMIFS(PivotData!$E$2:$E$325,PivotData!$B$2:$B$325,$A18,PivotData!$C$2:$C$325,"FY27")</f>
        <v>14837419</v>
      </c>
      <c r="F18" s="4">
        <f>E18-D18</f>
        <v>2463616</v>
      </c>
      <c r="G18" s="5">
        <f>IFERROR(F18/D18,0)</f>
        <v>0.19909933914415803</v>
      </c>
    </row>
    <row r="19" spans="1:7" x14ac:dyDescent="0.5">
      <c r="A19" s="3" t="s">
        <v>24</v>
      </c>
      <c r="B19" s="4">
        <f>SUMIFS(PivotData!$E$2:$E$325,PivotData!$B$2:$B$325,$A19,PivotData!$C$2:$C$325,"FY24")</f>
        <v>41172835</v>
      </c>
      <c r="C19" s="4">
        <f>SUMIFS(PivotData!$E$2:$E$325,PivotData!$B$2:$B$325,$A19,PivotData!$C$2:$C$325,"FY25")</f>
        <v>42480383</v>
      </c>
      <c r="D19" s="4">
        <f>SUMIFS(PivotData!$E$2:$E$325,PivotData!$B$2:$B$325,$A19,PivotData!$C$2:$C$325,"FY26")</f>
        <v>39676955</v>
      </c>
      <c r="E19" s="4">
        <f>SUMIFS(PivotData!$E$2:$E$325,PivotData!$B$2:$B$325,$A19,PivotData!$C$2:$C$325,"FY27")</f>
        <v>41234274</v>
      </c>
      <c r="F19" s="4">
        <f>E19-D19</f>
        <v>1557319</v>
      </c>
      <c r="G19" s="5">
        <f>IFERROR(F19/D19,0)</f>
        <v>3.9249962604237146E-2</v>
      </c>
    </row>
    <row r="20" spans="1:7" x14ac:dyDescent="0.5">
      <c r="A20" s="3" t="s">
        <v>25</v>
      </c>
      <c r="B20" s="4">
        <f>SUMIFS(PivotData!$E$2:$E$325,PivotData!$B$2:$B$325,$A20,PivotData!$C$2:$C$325,"FY24")</f>
        <v>28167862</v>
      </c>
      <c r="C20" s="4">
        <f>SUMIFS(PivotData!$E$2:$E$325,PivotData!$B$2:$B$325,$A20,PivotData!$C$2:$C$325,"FY25")</f>
        <v>28983909</v>
      </c>
      <c r="D20" s="4">
        <f>SUMIFS(PivotData!$E$2:$E$325,PivotData!$B$2:$B$325,$A20,PivotData!$C$2:$C$325,"FY26")</f>
        <v>30328978</v>
      </c>
      <c r="E20" s="4">
        <f>SUMIFS(PivotData!$E$2:$E$325,PivotData!$B$2:$B$325,$A20,PivotData!$C$2:$C$325,"FY27")</f>
        <v>31845426</v>
      </c>
      <c r="F20" s="4">
        <f>E20-D20</f>
        <v>1516448</v>
      </c>
      <c r="G20" s="5">
        <f>IFERROR(F20/D20,0)</f>
        <v>4.9999970325409579E-2</v>
      </c>
    </row>
    <row r="21" spans="1:7" x14ac:dyDescent="0.5">
      <c r="A21" s="3" t="s">
        <v>26</v>
      </c>
      <c r="B21" s="4">
        <f>SUMIFS(PivotData!$E$2:$E$325,PivotData!$B$2:$B$325,$A21,PivotData!$C$2:$C$325,"FY24")</f>
        <v>33598962</v>
      </c>
      <c r="C21" s="4">
        <f>SUMIFS(PivotData!$E$2:$E$325,PivotData!$B$2:$B$325,$A21,PivotData!$C$2:$C$325,"FY25")</f>
        <v>38553939</v>
      </c>
      <c r="D21" s="4">
        <f>SUMIFS(PivotData!$E$2:$E$325,PivotData!$B$2:$B$325,$A21,PivotData!$C$2:$C$325,"FY26")</f>
        <v>43111039</v>
      </c>
      <c r="E21" s="4">
        <f>SUMIFS(PivotData!$E$2:$E$325,PivotData!$B$2:$B$325,$A21,PivotData!$C$2:$C$325,"FY27")</f>
        <v>47835137</v>
      </c>
      <c r="F21" s="4">
        <f>E21-D21</f>
        <v>4724098</v>
      </c>
      <c r="G21" s="5">
        <f>IFERROR(F21/D21,0)</f>
        <v>0.10957977607545019</v>
      </c>
    </row>
    <row r="22" spans="1:7" x14ac:dyDescent="0.5">
      <c r="A22" s="3" t="s">
        <v>27</v>
      </c>
      <c r="B22" s="4">
        <f>SUMIFS(PivotData!$E$2:$E$325,PivotData!$B$2:$B$325,$A22,PivotData!$C$2:$C$325,"FY24")</f>
        <v>21834795</v>
      </c>
      <c r="C22" s="4">
        <f>SUMIFS(PivotData!$E$2:$E$325,PivotData!$B$2:$B$325,$A22,PivotData!$C$2:$C$325,"FY25")</f>
        <v>21759139</v>
      </c>
      <c r="D22" s="4">
        <f>SUMIFS(PivotData!$E$2:$E$325,PivotData!$B$2:$B$325,$A22,PivotData!$C$2:$C$325,"FY26")</f>
        <v>23777794</v>
      </c>
      <c r="E22" s="4">
        <f>SUMIFS(PivotData!$E$2:$E$325,PivotData!$B$2:$B$325,$A22,PivotData!$C$2:$C$325,"FY27")</f>
        <v>26654876</v>
      </c>
      <c r="F22" s="4">
        <f>E22-D22</f>
        <v>2877082</v>
      </c>
      <c r="G22" s="5">
        <f>IFERROR(F22/D22,0)</f>
        <v>0.1209986931504243</v>
      </c>
    </row>
    <row r="23" spans="1:7" x14ac:dyDescent="0.5">
      <c r="A23" s="3" t="s">
        <v>28</v>
      </c>
      <c r="B23" s="4">
        <f>SUMIFS(PivotData!$E$2:$E$325,PivotData!$B$2:$B$325,$A23,PivotData!$C$2:$C$325,"FY24")</f>
        <v>21365534</v>
      </c>
      <c r="C23" s="4">
        <f>SUMIFS(PivotData!$E$2:$E$325,PivotData!$B$2:$B$325,$A23,PivotData!$C$2:$C$325,"FY25")</f>
        <v>24555654</v>
      </c>
      <c r="D23" s="4">
        <f>SUMIFS(PivotData!$E$2:$E$325,PivotData!$B$2:$B$325,$A23,PivotData!$C$2:$C$325,"FY26")</f>
        <v>15600000</v>
      </c>
      <c r="E23" s="4">
        <f>SUMIFS(PivotData!$E$2:$E$325,PivotData!$B$2:$B$325,$A23,PivotData!$C$2:$C$325,"FY27")</f>
        <v>15600000</v>
      </c>
      <c r="F23" s="4">
        <f>E23-D23</f>
        <v>0</v>
      </c>
      <c r="G23" s="5">
        <f>IFERROR(F23/D23,0)</f>
        <v>0</v>
      </c>
    </row>
    <row r="24" spans="1:7" x14ac:dyDescent="0.5">
      <c r="A24" s="3" t="s">
        <v>29</v>
      </c>
      <c r="B24" s="4">
        <f>SUMIFS(PivotData!$E$2:$E$325,PivotData!$B$2:$B$325,$A24,PivotData!$C$2:$C$325,"FY24")</f>
        <v>1323863</v>
      </c>
      <c r="C24" s="4">
        <f>SUMIFS(PivotData!$E$2:$E$325,PivotData!$B$2:$B$325,$A24,PivotData!$C$2:$C$325,"FY25")</f>
        <v>1554184</v>
      </c>
      <c r="D24" s="4">
        <f>SUMIFS(PivotData!$E$2:$E$325,PivotData!$B$2:$B$325,$A24,PivotData!$C$2:$C$325,"FY26")</f>
        <v>1836768</v>
      </c>
      <c r="E24" s="4">
        <f>SUMIFS(PivotData!$E$2:$E$325,PivotData!$B$2:$B$325,$A24,PivotData!$C$2:$C$325,"FY27")</f>
        <v>2071083</v>
      </c>
      <c r="F24" s="4">
        <f>E24-D24</f>
        <v>234315</v>
      </c>
      <c r="G24" s="5">
        <f>IFERROR(F24/D24,0)</f>
        <v>0.12756918674541368</v>
      </c>
    </row>
    <row r="25" spans="1:7" x14ac:dyDescent="0.5">
      <c r="A25" s="3" t="s">
        <v>30</v>
      </c>
      <c r="B25" s="4">
        <f>SUMIFS(PivotData!$E$2:$E$325,PivotData!$B$2:$B$325,$A25,PivotData!$C$2:$C$325,"FY24")</f>
        <v>115647091</v>
      </c>
      <c r="C25" s="4">
        <f>SUMIFS(PivotData!$E$2:$E$325,PivotData!$B$2:$B$325,$A25,PivotData!$C$2:$C$325,"FY25")</f>
        <v>128922069</v>
      </c>
      <c r="D25" s="4">
        <f>SUMIFS(PivotData!$E$2:$E$325,PivotData!$B$2:$B$325,$A25,PivotData!$C$2:$C$325,"FY26")</f>
        <v>141148855</v>
      </c>
      <c r="E25" s="4">
        <f>SUMIFS(PivotData!$E$2:$E$325,PivotData!$B$2:$B$325,$A25,PivotData!$C$2:$C$325,"FY27")</f>
        <v>152247941</v>
      </c>
      <c r="F25" s="4">
        <f>E25-D25</f>
        <v>11099086</v>
      </c>
      <c r="G25" s="5">
        <f>IFERROR(F25/D25,0)</f>
        <v>7.8633907444732726E-2</v>
      </c>
    </row>
    <row r="26" spans="1:7" x14ac:dyDescent="0.5">
      <c r="A26" s="3" t="s">
        <v>31</v>
      </c>
      <c r="B26" s="4">
        <f>SUMIFS(PivotData!$E$2:$E$325,PivotData!$B$2:$B$325,$A26,PivotData!$C$2:$C$325,"FY24")</f>
        <v>46471916</v>
      </c>
      <c r="C26" s="4">
        <f>SUMIFS(PivotData!$E$2:$E$325,PivotData!$B$2:$B$325,$A26,PivotData!$C$2:$C$325,"FY25")</f>
        <v>49903372</v>
      </c>
      <c r="D26" s="4">
        <f>SUMIFS(PivotData!$E$2:$E$325,PivotData!$B$2:$B$325,$A26,PivotData!$C$2:$C$325,"FY26")</f>
        <v>50897490</v>
      </c>
      <c r="E26" s="4">
        <f>SUMIFS(PivotData!$E$2:$E$325,PivotData!$B$2:$B$325,$A26,PivotData!$C$2:$C$325,"FY27")</f>
        <v>62709181</v>
      </c>
      <c r="F26" s="4">
        <f>E26-D26</f>
        <v>11811691</v>
      </c>
      <c r="G26" s="5">
        <f>IFERROR(F26/D26,0)</f>
        <v>0.23206824147909849</v>
      </c>
    </row>
    <row r="27" spans="1:7" x14ac:dyDescent="0.5">
      <c r="A27" s="3" t="s">
        <v>32</v>
      </c>
      <c r="B27" s="4">
        <f>SUMIFS(PivotData!$E$2:$E$325,PivotData!$B$2:$B$325,$A27,PivotData!$C$2:$C$325,"FY24")</f>
        <v>37246729</v>
      </c>
      <c r="C27" s="4">
        <f>SUMIFS(PivotData!$E$2:$E$325,PivotData!$B$2:$B$325,$A27,PivotData!$C$2:$C$325,"FY25")</f>
        <v>39182325</v>
      </c>
      <c r="D27" s="4">
        <f>SUMIFS(PivotData!$E$2:$E$325,PivotData!$B$2:$B$325,$A27,PivotData!$C$2:$C$325,"FY26")</f>
        <v>40146476</v>
      </c>
      <c r="E27" s="4">
        <f>SUMIFS(PivotData!$E$2:$E$325,PivotData!$B$2:$B$325,$A27,PivotData!$C$2:$C$325,"FY27")</f>
        <v>44792186</v>
      </c>
      <c r="F27" s="4">
        <f>E27-D27</f>
        <v>4645710</v>
      </c>
      <c r="G27" s="5">
        <f>IFERROR(F27/D27,0)</f>
        <v>0.11571899859903022</v>
      </c>
    </row>
    <row r="28" spans="1:7" x14ac:dyDescent="0.5">
      <c r="A28" s="3" t="s">
        <v>33</v>
      </c>
      <c r="B28" s="4">
        <f>SUMIFS(PivotData!$E$2:$E$325,PivotData!$B$2:$B$325,$A28,PivotData!$C$2:$C$325,"FY24")</f>
        <v>82254358</v>
      </c>
      <c r="C28" s="4">
        <f>SUMIFS(PivotData!$E$2:$E$325,PivotData!$B$2:$B$325,$A28,PivotData!$C$2:$C$325,"FY25")</f>
        <v>98044073</v>
      </c>
      <c r="D28" s="4">
        <f>SUMIFS(PivotData!$E$2:$E$325,PivotData!$B$2:$B$325,$A28,PivotData!$C$2:$C$325,"FY26")</f>
        <v>87500000</v>
      </c>
      <c r="E28" s="4">
        <f>SUMIFS(PivotData!$E$2:$E$325,PivotData!$B$2:$B$325,$A28,PivotData!$C$2:$C$325,"FY27")</f>
        <v>72500000</v>
      </c>
      <c r="F28" s="4">
        <f>E28-D28</f>
        <v>-15000000</v>
      </c>
      <c r="G28" s="5">
        <f>IFERROR(F28/D28,0)</f>
        <v>-0.17142857142857143</v>
      </c>
    </row>
    <row r="29" spans="1:7" x14ac:dyDescent="0.5">
      <c r="A29" s="3" t="s">
        <v>34</v>
      </c>
      <c r="B29" s="4">
        <f>SUMIFS(PivotData!$E$2:$E$325,PivotData!$B$2:$B$325,$A29,PivotData!$C$2:$C$325,"FY24")</f>
        <v>7865944</v>
      </c>
      <c r="C29" s="4">
        <f>SUMIFS(PivotData!$E$2:$E$325,PivotData!$B$2:$B$325,$A29,PivotData!$C$2:$C$325,"FY25")</f>
        <v>8242378</v>
      </c>
      <c r="D29" s="4">
        <f>SUMIFS(PivotData!$E$2:$E$325,PivotData!$B$2:$B$325,$A29,PivotData!$C$2:$C$325,"FY26")</f>
        <v>8507595</v>
      </c>
      <c r="E29" s="4">
        <f>SUMIFS(PivotData!$E$2:$E$325,PivotData!$B$2:$B$325,$A29,PivotData!$C$2:$C$325,"FY27")</f>
        <v>9304520</v>
      </c>
      <c r="F29" s="4">
        <f>E29-D29</f>
        <v>796925</v>
      </c>
      <c r="G29" s="5">
        <f>IFERROR(F29/D29,0)</f>
        <v>9.3672183501917985E-2</v>
      </c>
    </row>
    <row r="30" spans="1:7" x14ac:dyDescent="0.5">
      <c r="A30" s="3" t="s">
        <v>35</v>
      </c>
      <c r="B30" s="4">
        <f>SUMIFS(PivotData!$E$2:$E$325,PivotData!$B$2:$B$325,$A30,PivotData!$C$2:$C$325,"FY24")</f>
        <v>6202452</v>
      </c>
      <c r="C30" s="4">
        <f>SUMIFS(PivotData!$E$2:$E$325,PivotData!$B$2:$B$325,$A30,PivotData!$C$2:$C$325,"FY25")</f>
        <v>9299770</v>
      </c>
      <c r="D30" s="4">
        <f>SUMIFS(PivotData!$E$2:$E$325,PivotData!$B$2:$B$325,$A30,PivotData!$C$2:$C$325,"FY26")</f>
        <v>7177050</v>
      </c>
      <c r="E30" s="4">
        <f>SUMIFS(PivotData!$E$2:$E$325,PivotData!$B$2:$B$325,$A30,PivotData!$C$2:$C$325,"FY27")</f>
        <v>12616225</v>
      </c>
      <c r="F30" s="4">
        <f>E30-D30</f>
        <v>5439175</v>
      </c>
      <c r="G30" s="5">
        <f>IFERROR(F30/D30,0)</f>
        <v>0.75785664026306077</v>
      </c>
    </row>
    <row r="31" spans="1:7" x14ac:dyDescent="0.5">
      <c r="A31" s="3" t="s">
        <v>36</v>
      </c>
      <c r="B31" s="4">
        <f>SUMIFS(PivotData!$E$2:$E$325,PivotData!$B$2:$B$325,$A31,PivotData!$C$2:$C$325,"FY24")</f>
        <v>26620473</v>
      </c>
      <c r="C31" s="4">
        <f>SUMIFS(PivotData!$E$2:$E$325,PivotData!$B$2:$B$325,$A31,PivotData!$C$2:$C$325,"FY25")</f>
        <v>19402467</v>
      </c>
      <c r="D31" s="4">
        <f>SUMIFS(PivotData!$E$2:$E$325,PivotData!$B$2:$B$325,$A31,PivotData!$C$2:$C$325,"FY26")</f>
        <v>34342236</v>
      </c>
      <c r="E31" s="4">
        <f>SUMIFS(PivotData!$E$2:$E$325,PivotData!$B$2:$B$325,$A31,PivotData!$C$2:$C$325,"FY27")</f>
        <v>24775474</v>
      </c>
      <c r="F31" s="4">
        <f>E31-D31</f>
        <v>-9566762</v>
      </c>
      <c r="G31" s="5">
        <f>IFERROR(F31/D31,0)</f>
        <v>-0.27857131958443243</v>
      </c>
    </row>
    <row r="32" spans="1:7" x14ac:dyDescent="0.5">
      <c r="A32" s="3" t="s">
        <v>37</v>
      </c>
      <c r="B32" s="4">
        <f>SUMIFS(PivotData!$E$2:$E$325,PivotData!$B$2:$B$325,$A32,PivotData!$C$2:$C$325,"FY24")</f>
        <v>76240481</v>
      </c>
      <c r="C32" s="4">
        <f>SUMIFS(PivotData!$E$2:$E$325,PivotData!$B$2:$B$325,$A32,PivotData!$C$2:$C$325,"FY25")</f>
        <v>84889354</v>
      </c>
      <c r="D32" s="4">
        <f>SUMIFS(PivotData!$E$2:$E$325,PivotData!$B$2:$B$325,$A32,PivotData!$C$2:$C$325,"FY26")</f>
        <v>78800251</v>
      </c>
      <c r="E32" s="4">
        <f>SUMIFS(PivotData!$E$2:$E$325,PivotData!$B$2:$B$325,$A32,PivotData!$C$2:$C$325,"FY27")</f>
        <v>83078882</v>
      </c>
      <c r="F32" s="4">
        <f>E32-D32</f>
        <v>4278631</v>
      </c>
      <c r="G32" s="5">
        <f>IFERROR(F32/D32,0)</f>
        <v>5.4297174764075307E-2</v>
      </c>
    </row>
    <row r="33" spans="1:7" x14ac:dyDescent="0.5">
      <c r="A33" s="3" t="s">
        <v>38</v>
      </c>
      <c r="B33" s="4">
        <f>SUMIFS(PivotData!$E$2:$E$325,PivotData!$B$2:$B$325,$A33,PivotData!$C$2:$C$325,"FY24")</f>
        <v>13956764</v>
      </c>
      <c r="C33" s="4">
        <f>SUMIFS(PivotData!$E$2:$E$325,PivotData!$B$2:$B$325,$A33,PivotData!$C$2:$C$325,"FY25")</f>
        <v>15196959</v>
      </c>
      <c r="D33" s="4">
        <f>SUMIFS(PivotData!$E$2:$E$325,PivotData!$B$2:$B$325,$A33,PivotData!$C$2:$C$325,"FY26")</f>
        <v>13358086</v>
      </c>
      <c r="E33" s="4">
        <f>SUMIFS(PivotData!$E$2:$E$325,PivotData!$B$2:$B$325,$A33,PivotData!$C$2:$C$325,"FY27")</f>
        <v>16043584</v>
      </c>
      <c r="F33" s="4">
        <f>E33-D33</f>
        <v>2685498</v>
      </c>
      <c r="G33" s="5">
        <f>IFERROR(F33/D33,0)</f>
        <v>0.2010391309054306</v>
      </c>
    </row>
    <row r="34" spans="1:7" x14ac:dyDescent="0.5">
      <c r="A34" s="3" t="s">
        <v>39</v>
      </c>
      <c r="B34" s="4">
        <f>SUMIFS(PivotData!$E$2:$E$325,PivotData!$B$2:$B$325,$A34,PivotData!$C$2:$C$325,"FY24")</f>
        <v>92654870</v>
      </c>
      <c r="C34" s="4">
        <f>SUMIFS(PivotData!$E$2:$E$325,PivotData!$B$2:$B$325,$A34,PivotData!$C$2:$C$325,"FY25")</f>
        <v>125854644</v>
      </c>
      <c r="D34" s="4">
        <f>SUMIFS(PivotData!$E$2:$E$325,PivotData!$B$2:$B$325,$A34,PivotData!$C$2:$C$325,"FY26")</f>
        <v>193881962</v>
      </c>
      <c r="E34" s="4">
        <f>SUMIFS(PivotData!$E$2:$E$325,PivotData!$B$2:$B$325,$A34,PivotData!$C$2:$C$325,"FY27")</f>
        <v>283848557</v>
      </c>
      <c r="F34" s="4">
        <f>E34-D34</f>
        <v>89966595</v>
      </c>
      <c r="G34" s="5">
        <f>IFERROR(F34/D34,0)</f>
        <v>0.46402766957763714</v>
      </c>
    </row>
    <row r="35" spans="1:7" x14ac:dyDescent="0.5">
      <c r="A35" s="3" t="s">
        <v>40</v>
      </c>
      <c r="B35" s="4">
        <f>SUMIFS(PivotData!$E$2:$E$325,PivotData!$B$2:$B$325,$A35,PivotData!$C$2:$C$325,"FY24")</f>
        <v>10244307</v>
      </c>
      <c r="C35" s="4">
        <f>SUMIFS(PivotData!$E$2:$E$325,PivotData!$B$2:$B$325,$A35,PivotData!$C$2:$C$325,"FY25")</f>
        <v>10753535</v>
      </c>
      <c r="D35" s="4">
        <f>SUMIFS(PivotData!$E$2:$E$325,PivotData!$B$2:$B$325,$A35,PivotData!$C$2:$C$325,"FY26")</f>
        <v>11808736</v>
      </c>
      <c r="E35" s="4">
        <f>SUMIFS(PivotData!$E$2:$E$325,PivotData!$B$2:$B$325,$A35,PivotData!$C$2:$C$325,"FY27")</f>
        <v>12272524</v>
      </c>
      <c r="F35" s="4">
        <f>E35-D35</f>
        <v>463788</v>
      </c>
      <c r="G35" s="5">
        <f>IFERROR(F35/D35,0)</f>
        <v>3.9274990989721509E-2</v>
      </c>
    </row>
    <row r="36" spans="1:7" x14ac:dyDescent="0.5">
      <c r="A36" s="3" t="s">
        <v>41</v>
      </c>
      <c r="B36" s="4">
        <f>SUMIFS(PivotData!$E$2:$E$325,PivotData!$B$2:$B$325,$A36,PivotData!$C$2:$C$325,"FY24")</f>
        <v>29506948</v>
      </c>
      <c r="C36" s="4">
        <f>SUMIFS(PivotData!$E$2:$E$325,PivotData!$B$2:$B$325,$A36,PivotData!$C$2:$C$325,"FY25")</f>
        <v>30999294</v>
      </c>
      <c r="D36" s="4">
        <f>SUMIFS(PivotData!$E$2:$E$325,PivotData!$B$2:$B$325,$A36,PivotData!$C$2:$C$325,"FY26")</f>
        <v>32359206</v>
      </c>
      <c r="E36" s="4">
        <f>SUMIFS(PivotData!$E$2:$E$325,PivotData!$B$2:$B$325,$A36,PivotData!$C$2:$C$325,"FY27")</f>
        <v>35914151</v>
      </c>
      <c r="F36" s="4">
        <f>E36-D36</f>
        <v>3554945</v>
      </c>
      <c r="G36" s="5">
        <f>IFERROR(F36/D36,0)</f>
        <v>0.1098588451150501</v>
      </c>
    </row>
    <row r="37" spans="1:7" x14ac:dyDescent="0.5">
      <c r="A37" s="3" t="s">
        <v>42</v>
      </c>
      <c r="B37" s="4">
        <f>SUMIFS(PivotData!$E$2:$E$325,PivotData!$B$2:$B$325,$A37,PivotData!$C$2:$C$325,"FY24")</f>
        <v>28696788</v>
      </c>
      <c r="C37" s="4">
        <f>SUMIFS(PivotData!$E$2:$E$325,PivotData!$B$2:$B$325,$A37,PivotData!$C$2:$C$325,"FY25")</f>
        <v>24516603</v>
      </c>
      <c r="D37" s="4">
        <f>SUMIFS(PivotData!$E$2:$E$325,PivotData!$B$2:$B$325,$A37,PivotData!$C$2:$C$325,"FY26")</f>
        <v>20987084</v>
      </c>
      <c r="E37" s="4">
        <f>SUMIFS(PivotData!$E$2:$E$325,PivotData!$B$2:$B$325,$A37,PivotData!$C$2:$C$325,"FY27")</f>
        <v>24050763</v>
      </c>
      <c r="F37" s="4">
        <f>E37-D37</f>
        <v>3063679</v>
      </c>
      <c r="G37" s="5">
        <f>IFERROR(F37/D37,0)</f>
        <v>0.14597926038700756</v>
      </c>
    </row>
    <row r="38" spans="1:7" x14ac:dyDescent="0.5">
      <c r="A38" s="3" t="s">
        <v>43</v>
      </c>
      <c r="B38" s="4">
        <f>SUMIFS(PivotData!$E$2:$E$325,PivotData!$B$2:$B$325,$A38,PivotData!$C$2:$C$325,"FY24")</f>
        <v>8996414</v>
      </c>
      <c r="C38" s="4">
        <f>SUMIFS(PivotData!$E$2:$E$325,PivotData!$B$2:$B$325,$A38,PivotData!$C$2:$C$325,"FY25")</f>
        <v>6747408</v>
      </c>
      <c r="D38" s="4">
        <f>SUMIFS(PivotData!$E$2:$E$325,PivotData!$B$2:$B$325,$A38,PivotData!$C$2:$C$325,"FY26")</f>
        <v>7700410</v>
      </c>
      <c r="E38" s="4">
        <f>SUMIFS(PivotData!$E$2:$E$325,PivotData!$B$2:$B$325,$A38,PivotData!$C$2:$C$325,"FY27")</f>
        <v>8720586</v>
      </c>
      <c r="F38" s="4">
        <f>E38-D38</f>
        <v>1020176</v>
      </c>
      <c r="G38" s="5">
        <f>IFERROR(F38/D38,0)</f>
        <v>0.13248333530292544</v>
      </c>
    </row>
    <row r="39" spans="1:7" x14ac:dyDescent="0.5">
      <c r="A39" s="3" t="s">
        <v>44</v>
      </c>
      <c r="B39" s="4">
        <f>SUMIFS(PivotData!$E$2:$E$325,PivotData!$B$2:$B$325,$A39,PivotData!$C$2:$C$325,"FY24")</f>
        <v>40860436</v>
      </c>
      <c r="C39" s="4">
        <f>SUMIFS(PivotData!$E$2:$E$325,PivotData!$B$2:$B$325,$A39,PivotData!$C$2:$C$325,"FY25")</f>
        <v>45440488</v>
      </c>
      <c r="D39" s="4">
        <f>SUMIFS(PivotData!$E$2:$E$325,PivotData!$B$2:$B$325,$A39,PivotData!$C$2:$C$325,"FY26")</f>
        <v>47126655</v>
      </c>
      <c r="E39" s="4">
        <f>SUMIFS(PivotData!$E$2:$E$325,PivotData!$B$2:$B$325,$A39,PivotData!$C$2:$C$325,"FY27")</f>
        <v>47800909</v>
      </c>
      <c r="F39" s="4">
        <f>E39-D39</f>
        <v>674254</v>
      </c>
      <c r="G39" s="5">
        <f>IFERROR(F39/D39,0)</f>
        <v>1.4307274725948617E-2</v>
      </c>
    </row>
    <row r="40" spans="1:7" x14ac:dyDescent="0.5">
      <c r="A40" s="3" t="s">
        <v>45</v>
      </c>
      <c r="B40" s="4">
        <f>SUMIFS(PivotData!$E$2:$E$325,PivotData!$B$2:$B$325,$A40,PivotData!$C$2:$C$325,"FY24")</f>
        <v>2489033</v>
      </c>
      <c r="C40" s="4">
        <f>SUMIFS(PivotData!$E$2:$E$325,PivotData!$B$2:$B$325,$A40,PivotData!$C$2:$C$325,"FY25")</f>
        <v>3096032</v>
      </c>
      <c r="D40" s="4">
        <f>SUMIFS(PivotData!$E$2:$E$325,PivotData!$B$2:$B$325,$A40,PivotData!$C$2:$C$325,"FY26")</f>
        <v>3334146</v>
      </c>
      <c r="E40" s="4">
        <f>SUMIFS(PivotData!$E$2:$E$325,PivotData!$B$2:$B$325,$A40,PivotData!$C$2:$C$325,"FY27")</f>
        <v>3614816</v>
      </c>
      <c r="F40" s="4">
        <f>E40-D40</f>
        <v>280670</v>
      </c>
      <c r="G40" s="5">
        <f>IFERROR(F40/D40,0)</f>
        <v>8.4180476799756224E-2</v>
      </c>
    </row>
    <row r="41" spans="1:7" x14ac:dyDescent="0.5">
      <c r="A41" s="3" t="s">
        <v>46</v>
      </c>
      <c r="B41" s="4">
        <f>SUMIFS(PivotData!$E$2:$E$325,PivotData!$B$2:$B$325,$A41,PivotData!$C$2:$C$325,"FY24")</f>
        <v>2364900</v>
      </c>
      <c r="C41" s="4">
        <f>SUMIFS(PivotData!$E$2:$E$325,PivotData!$B$2:$B$325,$A41,PivotData!$C$2:$C$325,"FY25")</f>
        <v>2677444</v>
      </c>
      <c r="D41" s="4">
        <f>SUMIFS(PivotData!$E$2:$E$325,PivotData!$B$2:$B$325,$A41,PivotData!$C$2:$C$325,"FY26")</f>
        <v>2592613</v>
      </c>
      <c r="E41" s="4">
        <f>SUMIFS(PivotData!$E$2:$E$325,PivotData!$B$2:$B$325,$A41,PivotData!$C$2:$C$325,"FY27")</f>
        <v>2872746</v>
      </c>
      <c r="F41" s="4">
        <f>E41-D41</f>
        <v>280133</v>
      </c>
      <c r="G41" s="5">
        <f>IFERROR(F41/D41,0)</f>
        <v>0.10805044948860473</v>
      </c>
    </row>
    <row r="42" spans="1:7" x14ac:dyDescent="0.5">
      <c r="A42" s="3" t="s">
        <v>47</v>
      </c>
      <c r="B42" s="4">
        <f>SUMIFS(PivotData!$E$2:$E$325,PivotData!$B$2:$B$325,$A42,PivotData!$C$2:$C$325,"FY24")</f>
        <v>2256593</v>
      </c>
      <c r="C42" s="4">
        <f>SUMIFS(PivotData!$E$2:$E$325,PivotData!$B$2:$B$325,$A42,PivotData!$C$2:$C$325,"FY25")</f>
        <v>2371570</v>
      </c>
      <c r="D42" s="4">
        <f>SUMIFS(PivotData!$E$2:$E$325,PivotData!$B$2:$B$325,$A42,PivotData!$C$2:$C$325,"FY26")</f>
        <v>2681475</v>
      </c>
      <c r="E42" s="4">
        <f>SUMIFS(PivotData!$E$2:$E$325,PivotData!$B$2:$B$325,$A42,PivotData!$C$2:$C$325,"FY27")</f>
        <v>2761876</v>
      </c>
      <c r="F42" s="4">
        <f>E42-D42</f>
        <v>80401</v>
      </c>
      <c r="G42" s="5">
        <f>IFERROR(F42/D42,0)</f>
        <v>2.9983870817367309E-2</v>
      </c>
    </row>
    <row r="43" spans="1:7" x14ac:dyDescent="0.5">
      <c r="A43" s="3" t="s">
        <v>48</v>
      </c>
      <c r="B43" s="4">
        <f>SUMIFS(PivotData!$E$2:$E$325,PivotData!$B$2:$B$325,$A43,PivotData!$C$2:$C$325,"FY24")</f>
        <v>1267079</v>
      </c>
      <c r="C43" s="4">
        <f>SUMIFS(PivotData!$E$2:$E$325,PivotData!$B$2:$B$325,$A43,PivotData!$C$2:$C$325,"FY25")</f>
        <v>1325460</v>
      </c>
      <c r="D43" s="4">
        <f>SUMIFS(PivotData!$E$2:$E$325,PivotData!$B$2:$B$325,$A43,PivotData!$C$2:$C$325,"FY26")</f>
        <v>1146073</v>
      </c>
      <c r="E43" s="4">
        <f>SUMIFS(PivotData!$E$2:$E$325,PivotData!$B$2:$B$325,$A43,PivotData!$C$2:$C$325,"FY27")</f>
        <v>1230995</v>
      </c>
      <c r="F43" s="4">
        <f>E43-D43</f>
        <v>84922</v>
      </c>
      <c r="G43" s="5">
        <f>IFERROR(F43/D43,0)</f>
        <v>7.4098246795797476E-2</v>
      </c>
    </row>
    <row r="44" spans="1:7" x14ac:dyDescent="0.5">
      <c r="A44" s="3" t="s">
        <v>49</v>
      </c>
      <c r="B44" s="4">
        <f>SUMIFS(PivotData!$E$2:$E$325,PivotData!$B$2:$B$325,$A44,PivotData!$C$2:$C$325,"FY24")</f>
        <v>1082268</v>
      </c>
      <c r="C44" s="4">
        <f>SUMIFS(PivotData!$E$2:$E$325,PivotData!$B$2:$B$325,$A44,PivotData!$C$2:$C$325,"FY25")</f>
        <v>1227185</v>
      </c>
      <c r="D44" s="4">
        <f>SUMIFS(PivotData!$E$2:$E$325,PivotData!$B$2:$B$325,$A44,PivotData!$C$2:$C$325,"FY26")</f>
        <v>1077548</v>
      </c>
      <c r="E44" s="4">
        <f>SUMIFS(PivotData!$E$2:$E$325,PivotData!$B$2:$B$325,$A44,PivotData!$C$2:$C$325,"FY27")</f>
        <v>1144523</v>
      </c>
      <c r="F44" s="4">
        <f>E44-D44</f>
        <v>66975</v>
      </c>
      <c r="G44" s="5">
        <f>IFERROR(F44/D44,0)</f>
        <v>6.2155003767813591E-2</v>
      </c>
    </row>
    <row r="45" spans="1:7" x14ac:dyDescent="0.5">
      <c r="A45" s="3" t="s">
        <v>50</v>
      </c>
      <c r="B45" s="4">
        <f>SUMIFS(PivotData!$E$2:$E$325,PivotData!$B$2:$B$325,$A45,PivotData!$C$2:$C$325,"FY24")</f>
        <v>1906912</v>
      </c>
      <c r="C45" s="4">
        <f>SUMIFS(PivotData!$E$2:$E$325,PivotData!$B$2:$B$325,$A45,PivotData!$C$2:$C$325,"FY25")</f>
        <v>2105430</v>
      </c>
      <c r="D45" s="4">
        <f>SUMIFS(PivotData!$E$2:$E$325,PivotData!$B$2:$B$325,$A45,PivotData!$C$2:$C$325,"FY26")</f>
        <v>1998738</v>
      </c>
      <c r="E45" s="4">
        <f>SUMIFS(PivotData!$E$2:$E$325,PivotData!$B$2:$B$325,$A45,PivotData!$C$2:$C$325,"FY27")</f>
        <v>2209678</v>
      </c>
      <c r="F45" s="4">
        <f>E45-D45</f>
        <v>210940</v>
      </c>
      <c r="G45" s="5">
        <f>IFERROR(F45/D45,0)</f>
        <v>0.10553659359055564</v>
      </c>
    </row>
    <row r="46" spans="1:7" x14ac:dyDescent="0.5">
      <c r="A46" s="3" t="s">
        <v>51</v>
      </c>
      <c r="B46" s="4">
        <f>SUMIFS(PivotData!$E$2:$E$325,PivotData!$B$2:$B$325,$A46,PivotData!$C$2:$C$325,"FY24")</f>
        <v>1363631</v>
      </c>
      <c r="C46" s="4">
        <f>SUMIFS(PivotData!$E$2:$E$325,PivotData!$B$2:$B$325,$A46,PivotData!$C$2:$C$325,"FY25")</f>
        <v>1437146</v>
      </c>
      <c r="D46" s="4">
        <f>SUMIFS(PivotData!$E$2:$E$325,PivotData!$B$2:$B$325,$A46,PivotData!$C$2:$C$325,"FY26")</f>
        <v>1326663</v>
      </c>
      <c r="E46" s="4">
        <f>SUMIFS(PivotData!$E$2:$E$325,PivotData!$B$2:$B$325,$A46,PivotData!$C$2:$C$325,"FY27")</f>
        <v>1397402</v>
      </c>
      <c r="F46" s="4">
        <f>E46-D46</f>
        <v>70739</v>
      </c>
      <c r="G46" s="5">
        <f>IFERROR(F46/D46,0)</f>
        <v>5.3321001640959306E-2</v>
      </c>
    </row>
    <row r="47" spans="1:7" x14ac:dyDescent="0.5">
      <c r="A47" s="3" t="s">
        <v>52</v>
      </c>
      <c r="B47" s="4">
        <f>SUMIFS(PivotData!$E$2:$E$325,PivotData!$B$2:$B$325,$A47,PivotData!$C$2:$C$325,"FY24")</f>
        <v>3581741</v>
      </c>
      <c r="C47" s="4">
        <f>SUMIFS(PivotData!$E$2:$E$325,PivotData!$B$2:$B$325,$A47,PivotData!$C$2:$C$325,"FY25")</f>
        <v>3553123</v>
      </c>
      <c r="D47" s="4">
        <f>SUMIFS(PivotData!$E$2:$E$325,PivotData!$B$2:$B$325,$A47,PivotData!$C$2:$C$325,"FY26")</f>
        <v>3597515</v>
      </c>
      <c r="E47" s="4">
        <f>SUMIFS(PivotData!$E$2:$E$325,PivotData!$B$2:$B$325,$A47,PivotData!$C$2:$C$325,"FY27")</f>
        <v>3791500</v>
      </c>
      <c r="F47" s="4">
        <f>E47-D47</f>
        <v>193985</v>
      </c>
      <c r="G47" s="5">
        <f>IFERROR(F47/D47,0)</f>
        <v>5.3921943341445414E-2</v>
      </c>
    </row>
    <row r="48" spans="1:7" x14ac:dyDescent="0.5">
      <c r="A48" s="3" t="s">
        <v>53</v>
      </c>
      <c r="B48" s="4">
        <f>SUMIFS(PivotData!$E$2:$E$325,PivotData!$B$2:$B$325,$A48,PivotData!$C$2:$C$325,"FY24")</f>
        <v>1747102</v>
      </c>
      <c r="C48" s="4">
        <f>SUMIFS(PivotData!$E$2:$E$325,PivotData!$B$2:$B$325,$A48,PivotData!$C$2:$C$325,"FY25")</f>
        <v>1869632</v>
      </c>
      <c r="D48" s="4">
        <f>SUMIFS(PivotData!$E$2:$E$325,PivotData!$B$2:$B$325,$A48,PivotData!$C$2:$C$325,"FY26")</f>
        <v>1738068</v>
      </c>
      <c r="E48" s="4">
        <f>SUMIFS(PivotData!$E$2:$E$325,PivotData!$B$2:$B$325,$A48,PivotData!$C$2:$C$325,"FY27")</f>
        <v>1815637</v>
      </c>
      <c r="F48" s="4">
        <f>E48-D48</f>
        <v>77569</v>
      </c>
      <c r="G48" s="5">
        <f>IFERROR(F48/D48,0)</f>
        <v>4.462943912436107E-2</v>
      </c>
    </row>
    <row r="49" spans="1:7" x14ac:dyDescent="0.5">
      <c r="A49" s="3" t="s">
        <v>54</v>
      </c>
      <c r="B49" s="4">
        <f>SUMIFS(PivotData!$E$2:$E$325,PivotData!$B$2:$B$325,$A49,PivotData!$C$2:$C$325,"FY24")</f>
        <v>2334829</v>
      </c>
      <c r="C49" s="4">
        <f>SUMIFS(PivotData!$E$2:$E$325,PivotData!$B$2:$B$325,$A49,PivotData!$C$2:$C$325,"FY25")</f>
        <v>2566882</v>
      </c>
      <c r="D49" s="4">
        <f>SUMIFS(PivotData!$E$2:$E$325,PivotData!$B$2:$B$325,$A49,PivotData!$C$2:$C$325,"FY26")</f>
        <v>2673335</v>
      </c>
      <c r="E49" s="4">
        <f>SUMIFS(PivotData!$E$2:$E$325,PivotData!$B$2:$B$325,$A49,PivotData!$C$2:$C$325,"FY27")</f>
        <v>3049313</v>
      </c>
      <c r="F49" s="4">
        <f>E49-D49</f>
        <v>375978</v>
      </c>
      <c r="G49" s="5">
        <f>IFERROR(F49/D49,0)</f>
        <v>0.14064006194509854</v>
      </c>
    </row>
    <row r="50" spans="1:7" x14ac:dyDescent="0.5">
      <c r="A50" s="3" t="s">
        <v>55</v>
      </c>
      <c r="B50" s="4">
        <f>SUMIFS(PivotData!$E$2:$E$325,PivotData!$B$2:$B$325,$A50,PivotData!$C$2:$C$325,"FY24")</f>
        <v>3158020</v>
      </c>
      <c r="C50" s="4">
        <f>SUMIFS(PivotData!$E$2:$E$325,PivotData!$B$2:$B$325,$A50,PivotData!$C$2:$C$325,"FY25")</f>
        <v>3727626</v>
      </c>
      <c r="D50" s="4">
        <f>SUMIFS(PivotData!$E$2:$E$325,PivotData!$B$2:$B$325,$A50,PivotData!$C$2:$C$325,"FY26")</f>
        <v>3556081</v>
      </c>
      <c r="E50" s="4">
        <f>SUMIFS(PivotData!$E$2:$E$325,PivotData!$B$2:$B$325,$A50,PivotData!$C$2:$C$325,"FY27")</f>
        <v>3820390</v>
      </c>
      <c r="F50" s="4">
        <f>E50-D50</f>
        <v>264309</v>
      </c>
      <c r="G50" s="5">
        <f>IFERROR(F50/D50,0)</f>
        <v>7.43259222722992E-2</v>
      </c>
    </row>
    <row r="51" spans="1:7" x14ac:dyDescent="0.5">
      <c r="A51" s="3" t="s">
        <v>56</v>
      </c>
      <c r="B51" s="4">
        <f>SUMIFS(PivotData!$E$2:$E$325,PivotData!$B$2:$B$325,$A51,PivotData!$C$2:$C$325,"FY24")</f>
        <v>1031531</v>
      </c>
      <c r="C51" s="4">
        <f>SUMIFS(PivotData!$E$2:$E$325,PivotData!$B$2:$B$325,$A51,PivotData!$C$2:$C$325,"FY25")</f>
        <v>1093668</v>
      </c>
      <c r="D51" s="4">
        <f>SUMIFS(PivotData!$E$2:$E$325,PivotData!$B$2:$B$325,$A51,PivotData!$C$2:$C$325,"FY26")</f>
        <v>944836</v>
      </c>
      <c r="E51" s="4">
        <f>SUMIFS(PivotData!$E$2:$E$325,PivotData!$B$2:$B$325,$A51,PivotData!$C$2:$C$325,"FY27")</f>
        <v>1012682</v>
      </c>
      <c r="F51" s="4">
        <f>E51-D51</f>
        <v>67846</v>
      </c>
      <c r="G51" s="5">
        <f>IFERROR(F51/D51,0)</f>
        <v>7.1807170768260306E-2</v>
      </c>
    </row>
    <row r="52" spans="1:7" x14ac:dyDescent="0.5">
      <c r="A52" s="3" t="s">
        <v>57</v>
      </c>
      <c r="B52" s="4">
        <f>SUMIFS(PivotData!$E$2:$E$325,PivotData!$B$2:$B$325,$A52,PivotData!$C$2:$C$325,"FY24")</f>
        <v>918325</v>
      </c>
      <c r="C52" s="4">
        <f>SUMIFS(PivotData!$E$2:$E$325,PivotData!$B$2:$B$325,$A52,PivotData!$C$2:$C$325,"FY25")</f>
        <v>968389</v>
      </c>
      <c r="D52" s="4">
        <f>SUMIFS(PivotData!$E$2:$E$325,PivotData!$B$2:$B$325,$A52,PivotData!$C$2:$C$325,"FY26")</f>
        <v>861451</v>
      </c>
      <c r="E52" s="4">
        <f>SUMIFS(PivotData!$E$2:$E$325,PivotData!$B$2:$B$325,$A52,PivotData!$C$2:$C$325,"FY27")</f>
        <v>918732</v>
      </c>
      <c r="F52" s="4">
        <f>E52-D52</f>
        <v>57281</v>
      </c>
      <c r="G52" s="5">
        <f>IFERROR(F52/D52,0)</f>
        <v>6.6493625290353131E-2</v>
      </c>
    </row>
    <row r="53" spans="1:7" x14ac:dyDescent="0.5">
      <c r="A53" s="3" t="s">
        <v>58</v>
      </c>
      <c r="B53" s="4">
        <f>SUMIFS(PivotData!$E$2:$E$325,PivotData!$B$2:$B$325,$A53,PivotData!$C$2:$C$325,"FY24")</f>
        <v>1220936</v>
      </c>
      <c r="C53" s="4">
        <f>SUMIFS(PivotData!$E$2:$E$325,PivotData!$B$2:$B$325,$A53,PivotData!$C$2:$C$325,"FY25")</f>
        <v>1176067</v>
      </c>
      <c r="D53" s="4">
        <f>SUMIFS(PivotData!$E$2:$E$325,PivotData!$B$2:$B$325,$A53,PivotData!$C$2:$C$325,"FY26")</f>
        <v>1298152</v>
      </c>
      <c r="E53" s="4">
        <f>SUMIFS(PivotData!$E$2:$E$325,PivotData!$B$2:$B$325,$A53,PivotData!$C$2:$C$325,"FY27")</f>
        <v>1415833</v>
      </c>
      <c r="F53" s="4">
        <f>E53-D53</f>
        <v>117681</v>
      </c>
      <c r="G53" s="5">
        <f>IFERROR(F53/D53,0)</f>
        <v>9.0652712471266841E-2</v>
      </c>
    </row>
    <row r="54" spans="1:7" x14ac:dyDescent="0.5">
      <c r="A54" s="3" t="s">
        <v>59</v>
      </c>
      <c r="B54" s="4">
        <f>SUMIFS(PivotData!$E$2:$E$325,PivotData!$B$2:$B$325,$A54,PivotData!$C$2:$C$325,"FY24")</f>
        <v>1081975</v>
      </c>
      <c r="C54" s="4">
        <f>SUMIFS(PivotData!$E$2:$E$325,PivotData!$B$2:$B$325,$A54,PivotData!$C$2:$C$325,"FY25")</f>
        <v>1181700</v>
      </c>
      <c r="D54" s="4">
        <f>SUMIFS(PivotData!$E$2:$E$325,PivotData!$B$2:$B$325,$A54,PivotData!$C$2:$C$325,"FY26")</f>
        <v>1129587</v>
      </c>
      <c r="E54" s="4">
        <f>SUMIFS(PivotData!$E$2:$E$325,PivotData!$B$2:$B$325,$A54,PivotData!$C$2:$C$325,"FY27")</f>
        <v>1265839</v>
      </c>
      <c r="F54" s="4">
        <f>E54-D54</f>
        <v>136252</v>
      </c>
      <c r="G54" s="5">
        <f>IFERROR(F54/D54,0)</f>
        <v>0.12062107655275778</v>
      </c>
    </row>
    <row r="55" spans="1:7" x14ac:dyDescent="0.5">
      <c r="A55" s="3" t="s">
        <v>60</v>
      </c>
      <c r="B55" s="4">
        <f>SUMIFS(PivotData!$E$2:$E$325,PivotData!$B$2:$B$325,$A55,PivotData!$C$2:$C$325,"FY24")</f>
        <v>1341484</v>
      </c>
      <c r="C55" s="4">
        <f>SUMIFS(PivotData!$E$2:$E$325,PivotData!$B$2:$B$325,$A55,PivotData!$C$2:$C$325,"FY25")</f>
        <v>1474374</v>
      </c>
      <c r="D55" s="4">
        <f>SUMIFS(PivotData!$E$2:$E$325,PivotData!$B$2:$B$325,$A55,PivotData!$C$2:$C$325,"FY26")</f>
        <v>1361623</v>
      </c>
      <c r="E55" s="4">
        <f>SUMIFS(PivotData!$E$2:$E$325,PivotData!$B$2:$B$325,$A55,PivotData!$C$2:$C$325,"FY27")</f>
        <v>1509100</v>
      </c>
      <c r="F55" s="4">
        <f>E55-D55</f>
        <v>147477</v>
      </c>
      <c r="G55" s="5">
        <f>IFERROR(F55/D55,0)</f>
        <v>0.10830971568488487</v>
      </c>
    </row>
    <row r="56" spans="1:7" x14ac:dyDescent="0.5">
      <c r="A56" s="3" t="s">
        <v>61</v>
      </c>
      <c r="B56" s="4">
        <f>SUMIFS(PivotData!$E$2:$E$325,PivotData!$B$2:$B$325,$A56,PivotData!$C$2:$C$325,"FY24")</f>
        <v>832001</v>
      </c>
      <c r="C56" s="4">
        <f>SUMIFS(PivotData!$E$2:$E$325,PivotData!$B$2:$B$325,$A56,PivotData!$C$2:$C$325,"FY25")</f>
        <v>860890</v>
      </c>
      <c r="D56" s="4">
        <f>SUMIFS(PivotData!$E$2:$E$325,PivotData!$B$2:$B$325,$A56,PivotData!$C$2:$C$325,"FY26")</f>
        <v>867232</v>
      </c>
      <c r="E56" s="4">
        <f>SUMIFS(PivotData!$E$2:$E$325,PivotData!$B$2:$B$325,$A56,PivotData!$C$2:$C$325,"FY27")</f>
        <v>892966</v>
      </c>
      <c r="F56" s="4">
        <f>E56-D56</f>
        <v>25734</v>
      </c>
      <c r="G56" s="5">
        <f>IFERROR(F56/D56,0)</f>
        <v>2.9673720526917826E-2</v>
      </c>
    </row>
    <row r="57" spans="1:7" x14ac:dyDescent="0.5">
      <c r="A57" s="3" t="s">
        <v>62</v>
      </c>
      <c r="B57" s="4">
        <f>SUMIFS(PivotData!$E$2:$E$325,PivotData!$B$2:$B$325,$A57,PivotData!$C$2:$C$325,"FY24")</f>
        <v>93411675</v>
      </c>
      <c r="C57" s="4">
        <f>SUMIFS(PivotData!$E$2:$E$325,PivotData!$B$2:$B$325,$A57,PivotData!$C$2:$C$325,"FY25")</f>
        <v>99195349</v>
      </c>
      <c r="D57" s="4">
        <f>SUMIFS(PivotData!$E$2:$E$325,PivotData!$B$2:$B$325,$A57,PivotData!$C$2:$C$325,"FY26")</f>
        <v>100888865</v>
      </c>
      <c r="E57" s="4">
        <f>SUMIFS(PivotData!$E$2:$E$325,PivotData!$B$2:$B$325,$A57,PivotData!$C$2:$C$325,"FY27")</f>
        <v>105934992</v>
      </c>
      <c r="F57" s="4">
        <f>E57-D57</f>
        <v>5046127</v>
      </c>
      <c r="G57" s="5">
        <f>IFERROR(F57/D57,0)</f>
        <v>5.0016689155934109E-2</v>
      </c>
    </row>
    <row r="58" spans="1:7" x14ac:dyDescent="0.5">
      <c r="A58" s="3" t="s">
        <v>63</v>
      </c>
      <c r="B58" s="4">
        <f>SUMIFS(PivotData!$E$2:$E$325,PivotData!$B$2:$B$325,$A58,PivotData!$C$2:$C$325,"FY24")</f>
        <v>42138152</v>
      </c>
      <c r="C58" s="4">
        <f>SUMIFS(PivotData!$E$2:$E$325,PivotData!$B$2:$B$325,$A58,PivotData!$C$2:$C$325,"FY25")</f>
        <v>43428346</v>
      </c>
      <c r="D58" s="4">
        <f>SUMIFS(PivotData!$E$2:$E$325,PivotData!$B$2:$B$325,$A58,PivotData!$C$2:$C$325,"FY26")</f>
        <v>43981134</v>
      </c>
      <c r="E58" s="4">
        <f>SUMIFS(PivotData!$E$2:$E$325,PivotData!$B$2:$B$325,$A58,PivotData!$C$2:$C$325,"FY27")</f>
        <v>47641069</v>
      </c>
      <c r="F58" s="4">
        <f>E58-D58</f>
        <v>3659935</v>
      </c>
      <c r="G58" s="5">
        <f>IFERROR(F58/D58,0)</f>
        <v>8.3216021669654999E-2</v>
      </c>
    </row>
    <row r="59" spans="1:7" x14ac:dyDescent="0.5">
      <c r="A59" s="3" t="s">
        <v>64</v>
      </c>
      <c r="B59" s="4">
        <f>SUMIFS(PivotData!$E$2:$E$325,PivotData!$B$2:$B$325,$A59,PivotData!$C$2:$C$325,"FY24")</f>
        <v>13362462</v>
      </c>
      <c r="C59" s="4">
        <f>SUMIFS(PivotData!$E$2:$E$325,PivotData!$B$2:$B$325,$A59,PivotData!$C$2:$C$325,"FY25")</f>
        <v>13407823</v>
      </c>
      <c r="D59" s="4">
        <f>SUMIFS(PivotData!$E$2:$E$325,PivotData!$B$2:$B$325,$A59,PivotData!$C$2:$C$325,"FY26")</f>
        <v>12825009</v>
      </c>
      <c r="E59" s="4">
        <f>SUMIFS(PivotData!$E$2:$E$325,PivotData!$B$2:$B$325,$A59,PivotData!$C$2:$C$325,"FY27")</f>
        <v>13129535</v>
      </c>
      <c r="F59" s="4">
        <f>E59-D59</f>
        <v>304526</v>
      </c>
      <c r="G59" s="5">
        <f>IFERROR(F59/D59,0)</f>
        <v>2.3744700685980027E-2</v>
      </c>
    </row>
    <row r="60" spans="1:7" x14ac:dyDescent="0.5">
      <c r="A60" s="3" t="s">
        <v>65</v>
      </c>
      <c r="B60" s="4">
        <f>SUMIFS(PivotData!$E$2:$E$325,PivotData!$B$2:$B$325,$A60,PivotData!$C$2:$C$325,"FY24")</f>
        <v>2252664</v>
      </c>
      <c r="C60" s="4">
        <f>SUMIFS(PivotData!$E$2:$E$325,PivotData!$B$2:$B$325,$A60,PivotData!$C$2:$C$325,"FY25")</f>
        <v>3035390</v>
      </c>
      <c r="D60" s="4">
        <f>SUMIFS(PivotData!$E$2:$E$325,PivotData!$B$2:$B$325,$A60,PivotData!$C$2:$C$325,"FY26")</f>
        <v>3390094</v>
      </c>
      <c r="E60" s="4">
        <f>SUMIFS(PivotData!$E$2:$E$325,PivotData!$B$2:$B$325,$A60,PivotData!$C$2:$C$325,"FY27")</f>
        <v>4025552</v>
      </c>
      <c r="F60" s="4">
        <f>E60-D60</f>
        <v>635458</v>
      </c>
      <c r="G60" s="5">
        <f>IFERROR(F60/D60,0)</f>
        <v>0.18744553985818682</v>
      </c>
    </row>
    <row r="61" spans="1:7" x14ac:dyDescent="0.5">
      <c r="A61" s="3" t="s">
        <v>66</v>
      </c>
      <c r="B61" s="4">
        <f>SUMIFS(PivotData!$E$2:$E$325,PivotData!$B$2:$B$325,$A61,PivotData!$C$2:$C$325,"FY24")</f>
        <v>3253339</v>
      </c>
      <c r="C61" s="4">
        <f>SUMIFS(PivotData!$E$2:$E$325,PivotData!$B$2:$B$325,$A61,PivotData!$C$2:$C$325,"FY25")</f>
        <v>9583620</v>
      </c>
      <c r="D61" s="4">
        <f>SUMIFS(PivotData!$E$2:$E$325,PivotData!$B$2:$B$325,$A61,PivotData!$C$2:$C$325,"FY26")</f>
        <v>10467842</v>
      </c>
      <c r="E61" s="4">
        <f>SUMIFS(PivotData!$E$2:$E$325,PivotData!$B$2:$B$325,$A61,PivotData!$C$2:$C$325,"FY27")</f>
        <v>10287708</v>
      </c>
      <c r="F61" s="4">
        <f>E61-D61</f>
        <v>-180134</v>
      </c>
      <c r="G61" s="5">
        <f>IFERROR(F61/D61,0)</f>
        <v>-1.7208322403032068E-2</v>
      </c>
    </row>
    <row r="62" spans="1:7" x14ac:dyDescent="0.5">
      <c r="A62" s="3" t="s">
        <v>67</v>
      </c>
      <c r="B62" s="4">
        <f>SUMIFS(PivotData!$E$2:$E$325,PivotData!$B$2:$B$325,$A62,PivotData!$C$2:$C$325,"FY24")</f>
        <v>8604046</v>
      </c>
      <c r="C62" s="4">
        <f>SUMIFS(PivotData!$E$2:$E$325,PivotData!$B$2:$B$325,$A62,PivotData!$C$2:$C$325,"FY25")</f>
        <v>8804483</v>
      </c>
      <c r="D62" s="4">
        <f>SUMIFS(PivotData!$E$2:$E$325,PivotData!$B$2:$B$325,$A62,PivotData!$C$2:$C$325,"FY26")</f>
        <v>9981380</v>
      </c>
      <c r="E62" s="4">
        <f>SUMIFS(PivotData!$E$2:$E$325,PivotData!$B$2:$B$325,$A62,PivotData!$C$2:$C$325,"FY27")</f>
        <v>10829513</v>
      </c>
      <c r="F62" s="4">
        <f>E62-D62</f>
        <v>848133</v>
      </c>
      <c r="G62" s="5">
        <f>IFERROR(F62/D62,0)</f>
        <v>8.4971516964588059E-2</v>
      </c>
    </row>
    <row r="63" spans="1:7" x14ac:dyDescent="0.5">
      <c r="A63" s="3" t="s">
        <v>68</v>
      </c>
      <c r="B63" s="4">
        <f>SUMIFS(PivotData!$E$2:$E$325,PivotData!$B$2:$B$325,$A63,PivotData!$C$2:$C$325,"FY24")</f>
        <v>24207271</v>
      </c>
      <c r="C63" s="4">
        <f>SUMIFS(PivotData!$E$2:$E$325,PivotData!$B$2:$B$325,$A63,PivotData!$C$2:$C$325,"FY25")</f>
        <v>27483325</v>
      </c>
      <c r="D63" s="4">
        <f>SUMIFS(PivotData!$E$2:$E$325,PivotData!$B$2:$B$325,$A63,PivotData!$C$2:$C$325,"FY26")</f>
        <v>28961256</v>
      </c>
      <c r="E63" s="4">
        <f>SUMIFS(PivotData!$E$2:$E$325,PivotData!$B$2:$B$325,$A63,PivotData!$C$2:$C$325,"FY27")</f>
        <v>31492206</v>
      </c>
      <c r="F63" s="4">
        <f>E63-D63</f>
        <v>2530950</v>
      </c>
      <c r="G63" s="5">
        <f>IFERROR(F63/D63,0)</f>
        <v>8.7390892162964209E-2</v>
      </c>
    </row>
    <row r="64" spans="1:7" x14ac:dyDescent="0.5">
      <c r="A64" s="3" t="s">
        <v>69</v>
      </c>
      <c r="B64" s="4">
        <f>SUMIFS(PivotData!$E$2:$E$325,PivotData!$B$2:$B$325,$A64,PivotData!$C$2:$C$325,"FY24")</f>
        <v>1847604</v>
      </c>
      <c r="C64" s="4">
        <f>SUMIFS(PivotData!$E$2:$E$325,PivotData!$B$2:$B$325,$A64,PivotData!$C$2:$C$325,"FY25")</f>
        <v>1929877</v>
      </c>
      <c r="D64" s="4">
        <f>SUMIFS(PivotData!$E$2:$E$325,PivotData!$B$2:$B$325,$A64,PivotData!$C$2:$C$325,"FY26")</f>
        <v>2065217</v>
      </c>
      <c r="E64" s="4">
        <f>SUMIFS(PivotData!$E$2:$E$325,PivotData!$B$2:$B$325,$A64,PivotData!$C$2:$C$325,"FY27")</f>
        <v>2125425</v>
      </c>
      <c r="F64" s="4">
        <f>E64-D64</f>
        <v>60208</v>
      </c>
      <c r="G64" s="5">
        <f>IFERROR(F64/D64,0)</f>
        <v>2.9153352892214233E-2</v>
      </c>
    </row>
    <row r="65" spans="1:7" x14ac:dyDescent="0.5">
      <c r="A65" s="3" t="s">
        <v>70</v>
      </c>
      <c r="B65" s="4">
        <f>SUMIFS(PivotData!$E$2:$E$325,PivotData!$B$2:$B$325,$A65,PivotData!$C$2:$C$325,"FY24")</f>
        <v>1723259</v>
      </c>
      <c r="C65" s="4">
        <f>SUMIFS(PivotData!$E$2:$E$325,PivotData!$B$2:$B$325,$A65,PivotData!$C$2:$C$325,"FY25")</f>
        <v>1771400</v>
      </c>
      <c r="D65" s="4">
        <f>SUMIFS(PivotData!$E$2:$E$325,PivotData!$B$2:$B$325,$A65,PivotData!$C$2:$C$325,"FY26")</f>
        <v>1835715</v>
      </c>
      <c r="E65" s="4">
        <f>SUMIFS(PivotData!$E$2:$E$325,PivotData!$B$2:$B$325,$A65,PivotData!$C$2:$C$325,"FY27")</f>
        <v>1908701</v>
      </c>
      <c r="F65" s="4">
        <f>E65-D65</f>
        <v>72986</v>
      </c>
      <c r="G65" s="5">
        <f>IFERROR(F65/D65,0)</f>
        <v>3.9758895035449403E-2</v>
      </c>
    </row>
    <row r="66" spans="1:7" x14ac:dyDescent="0.5">
      <c r="A66" s="3" t="s">
        <v>71</v>
      </c>
      <c r="B66" s="4">
        <f>SUMIFS(PivotData!$E$2:$E$325,PivotData!$B$2:$B$325,$A66,PivotData!$C$2:$C$325,"FY24")</f>
        <v>5699932</v>
      </c>
      <c r="C66" s="4">
        <f>SUMIFS(PivotData!$E$2:$E$325,PivotData!$B$2:$B$325,$A66,PivotData!$C$2:$C$325,"FY25")</f>
        <v>6090887</v>
      </c>
      <c r="D66" s="4">
        <f>SUMIFS(PivotData!$E$2:$E$325,PivotData!$B$2:$B$325,$A66,PivotData!$C$2:$C$325,"FY26")</f>
        <v>5990940</v>
      </c>
      <c r="E66" s="4">
        <f>SUMIFS(PivotData!$E$2:$E$325,PivotData!$B$2:$B$325,$A66,PivotData!$C$2:$C$325,"FY27")</f>
        <v>6399030</v>
      </c>
      <c r="F66" s="4">
        <f>E66-D66</f>
        <v>408090</v>
      </c>
      <c r="G66" s="5">
        <f>IFERROR(F66/D66,0)</f>
        <v>6.8117857965527953E-2</v>
      </c>
    </row>
    <row r="67" spans="1:7" x14ac:dyDescent="0.5">
      <c r="A67" s="3" t="s">
        <v>72</v>
      </c>
      <c r="B67" s="4">
        <f>SUMIFS(PivotData!$E$2:$E$325,PivotData!$B$2:$B$325,$A67,PivotData!$C$2:$C$325,"FY24")</f>
        <v>1848548</v>
      </c>
      <c r="C67" s="4">
        <f>SUMIFS(PivotData!$E$2:$E$325,PivotData!$B$2:$B$325,$A67,PivotData!$C$2:$C$325,"FY25")</f>
        <v>1827074</v>
      </c>
      <c r="D67" s="4">
        <f>SUMIFS(PivotData!$E$2:$E$325,PivotData!$B$2:$B$325,$A67,PivotData!$C$2:$C$325,"FY26")</f>
        <v>2036380</v>
      </c>
      <c r="E67" s="4">
        <f>SUMIFS(PivotData!$E$2:$E$325,PivotData!$B$2:$B$325,$A67,PivotData!$C$2:$C$325,"FY27")</f>
        <v>2095662</v>
      </c>
      <c r="F67" s="4">
        <f>E67-D67</f>
        <v>59282</v>
      </c>
      <c r="G67" s="5">
        <f>IFERROR(F67/D67,0)</f>
        <v>2.911146249717636E-2</v>
      </c>
    </row>
    <row r="68" spans="1:7" x14ac:dyDescent="0.5">
      <c r="A68" s="3" t="s">
        <v>73</v>
      </c>
      <c r="B68" s="4">
        <f>SUMIFS(PivotData!$E$2:$E$325,PivotData!$B$2:$B$325,$A68,PivotData!$C$2:$C$325,"FY24")</f>
        <v>1277167</v>
      </c>
      <c r="C68" s="4">
        <f>SUMIFS(PivotData!$E$2:$E$325,PivotData!$B$2:$B$325,$A68,PivotData!$C$2:$C$325,"FY25")</f>
        <v>1683210</v>
      </c>
      <c r="D68" s="4">
        <f>SUMIFS(PivotData!$E$2:$E$325,PivotData!$B$2:$B$325,$A68,PivotData!$C$2:$C$325,"FY26")</f>
        <v>1776118</v>
      </c>
      <c r="E68" s="4">
        <f>SUMIFS(PivotData!$E$2:$E$325,PivotData!$B$2:$B$325,$A68,PivotData!$C$2:$C$325,"FY27")</f>
        <v>1860446</v>
      </c>
      <c r="F68" s="4">
        <f>E68-D68</f>
        <v>84328</v>
      </c>
      <c r="G68" s="5">
        <f>IFERROR(F68/D68,0)</f>
        <v>4.7478827420250232E-2</v>
      </c>
    </row>
    <row r="69" spans="1:7" x14ac:dyDescent="0.5">
      <c r="A69" s="3" t="s">
        <v>74</v>
      </c>
      <c r="B69" s="4">
        <f>SUMIFS(PivotData!$E$2:$E$325,PivotData!$B$2:$B$325,$A69,PivotData!$C$2:$C$325,"FY24")</f>
        <v>37958828</v>
      </c>
      <c r="C69" s="4">
        <f>SUMIFS(PivotData!$E$2:$E$325,PivotData!$B$2:$B$325,$A69,PivotData!$C$2:$C$325,"FY25")</f>
        <v>48044899</v>
      </c>
      <c r="D69" s="4">
        <f>SUMIFS(PivotData!$E$2:$E$325,PivotData!$B$2:$B$325,$A69,PivotData!$C$2:$C$325,"FY26")</f>
        <v>69191863</v>
      </c>
      <c r="E69" s="4">
        <f>SUMIFS(PivotData!$E$2:$E$325,PivotData!$B$2:$B$325,$A69,PivotData!$C$2:$C$325,"FY27")</f>
        <v>86317411</v>
      </c>
      <c r="F69" s="4">
        <f>E69-D69</f>
        <v>17125548</v>
      </c>
      <c r="G69" s="5">
        <f>IFERROR(F69/D69,0)</f>
        <v>0.24750812100550032</v>
      </c>
    </row>
    <row r="70" spans="1:7" x14ac:dyDescent="0.5">
      <c r="A70" s="3" t="s">
        <v>75</v>
      </c>
      <c r="B70" s="4">
        <f>SUMIFS(PivotData!$E$2:$E$325,PivotData!$B$2:$B$325,$A70,PivotData!$C$2:$C$325,"FY24")</f>
        <v>40035546</v>
      </c>
      <c r="C70" s="4">
        <f>SUMIFS(PivotData!$E$2:$E$325,PivotData!$B$2:$B$325,$A70,PivotData!$C$2:$C$325,"FY25")</f>
        <v>56640135</v>
      </c>
      <c r="D70" s="4">
        <f>SUMIFS(PivotData!$E$2:$E$325,PivotData!$B$2:$B$325,$A70,PivotData!$C$2:$C$325,"FY26")</f>
        <v>59601461</v>
      </c>
      <c r="E70" s="4">
        <f>SUMIFS(PivotData!$E$2:$E$325,PivotData!$B$2:$B$325,$A70,PivotData!$C$2:$C$325,"FY27")</f>
        <v>72123765</v>
      </c>
      <c r="F70" s="4">
        <f>E70-D70</f>
        <v>12522304</v>
      </c>
      <c r="G70" s="5">
        <f>IFERROR(F70/D70,0)</f>
        <v>0.21010062152671055</v>
      </c>
    </row>
    <row r="71" spans="1:7" x14ac:dyDescent="0.5">
      <c r="A71" s="3" t="s">
        <v>76</v>
      </c>
      <c r="B71" s="4">
        <f>SUMIFS(PivotData!$E$2:$E$325,PivotData!$B$2:$B$325,$A71,PivotData!$C$2:$C$325,"FY24")</f>
        <v>11819202</v>
      </c>
      <c r="C71" s="4">
        <f>SUMIFS(PivotData!$E$2:$E$325,PivotData!$B$2:$B$325,$A71,PivotData!$C$2:$C$325,"FY25")</f>
        <v>13712215</v>
      </c>
      <c r="D71" s="4">
        <f>SUMIFS(PivotData!$E$2:$E$325,PivotData!$B$2:$B$325,$A71,PivotData!$C$2:$C$325,"FY26")</f>
        <v>16401710</v>
      </c>
      <c r="E71" s="4">
        <f>SUMIFS(PivotData!$E$2:$E$325,PivotData!$B$2:$B$325,$A71,PivotData!$C$2:$C$325,"FY27")</f>
        <v>20062502</v>
      </c>
      <c r="F71" s="4">
        <f>E71-D71</f>
        <v>3660792</v>
      </c>
      <c r="G71" s="5">
        <f>IFERROR(F71/D71,0)</f>
        <v>0.22319575215023313</v>
      </c>
    </row>
    <row r="72" spans="1:7" x14ac:dyDescent="0.5">
      <c r="A72" s="3" t="s">
        <v>77</v>
      </c>
      <c r="B72" s="4">
        <f>SUMIFS(PivotData!$E$2:$E$325,PivotData!$B$2:$B$325,$A72,PivotData!$C$2:$C$325,"FY24")</f>
        <v>302308886</v>
      </c>
      <c r="C72" s="4">
        <f>SUMIFS(PivotData!$E$2:$E$325,PivotData!$B$2:$B$325,$A72,PivotData!$C$2:$C$325,"FY25")</f>
        <v>307501733</v>
      </c>
      <c r="D72" s="4">
        <f>SUMIFS(PivotData!$E$2:$E$325,PivotData!$B$2:$B$325,$A72,PivotData!$C$2:$C$325,"FY26")</f>
        <v>324311202</v>
      </c>
      <c r="E72" s="4">
        <f>SUMIFS(PivotData!$E$2:$E$325,PivotData!$B$2:$B$325,$A72,PivotData!$C$2:$C$325,"FY27")</f>
        <v>351466082</v>
      </c>
      <c r="F72" s="4">
        <f>E72-D72</f>
        <v>27154880</v>
      </c>
      <c r="G72" s="5">
        <f>IFERROR(F72/D72,0)</f>
        <v>8.3730934462140472E-2</v>
      </c>
    </row>
    <row r="73" spans="1:7" x14ac:dyDescent="0.5">
      <c r="A73" s="3" t="s">
        <v>78</v>
      </c>
      <c r="B73" s="4">
        <f>SUMIFS(PivotData!$E$2:$E$325,PivotData!$B$2:$B$325,$A73,PivotData!$C$2:$C$325,"FY24")</f>
        <v>96942113</v>
      </c>
      <c r="C73" s="4">
        <f>SUMIFS(PivotData!$E$2:$E$325,PivotData!$B$2:$B$325,$A73,PivotData!$C$2:$C$325,"FY25")</f>
        <v>111898374</v>
      </c>
      <c r="D73" s="4">
        <f>SUMIFS(PivotData!$E$2:$E$325,PivotData!$B$2:$B$325,$A73,PivotData!$C$2:$C$325,"FY26")</f>
        <v>30068632</v>
      </c>
      <c r="E73" s="4">
        <f>SUMIFS(PivotData!$E$2:$E$325,PivotData!$B$2:$B$325,$A73,PivotData!$C$2:$C$325,"FY27")</f>
        <v>30968632</v>
      </c>
      <c r="F73" s="4">
        <f>E73-D73</f>
        <v>900000</v>
      </c>
      <c r="G73" s="5">
        <f>IFERROR(F73/D73,0)</f>
        <v>2.9931524653333083E-2</v>
      </c>
    </row>
    <row r="74" spans="1:7" x14ac:dyDescent="0.5">
      <c r="A74" s="3" t="s">
        <v>79</v>
      </c>
      <c r="B74" s="4">
        <f>SUMIFS(PivotData!$E$2:$E$325,PivotData!$B$2:$B$325,$A74,PivotData!$C$2:$C$325,"FY24")</f>
        <v>291816833</v>
      </c>
      <c r="C74" s="4">
        <f>SUMIFS(PivotData!$E$2:$E$325,PivotData!$B$2:$B$325,$A74,PivotData!$C$2:$C$325,"FY25")</f>
        <v>299168435</v>
      </c>
      <c r="D74" s="4">
        <f>SUMIFS(PivotData!$E$2:$E$325,PivotData!$B$2:$B$325,$A74,PivotData!$C$2:$C$325,"FY26")</f>
        <v>353965233</v>
      </c>
      <c r="E74" s="4">
        <f>SUMIFS(PivotData!$E$2:$E$325,PivotData!$B$2:$B$325,$A74,PivotData!$C$2:$C$325,"FY27")</f>
        <v>390520457</v>
      </c>
      <c r="F74" s="4">
        <f>E74-D74</f>
        <v>36555224</v>
      </c>
      <c r="G74" s="5">
        <f>IFERROR(F74/D74,0)</f>
        <v>0.10327348731450131</v>
      </c>
    </row>
    <row r="75" spans="1:7" x14ac:dyDescent="0.5">
      <c r="A75" s="3" t="s">
        <v>80</v>
      </c>
      <c r="B75" s="4">
        <f>SUMIFS(PivotData!$E$2:$E$325,PivotData!$B$2:$B$325,$A75,PivotData!$C$2:$C$325,"FY24")</f>
        <v>244559</v>
      </c>
      <c r="C75" s="4">
        <f>SUMIFS(PivotData!$E$2:$E$325,PivotData!$B$2:$B$325,$A75,PivotData!$C$2:$C$325,"FY25")</f>
        <v>199666</v>
      </c>
      <c r="D75" s="4">
        <f>SUMIFS(PivotData!$E$2:$E$325,PivotData!$B$2:$B$325,$A75,PivotData!$C$2:$C$325,"FY26")</f>
        <v>323184</v>
      </c>
      <c r="E75" s="4">
        <f>SUMIFS(PivotData!$E$2:$E$325,PivotData!$B$2:$B$325,$A75,PivotData!$C$2:$C$325,"FY27")</f>
        <v>361373</v>
      </c>
      <c r="F75" s="4">
        <f>E75-D75</f>
        <v>38189</v>
      </c>
      <c r="G75" s="5">
        <f>IFERROR(F75/D75,0)</f>
        <v>0.11816488440021783</v>
      </c>
    </row>
    <row r="76" spans="1:7" x14ac:dyDescent="0.5">
      <c r="A76" s="3" t="s">
        <v>81</v>
      </c>
      <c r="B76" s="4">
        <f>SUMIFS(PivotData!$E$2:$E$325,PivotData!$B$2:$B$325,$A76,PivotData!$C$2:$C$325,"FY24")</f>
        <v>41571054</v>
      </c>
      <c r="C76" s="4">
        <f>SUMIFS(PivotData!$E$2:$E$325,PivotData!$B$2:$B$325,$A76,PivotData!$C$2:$C$325,"FY25")</f>
        <v>43865063</v>
      </c>
      <c r="D76" s="4">
        <f>SUMIFS(PivotData!$E$2:$E$325,PivotData!$B$2:$B$325,$A76,PivotData!$C$2:$C$325,"FY26")</f>
        <v>49439356</v>
      </c>
      <c r="E76" s="4">
        <f>SUMIFS(PivotData!$E$2:$E$325,PivotData!$B$2:$B$325,$A76,PivotData!$C$2:$C$325,"FY27")</f>
        <v>57707532</v>
      </c>
      <c r="F76" s="4">
        <f>E76-D76</f>
        <v>8268176</v>
      </c>
      <c r="G76" s="5">
        <f>IFERROR(F76/D76,0)</f>
        <v>0.16723874801281796</v>
      </c>
    </row>
    <row r="77" spans="1:7" x14ac:dyDescent="0.5">
      <c r="A77" s="3" t="s">
        <v>82</v>
      </c>
      <c r="B77" s="4">
        <f>SUMIFS(PivotData!$E$2:$E$325,PivotData!$B$2:$B$325,$A77,PivotData!$C$2:$C$325,"FY24")</f>
        <v>1015159</v>
      </c>
      <c r="C77" s="4">
        <f>SUMIFS(PivotData!$E$2:$E$325,PivotData!$B$2:$B$325,$A77,PivotData!$C$2:$C$325,"FY25")</f>
        <v>1008711</v>
      </c>
      <c r="D77" s="4">
        <f>SUMIFS(PivotData!$E$2:$E$325,PivotData!$B$2:$B$325,$A77,PivotData!$C$2:$C$325,"FY26")</f>
        <v>1189785</v>
      </c>
      <c r="E77" s="4">
        <f>SUMIFS(PivotData!$E$2:$E$325,PivotData!$B$2:$B$325,$A77,PivotData!$C$2:$C$325,"FY27")</f>
        <v>1294390</v>
      </c>
      <c r="F77" s="4">
        <f>E77-D77</f>
        <v>104605</v>
      </c>
      <c r="G77" s="5">
        <f>IFERROR(F77/D77,0)</f>
        <v>8.7919245914177768E-2</v>
      </c>
    </row>
    <row r="78" spans="1:7" x14ac:dyDescent="0.5">
      <c r="A78" s="3" t="s">
        <v>83</v>
      </c>
      <c r="B78" s="4">
        <f>SUMIFS(PivotData!$E$2:$E$325,PivotData!$B$2:$B$325,$A78,PivotData!$C$2:$C$325,"FY24")</f>
        <v>23067171</v>
      </c>
      <c r="C78" s="4">
        <f>SUMIFS(PivotData!$E$2:$E$325,PivotData!$B$2:$B$325,$A78,PivotData!$C$2:$C$325,"FY25")</f>
        <v>24067171</v>
      </c>
      <c r="D78" s="4">
        <f>SUMIFS(PivotData!$E$2:$E$325,PivotData!$B$2:$B$325,$A78,PivotData!$C$2:$C$325,"FY26")</f>
        <v>24067171</v>
      </c>
      <c r="E78" s="4">
        <f>SUMIFS(PivotData!$E$2:$E$325,PivotData!$B$2:$B$325,$A78,PivotData!$C$2:$C$325,"FY27")</f>
        <v>24067171</v>
      </c>
      <c r="F78" s="4">
        <f>E78-D78</f>
        <v>0</v>
      </c>
      <c r="G78" s="5">
        <f>IFERROR(F78/D78,0)</f>
        <v>0</v>
      </c>
    </row>
    <row r="79" spans="1:7" x14ac:dyDescent="0.5">
      <c r="A79" s="3" t="s">
        <v>84</v>
      </c>
      <c r="B79" s="4">
        <f>SUMIFS(PivotData!$E$2:$E$325,PivotData!$B$2:$B$325,$A79,PivotData!$C$2:$C$325,"FY24")</f>
        <v>84245380</v>
      </c>
      <c r="C79" s="4">
        <f>SUMIFS(PivotData!$E$2:$E$325,PivotData!$B$2:$B$325,$A79,PivotData!$C$2:$C$325,"FY25")</f>
        <v>93955736</v>
      </c>
      <c r="D79" s="4">
        <f>SUMIFS(PivotData!$E$2:$E$325,PivotData!$B$2:$B$325,$A79,PivotData!$C$2:$C$325,"FY26")</f>
        <v>92213017</v>
      </c>
      <c r="E79" s="4">
        <f>SUMIFS(PivotData!$E$2:$E$325,PivotData!$B$2:$B$325,$A79,PivotData!$C$2:$C$325,"FY27")</f>
        <v>95776137</v>
      </c>
      <c r="F79" s="4">
        <f>E79-D79</f>
        <v>3563120</v>
      </c>
      <c r="G79" s="5">
        <f>IFERROR(F79/D79,0)</f>
        <v>3.8640097850827289E-2</v>
      </c>
    </row>
    <row r="80" spans="1:7" x14ac:dyDescent="0.5">
      <c r="A80" s="3" t="s">
        <v>85</v>
      </c>
      <c r="B80" s="4">
        <f>SUMIFS(PivotData!$E$2:$E$325,PivotData!$B$2:$B$325,$A80,PivotData!$C$2:$C$325,"FY24")</f>
        <v>18632514</v>
      </c>
      <c r="C80" s="4">
        <f>SUMIFS(PivotData!$E$2:$E$325,PivotData!$B$2:$B$325,$A80,PivotData!$C$2:$C$325,"FY25")</f>
        <v>18180555</v>
      </c>
      <c r="D80" s="4">
        <f>SUMIFS(PivotData!$E$2:$E$325,PivotData!$B$2:$B$325,$A80,PivotData!$C$2:$C$325,"FY26")</f>
        <v>17200000</v>
      </c>
      <c r="E80" s="4">
        <f>SUMIFS(PivotData!$E$2:$E$325,PivotData!$B$2:$B$325,$A80,PivotData!$C$2:$C$325,"FY27")</f>
        <v>23200000</v>
      </c>
      <c r="F80" s="4">
        <f>E80-D80</f>
        <v>6000000</v>
      </c>
      <c r="G80" s="5">
        <f>IFERROR(F80/D80,0)</f>
        <v>0.34883720930232559</v>
      </c>
    </row>
    <row r="81" spans="1:7" x14ac:dyDescent="0.5">
      <c r="A81" s="3" t="s">
        <v>86</v>
      </c>
      <c r="B81" s="4">
        <f>SUMIFS(PivotData!$E$2:$E$325,PivotData!$B$2:$B$325,$A81,PivotData!$C$2:$C$325,"FY24")</f>
        <v>24270905</v>
      </c>
      <c r="C81" s="4">
        <f>SUMIFS(PivotData!$E$2:$E$325,PivotData!$B$2:$B$325,$A81,PivotData!$C$2:$C$325,"FY25")</f>
        <v>26153396</v>
      </c>
      <c r="D81" s="4">
        <f>SUMIFS(PivotData!$E$2:$E$325,PivotData!$B$2:$B$325,$A81,PivotData!$C$2:$C$325,"FY26")</f>
        <v>31794763</v>
      </c>
      <c r="E81" s="4">
        <f>SUMIFS(PivotData!$E$2:$E$325,PivotData!$B$2:$B$325,$A81,PivotData!$C$2:$C$325,"FY27")</f>
        <v>34912239</v>
      </c>
      <c r="F81" s="4">
        <f>E81-D81</f>
        <v>3117476</v>
      </c>
      <c r="G81" s="5">
        <f>IFERROR(F81/D81,0)</f>
        <v>9.8049983892001327E-2</v>
      </c>
    </row>
    <row r="82" spans="1:7" x14ac:dyDescent="0.5">
      <c r="A82" s="3" t="s">
        <v>87</v>
      </c>
      <c r="B82" s="4">
        <f>SUMIFS(PivotData!$E$2:$E$325,PivotData!$B$2:$B$325,$A82,PivotData!$C$2:$C$325,"FY24")</f>
        <v>1586604</v>
      </c>
      <c r="C82" s="4">
        <f>SUMIFS(PivotData!$E$2:$E$325,PivotData!$B$2:$B$325,$A82,PivotData!$C$2:$C$325,"FY25")</f>
        <v>1727518</v>
      </c>
      <c r="D82" s="4">
        <f>SUMIFS(PivotData!$E$2:$E$325,PivotData!$B$2:$B$325,$A82,PivotData!$C$2:$C$325,"FY26")</f>
        <v>1820859</v>
      </c>
      <c r="E82" s="4">
        <f>SUMIFS(PivotData!$E$2:$E$325,PivotData!$B$2:$B$325,$A82,PivotData!$C$2:$C$325,"FY27")</f>
        <v>2155755</v>
      </c>
      <c r="F82" s="4">
        <f>E82-D82</f>
        <v>334896</v>
      </c>
      <c r="G82" s="5">
        <f>IFERROR(F82/D82,0)</f>
        <v>0.18392198407454943</v>
      </c>
    </row>
    <row r="83" spans="1:7" x14ac:dyDescent="0.5">
      <c r="A83" s="6" t="s">
        <v>88</v>
      </c>
      <c r="B83" s="7">
        <f>SUBTOTAL(109,B2:B82)</f>
        <v>2439307253</v>
      </c>
      <c r="C83" s="7">
        <f>SUBTOTAL(109,C2:C82)</f>
        <v>2632527628</v>
      </c>
      <c r="D83" s="7">
        <f>SUBTOTAL(109,D2:D82)</f>
        <v>2769425324</v>
      </c>
      <c r="E83" s="7">
        <f>SUBTOTAL(109,E2:E82)</f>
        <v>3096161215</v>
      </c>
      <c r="F83" s="7">
        <f>SUBTOTAL(109,F2:F82)</f>
        <v>326735891</v>
      </c>
      <c r="G83" s="8">
        <f t="shared" ref="G66:G97" si="0">IFERROR(F83/D83,0)</f>
        <v>0.11797967187217069</v>
      </c>
    </row>
    <row r="85" spans="1:7" ht="22.35" customHeight="1" x14ac:dyDescent="0.5">
      <c r="A85" s="1" t="s">
        <v>89</v>
      </c>
      <c r="B85" s="1"/>
      <c r="C85" s="1"/>
      <c r="D85" s="1"/>
      <c r="E85" s="1"/>
      <c r="F85" s="1"/>
      <c r="G85" s="1"/>
    </row>
  </sheetData>
  <autoFilter ref="A1:G82" xr:uid="{00000000-0009-0000-0000-000000000000}">
    <sortState xmlns:xlrd2="http://schemas.microsoft.com/office/spreadsheetml/2017/richdata2" ref="A2:G82">
      <sortCondition ref="A1:A82"/>
    </sortState>
  </autoFilter>
  <mergeCells count="1">
    <mergeCell ref="A85:G8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7"/>
  <sheetViews>
    <sheetView zoomScaleNormal="100" workbookViewId="0">
      <pane ySplit="1" topLeftCell="A2" activePane="bottomLeft" state="frozen"/>
      <selection pane="bottomLeft"/>
    </sheetView>
  </sheetViews>
  <sheetFormatPr defaultColWidth="8.703125" defaultRowHeight="14.35" x14ac:dyDescent="0.5"/>
  <cols>
    <col min="1" max="1" width="9" customWidth="1"/>
    <col min="2" max="2" width="42" customWidth="1"/>
    <col min="3" max="6" width="16" customWidth="1"/>
  </cols>
  <sheetData>
    <row r="1" spans="1:6" x14ac:dyDescent="0.5">
      <c r="A1" s="9" t="s">
        <v>90</v>
      </c>
      <c r="B1" s="9" t="s">
        <v>0</v>
      </c>
      <c r="C1" s="2" t="s">
        <v>91</v>
      </c>
      <c r="D1" s="2" t="s">
        <v>92</v>
      </c>
      <c r="E1" s="2" t="s">
        <v>3</v>
      </c>
      <c r="F1" s="2" t="s">
        <v>4</v>
      </c>
    </row>
    <row r="2" spans="1:6" x14ac:dyDescent="0.5">
      <c r="A2" s="10" t="s">
        <v>93</v>
      </c>
      <c r="B2" s="10" t="s">
        <v>9</v>
      </c>
      <c r="C2" s="11">
        <v>19256579</v>
      </c>
      <c r="D2" s="11">
        <v>18189335</v>
      </c>
      <c r="E2" s="11">
        <v>21010000</v>
      </c>
      <c r="F2" s="11">
        <v>22010000</v>
      </c>
    </row>
    <row r="3" spans="1:6" x14ac:dyDescent="0.5">
      <c r="A3" s="10" t="s">
        <v>94</v>
      </c>
      <c r="B3" s="10" t="s">
        <v>40</v>
      </c>
      <c r="C3" s="11">
        <v>10244307</v>
      </c>
      <c r="D3" s="11">
        <v>10753535</v>
      </c>
      <c r="E3" s="11">
        <v>11808736</v>
      </c>
      <c r="F3" s="11">
        <v>12272524</v>
      </c>
    </row>
    <row r="4" spans="1:6" x14ac:dyDescent="0.5">
      <c r="A4" s="10" t="s">
        <v>95</v>
      </c>
      <c r="B4" s="10" t="s">
        <v>11</v>
      </c>
      <c r="C4" s="11">
        <v>46493316</v>
      </c>
      <c r="D4" s="11">
        <v>45739359</v>
      </c>
      <c r="E4" s="11">
        <v>45361205</v>
      </c>
      <c r="F4" s="11">
        <v>47525968</v>
      </c>
    </row>
    <row r="5" spans="1:6" x14ac:dyDescent="0.5">
      <c r="A5" s="10" t="s">
        <v>96</v>
      </c>
      <c r="B5" s="10" t="s">
        <v>12</v>
      </c>
      <c r="C5" s="11">
        <v>40977196</v>
      </c>
      <c r="D5" s="11">
        <v>43595657</v>
      </c>
      <c r="E5" s="11">
        <v>45361205</v>
      </c>
      <c r="F5" s="11">
        <v>47525968</v>
      </c>
    </row>
    <row r="6" spans="1:6" x14ac:dyDescent="0.5">
      <c r="A6" s="10" t="s">
        <v>97</v>
      </c>
      <c r="B6" s="10" t="s">
        <v>13</v>
      </c>
      <c r="C6" s="11">
        <v>37004967</v>
      </c>
      <c r="D6" s="11">
        <v>35379038</v>
      </c>
      <c r="E6" s="11">
        <v>45361205</v>
      </c>
      <c r="F6" s="11">
        <v>47525968</v>
      </c>
    </row>
    <row r="7" spans="1:6" x14ac:dyDescent="0.5">
      <c r="A7" s="10" t="s">
        <v>98</v>
      </c>
      <c r="B7" s="10" t="s">
        <v>14</v>
      </c>
      <c r="C7" s="11">
        <v>44933469</v>
      </c>
      <c r="D7" s="11">
        <v>43144226</v>
      </c>
      <c r="E7" s="11">
        <v>45361205</v>
      </c>
      <c r="F7" s="11">
        <v>47525968</v>
      </c>
    </row>
    <row r="8" spans="1:6" x14ac:dyDescent="0.5">
      <c r="A8" s="10" t="s">
        <v>99</v>
      </c>
      <c r="B8" s="10" t="s">
        <v>64</v>
      </c>
      <c r="C8" s="11">
        <v>13362462</v>
      </c>
      <c r="D8" s="11">
        <v>13407823</v>
      </c>
      <c r="E8" s="11">
        <v>12825009</v>
      </c>
      <c r="F8" s="11">
        <v>13129535</v>
      </c>
    </row>
    <row r="9" spans="1:6" x14ac:dyDescent="0.5">
      <c r="A9" s="10" t="s">
        <v>100</v>
      </c>
      <c r="B9" s="10" t="s">
        <v>66</v>
      </c>
      <c r="C9" s="11">
        <v>3253339</v>
      </c>
      <c r="D9" s="11">
        <v>9583620</v>
      </c>
      <c r="E9" s="11">
        <v>10467842</v>
      </c>
      <c r="F9" s="11">
        <v>10287708</v>
      </c>
    </row>
    <row r="10" spans="1:6" x14ac:dyDescent="0.5">
      <c r="A10" s="10" t="s">
        <v>101</v>
      </c>
      <c r="B10" s="10" t="s">
        <v>39</v>
      </c>
      <c r="C10" s="11">
        <v>92654870</v>
      </c>
      <c r="D10" s="11">
        <v>125854644</v>
      </c>
      <c r="E10" s="11">
        <v>193881962</v>
      </c>
      <c r="F10" s="11">
        <v>283848557</v>
      </c>
    </row>
    <row r="11" spans="1:6" x14ac:dyDescent="0.5">
      <c r="A11" s="10" t="s">
        <v>102</v>
      </c>
      <c r="B11" s="10" t="s">
        <v>45</v>
      </c>
      <c r="C11" s="11">
        <v>2489033</v>
      </c>
      <c r="D11" s="11">
        <v>3096032</v>
      </c>
      <c r="E11" s="11">
        <v>3334146</v>
      </c>
      <c r="F11" s="11">
        <v>3614816</v>
      </c>
    </row>
    <row r="12" spans="1:6" x14ac:dyDescent="0.5">
      <c r="A12" s="10" t="s">
        <v>103</v>
      </c>
      <c r="B12" s="10" t="s">
        <v>35</v>
      </c>
      <c r="C12" s="11">
        <v>6202452</v>
      </c>
      <c r="D12" s="11">
        <v>9299770</v>
      </c>
      <c r="E12" s="11">
        <v>7177050</v>
      </c>
      <c r="F12" s="11">
        <v>12616225</v>
      </c>
    </row>
    <row r="13" spans="1:6" x14ac:dyDescent="0.5">
      <c r="A13" s="10" t="s">
        <v>104</v>
      </c>
      <c r="B13" s="10" t="s">
        <v>37</v>
      </c>
      <c r="C13" s="11">
        <v>76240481</v>
      </c>
      <c r="D13" s="11">
        <v>84889354</v>
      </c>
      <c r="E13" s="11">
        <v>78800251</v>
      </c>
      <c r="F13" s="11">
        <v>83078882</v>
      </c>
    </row>
    <row r="14" spans="1:6" x14ac:dyDescent="0.5">
      <c r="A14" s="10" t="s">
        <v>105</v>
      </c>
      <c r="B14" s="10" t="s">
        <v>43</v>
      </c>
      <c r="C14" s="11">
        <v>8996414</v>
      </c>
      <c r="D14" s="11">
        <v>6747408</v>
      </c>
      <c r="E14" s="11">
        <v>7700410</v>
      </c>
      <c r="F14" s="11">
        <v>8720586</v>
      </c>
    </row>
    <row r="15" spans="1:6" x14ac:dyDescent="0.5">
      <c r="A15" s="10" t="s">
        <v>106</v>
      </c>
      <c r="B15" s="10" t="s">
        <v>38</v>
      </c>
      <c r="C15" s="11">
        <v>13956764</v>
      </c>
      <c r="D15" s="11">
        <v>15196959</v>
      </c>
      <c r="E15" s="11">
        <v>13358086</v>
      </c>
      <c r="F15" s="11">
        <v>16043584</v>
      </c>
    </row>
    <row r="16" spans="1:6" x14ac:dyDescent="0.5">
      <c r="A16" s="10" t="s">
        <v>107</v>
      </c>
      <c r="B16" s="10" t="s">
        <v>44</v>
      </c>
      <c r="C16" s="11">
        <v>40860436</v>
      </c>
      <c r="D16" s="11">
        <v>45440488</v>
      </c>
      <c r="E16" s="11">
        <v>47126655</v>
      </c>
      <c r="F16" s="11">
        <v>47800909</v>
      </c>
    </row>
    <row r="17" spans="1:6" x14ac:dyDescent="0.5">
      <c r="A17" s="10" t="s">
        <v>108</v>
      </c>
      <c r="B17" s="10" t="s">
        <v>67</v>
      </c>
      <c r="C17" s="11">
        <v>8604046</v>
      </c>
      <c r="D17" s="11">
        <v>8804483</v>
      </c>
      <c r="E17" s="11">
        <v>9981380</v>
      </c>
      <c r="F17" s="11">
        <v>10829513</v>
      </c>
    </row>
    <row r="18" spans="1:6" x14ac:dyDescent="0.5">
      <c r="A18" s="10" t="s">
        <v>109</v>
      </c>
      <c r="B18" s="10" t="s">
        <v>75</v>
      </c>
      <c r="C18" s="11">
        <v>40035546</v>
      </c>
      <c r="D18" s="11">
        <v>56640135</v>
      </c>
      <c r="E18" s="11">
        <v>59601461</v>
      </c>
      <c r="F18" s="11">
        <v>72123765</v>
      </c>
    </row>
    <row r="19" spans="1:6" x14ac:dyDescent="0.5">
      <c r="A19" s="10" t="s">
        <v>110</v>
      </c>
      <c r="B19" s="10" t="s">
        <v>87</v>
      </c>
      <c r="C19" s="11">
        <v>1586604</v>
      </c>
      <c r="D19" s="11">
        <v>1727518</v>
      </c>
      <c r="E19" s="11">
        <v>1820859</v>
      </c>
      <c r="F19" s="11">
        <v>2155755</v>
      </c>
    </row>
    <row r="20" spans="1:6" x14ac:dyDescent="0.5">
      <c r="A20" s="10" t="s">
        <v>111</v>
      </c>
      <c r="B20" s="10" t="s">
        <v>63</v>
      </c>
      <c r="C20" s="11">
        <v>42138152</v>
      </c>
      <c r="D20" s="11">
        <v>43428346</v>
      </c>
      <c r="E20" s="11">
        <v>43981134</v>
      </c>
      <c r="F20" s="11">
        <v>47641069</v>
      </c>
    </row>
    <row r="21" spans="1:6" x14ac:dyDescent="0.5">
      <c r="A21" s="10" t="s">
        <v>112</v>
      </c>
      <c r="B21" s="10" t="s">
        <v>34</v>
      </c>
      <c r="C21" s="11">
        <v>7865944</v>
      </c>
      <c r="D21" s="11">
        <v>8242378</v>
      </c>
      <c r="E21" s="11">
        <v>8507595</v>
      </c>
      <c r="F21" s="11">
        <v>9304520</v>
      </c>
    </row>
    <row r="22" spans="1:6" x14ac:dyDescent="0.5">
      <c r="A22" s="10" t="s">
        <v>113</v>
      </c>
      <c r="B22" s="10" t="s">
        <v>42</v>
      </c>
      <c r="C22" s="11">
        <v>28696788</v>
      </c>
      <c r="D22" s="11">
        <v>24516603</v>
      </c>
      <c r="E22" s="11">
        <v>20987084</v>
      </c>
      <c r="F22" s="11">
        <v>24050763</v>
      </c>
    </row>
    <row r="23" spans="1:6" x14ac:dyDescent="0.5">
      <c r="A23" s="10" t="s">
        <v>114</v>
      </c>
      <c r="B23" s="10" t="s">
        <v>84</v>
      </c>
      <c r="C23" s="11">
        <v>84245380</v>
      </c>
      <c r="D23" s="11">
        <v>93955736</v>
      </c>
      <c r="E23" s="11">
        <v>92213017</v>
      </c>
      <c r="F23" s="11">
        <v>95776137</v>
      </c>
    </row>
    <row r="24" spans="1:6" x14ac:dyDescent="0.5">
      <c r="A24" s="10" t="s">
        <v>115</v>
      </c>
      <c r="B24" s="10" t="s">
        <v>85</v>
      </c>
      <c r="C24" s="11">
        <v>18632514</v>
      </c>
      <c r="D24" s="11">
        <v>18180555</v>
      </c>
      <c r="E24" s="11">
        <v>17200000</v>
      </c>
      <c r="F24" s="11">
        <v>23200000</v>
      </c>
    </row>
    <row r="25" spans="1:6" x14ac:dyDescent="0.5">
      <c r="A25" s="10" t="s">
        <v>116</v>
      </c>
      <c r="B25" s="10" t="s">
        <v>83</v>
      </c>
      <c r="C25" s="11">
        <v>23067171</v>
      </c>
      <c r="D25" s="11">
        <v>24067171</v>
      </c>
      <c r="E25" s="11">
        <v>24067171</v>
      </c>
      <c r="F25" s="11">
        <v>24067171</v>
      </c>
    </row>
    <row r="26" spans="1:6" x14ac:dyDescent="0.5">
      <c r="A26" s="10" t="s">
        <v>117</v>
      </c>
      <c r="B26" s="10" t="s">
        <v>86</v>
      </c>
      <c r="C26" s="11">
        <v>24270905</v>
      </c>
      <c r="D26" s="11">
        <v>26153396</v>
      </c>
      <c r="E26" s="11">
        <v>31794763</v>
      </c>
      <c r="F26" s="11">
        <v>34912239</v>
      </c>
    </row>
    <row r="27" spans="1:6" x14ac:dyDescent="0.5">
      <c r="A27" s="10" t="s">
        <v>118</v>
      </c>
      <c r="B27" s="10" t="s">
        <v>16</v>
      </c>
      <c r="C27" s="11">
        <v>56050637</v>
      </c>
      <c r="D27" s="11">
        <v>57594505</v>
      </c>
      <c r="E27" s="11">
        <v>59629016</v>
      </c>
      <c r="F27" s="11">
        <v>72512025</v>
      </c>
    </row>
    <row r="28" spans="1:6" x14ac:dyDescent="0.5">
      <c r="A28" s="10" t="s">
        <v>119</v>
      </c>
      <c r="B28" s="10" t="s">
        <v>17</v>
      </c>
      <c r="C28" s="11">
        <v>13614729</v>
      </c>
      <c r="D28" s="11">
        <v>13474657</v>
      </c>
      <c r="E28" s="11">
        <v>14784702</v>
      </c>
      <c r="F28" s="11">
        <v>18037531</v>
      </c>
    </row>
    <row r="29" spans="1:6" x14ac:dyDescent="0.5">
      <c r="A29" s="10" t="s">
        <v>120</v>
      </c>
      <c r="B29" s="10" t="s">
        <v>18</v>
      </c>
      <c r="C29" s="11">
        <v>24546437</v>
      </c>
      <c r="D29" s="11">
        <v>25810815</v>
      </c>
      <c r="E29" s="11">
        <v>26510985</v>
      </c>
      <c r="F29" s="11">
        <v>30919672</v>
      </c>
    </row>
    <row r="30" spans="1:6" x14ac:dyDescent="0.5">
      <c r="A30" s="10" t="s">
        <v>121</v>
      </c>
      <c r="B30" s="10" t="s">
        <v>19</v>
      </c>
      <c r="C30" s="11">
        <v>75578349</v>
      </c>
      <c r="D30" s="11">
        <v>82352513</v>
      </c>
      <c r="E30" s="11">
        <v>83231067</v>
      </c>
      <c r="F30" s="11">
        <v>98458791</v>
      </c>
    </row>
    <row r="31" spans="1:6" x14ac:dyDescent="0.5">
      <c r="A31" s="10" t="s">
        <v>122</v>
      </c>
      <c r="B31" s="10" t="s">
        <v>20</v>
      </c>
      <c r="C31" s="11">
        <v>53748081</v>
      </c>
      <c r="D31" s="11">
        <v>57471576</v>
      </c>
      <c r="E31" s="11">
        <v>60010856</v>
      </c>
      <c r="F31" s="11">
        <v>70442814</v>
      </c>
    </row>
    <row r="32" spans="1:6" x14ac:dyDescent="0.5">
      <c r="A32" s="10" t="s">
        <v>123</v>
      </c>
      <c r="B32" s="10" t="s">
        <v>21</v>
      </c>
      <c r="C32" s="11">
        <v>11571347</v>
      </c>
      <c r="D32" s="11">
        <v>13141355</v>
      </c>
      <c r="E32" s="11">
        <v>14777241</v>
      </c>
      <c r="F32" s="11">
        <v>18603061</v>
      </c>
    </row>
    <row r="33" spans="1:6" x14ac:dyDescent="0.5">
      <c r="A33" s="10" t="s">
        <v>124</v>
      </c>
      <c r="B33" s="10" t="s">
        <v>22</v>
      </c>
      <c r="C33" s="11">
        <v>13802308</v>
      </c>
      <c r="D33" s="11">
        <v>16383536</v>
      </c>
      <c r="E33" s="11">
        <v>19374557</v>
      </c>
      <c r="F33" s="11">
        <v>21420778</v>
      </c>
    </row>
    <row r="34" spans="1:6" x14ac:dyDescent="0.5">
      <c r="A34" s="10" t="s">
        <v>125</v>
      </c>
      <c r="B34" s="10" t="s">
        <v>23</v>
      </c>
      <c r="C34" s="11">
        <v>10133359</v>
      </c>
      <c r="D34" s="11">
        <v>10725050</v>
      </c>
      <c r="E34" s="11">
        <v>12373803</v>
      </c>
      <c r="F34" s="11">
        <v>14837419</v>
      </c>
    </row>
    <row r="35" spans="1:6" x14ac:dyDescent="0.5">
      <c r="A35" s="10" t="s">
        <v>126</v>
      </c>
      <c r="B35" s="10" t="s">
        <v>46</v>
      </c>
      <c r="C35" s="11">
        <v>2364900</v>
      </c>
      <c r="D35" s="11">
        <v>2677444</v>
      </c>
      <c r="E35" s="11">
        <v>2592613</v>
      </c>
      <c r="F35" s="11">
        <v>2872746</v>
      </c>
    </row>
    <row r="36" spans="1:6" x14ac:dyDescent="0.5">
      <c r="A36" s="10" t="s">
        <v>127</v>
      </c>
      <c r="B36" s="10" t="s">
        <v>47</v>
      </c>
      <c r="C36" s="11">
        <v>2256593</v>
      </c>
      <c r="D36" s="11">
        <v>2371570</v>
      </c>
      <c r="E36" s="11">
        <v>2681475</v>
      </c>
      <c r="F36" s="11">
        <v>2761876</v>
      </c>
    </row>
    <row r="37" spans="1:6" x14ac:dyDescent="0.5">
      <c r="A37" s="10" t="s">
        <v>128</v>
      </c>
      <c r="B37" s="10" t="s">
        <v>48</v>
      </c>
      <c r="C37" s="11">
        <v>1267079</v>
      </c>
      <c r="D37" s="11">
        <v>1325460</v>
      </c>
      <c r="E37" s="11">
        <v>1146073</v>
      </c>
      <c r="F37" s="11">
        <v>1230995</v>
      </c>
    </row>
    <row r="38" spans="1:6" x14ac:dyDescent="0.5">
      <c r="A38" s="10" t="s">
        <v>129</v>
      </c>
      <c r="B38" s="10" t="s">
        <v>49</v>
      </c>
      <c r="C38" s="11">
        <v>1082268</v>
      </c>
      <c r="D38" s="11">
        <v>1227185</v>
      </c>
      <c r="E38" s="11">
        <v>1077548</v>
      </c>
      <c r="F38" s="11">
        <v>1144523</v>
      </c>
    </row>
    <row r="39" spans="1:6" x14ac:dyDescent="0.5">
      <c r="A39" s="10" t="s">
        <v>130</v>
      </c>
      <c r="B39" s="10" t="s">
        <v>50</v>
      </c>
      <c r="C39" s="11">
        <v>1906912</v>
      </c>
      <c r="D39" s="11">
        <v>2105430</v>
      </c>
      <c r="E39" s="11">
        <v>1998738</v>
      </c>
      <c r="F39" s="11">
        <v>2209678</v>
      </c>
    </row>
    <row r="40" spans="1:6" x14ac:dyDescent="0.5">
      <c r="A40" s="10" t="s">
        <v>131</v>
      </c>
      <c r="B40" s="10" t="s">
        <v>51</v>
      </c>
      <c r="C40" s="11">
        <v>1363631</v>
      </c>
      <c r="D40" s="11">
        <v>1437146</v>
      </c>
      <c r="E40" s="11">
        <v>1326663</v>
      </c>
      <c r="F40" s="11">
        <v>1397402</v>
      </c>
    </row>
    <row r="41" spans="1:6" x14ac:dyDescent="0.5">
      <c r="A41" s="10" t="s">
        <v>132</v>
      </c>
      <c r="B41" s="10" t="s">
        <v>52</v>
      </c>
      <c r="C41" s="11">
        <v>3581741</v>
      </c>
      <c r="D41" s="11">
        <v>3553123</v>
      </c>
      <c r="E41" s="11">
        <v>3597515</v>
      </c>
      <c r="F41" s="11">
        <v>3791500</v>
      </c>
    </row>
    <row r="42" spans="1:6" x14ac:dyDescent="0.5">
      <c r="A42" s="10" t="s">
        <v>133</v>
      </c>
      <c r="B42" s="10" t="s">
        <v>53</v>
      </c>
      <c r="C42" s="11">
        <v>1747102</v>
      </c>
      <c r="D42" s="11">
        <v>1869632</v>
      </c>
      <c r="E42" s="11">
        <v>1738068</v>
      </c>
      <c r="F42" s="11">
        <v>1815637</v>
      </c>
    </row>
    <row r="43" spans="1:6" x14ac:dyDescent="0.5">
      <c r="A43" s="10" t="s">
        <v>134</v>
      </c>
      <c r="B43" s="10" t="s">
        <v>54</v>
      </c>
      <c r="C43" s="11">
        <v>2334829</v>
      </c>
      <c r="D43" s="11">
        <v>2566882</v>
      </c>
      <c r="E43" s="11">
        <v>2673335</v>
      </c>
      <c r="F43" s="11">
        <v>3049313</v>
      </c>
    </row>
    <row r="44" spans="1:6" x14ac:dyDescent="0.5">
      <c r="A44" s="10" t="s">
        <v>135</v>
      </c>
      <c r="B44" s="10" t="s">
        <v>55</v>
      </c>
      <c r="C44" s="11">
        <v>3158020</v>
      </c>
      <c r="D44" s="11">
        <v>3727626</v>
      </c>
      <c r="E44" s="11">
        <v>3556081</v>
      </c>
      <c r="F44" s="11">
        <v>3820390</v>
      </c>
    </row>
    <row r="45" spans="1:6" x14ac:dyDescent="0.5">
      <c r="A45" s="10" t="s">
        <v>136</v>
      </c>
      <c r="B45" s="10" t="s">
        <v>56</v>
      </c>
      <c r="C45" s="11">
        <v>1031531</v>
      </c>
      <c r="D45" s="11">
        <v>1093668</v>
      </c>
      <c r="E45" s="11">
        <v>944836</v>
      </c>
      <c r="F45" s="11">
        <v>1012682</v>
      </c>
    </row>
    <row r="46" spans="1:6" x14ac:dyDescent="0.5">
      <c r="A46" s="10" t="s">
        <v>137</v>
      </c>
      <c r="B46" s="10" t="s">
        <v>57</v>
      </c>
      <c r="C46" s="11">
        <v>918325</v>
      </c>
      <c r="D46" s="11">
        <v>968389</v>
      </c>
      <c r="E46" s="11">
        <v>861451</v>
      </c>
      <c r="F46" s="11">
        <v>918732</v>
      </c>
    </row>
    <row r="47" spans="1:6" x14ac:dyDescent="0.5">
      <c r="A47" s="10" t="s">
        <v>138</v>
      </c>
      <c r="B47" s="10" t="s">
        <v>58</v>
      </c>
      <c r="C47" s="11">
        <v>1220936</v>
      </c>
      <c r="D47" s="11">
        <v>1176067</v>
      </c>
      <c r="E47" s="11">
        <v>1298152</v>
      </c>
      <c r="F47" s="11">
        <v>1415833</v>
      </c>
    </row>
    <row r="48" spans="1:6" x14ac:dyDescent="0.5">
      <c r="A48" s="10" t="s">
        <v>139</v>
      </c>
      <c r="B48" s="10" t="s">
        <v>59</v>
      </c>
      <c r="C48" s="11">
        <v>1081975</v>
      </c>
      <c r="D48" s="11">
        <v>1181700</v>
      </c>
      <c r="E48" s="11">
        <v>1129587</v>
      </c>
      <c r="F48" s="11">
        <v>1265839</v>
      </c>
    </row>
    <row r="49" spans="1:6" x14ac:dyDescent="0.5">
      <c r="A49" s="10" t="s">
        <v>140</v>
      </c>
      <c r="B49" s="10" t="s">
        <v>60</v>
      </c>
      <c r="C49" s="11">
        <v>1341484</v>
      </c>
      <c r="D49" s="11">
        <v>1474374</v>
      </c>
      <c r="E49" s="11">
        <v>1361623</v>
      </c>
      <c r="F49" s="11">
        <v>1509100</v>
      </c>
    </row>
    <row r="50" spans="1:6" x14ac:dyDescent="0.5">
      <c r="A50" s="10" t="s">
        <v>141</v>
      </c>
      <c r="B50" s="10" t="s">
        <v>61</v>
      </c>
      <c r="C50" s="11">
        <v>832001</v>
      </c>
      <c r="D50" s="11">
        <v>860890</v>
      </c>
      <c r="E50" s="11">
        <v>867232</v>
      </c>
      <c r="F50" s="11">
        <v>892966</v>
      </c>
    </row>
    <row r="51" spans="1:6" x14ac:dyDescent="0.5">
      <c r="A51" s="10" t="s">
        <v>142</v>
      </c>
      <c r="B51" s="10" t="s">
        <v>24</v>
      </c>
      <c r="C51" s="11">
        <v>41172835</v>
      </c>
      <c r="D51" s="11">
        <v>42480383</v>
      </c>
      <c r="E51" s="11">
        <v>39676955</v>
      </c>
      <c r="F51" s="11">
        <v>41234274</v>
      </c>
    </row>
    <row r="52" spans="1:6" x14ac:dyDescent="0.5">
      <c r="A52" s="10" t="s">
        <v>143</v>
      </c>
      <c r="B52" s="10" t="s">
        <v>26</v>
      </c>
      <c r="C52" s="11">
        <v>33598962</v>
      </c>
      <c r="D52" s="11">
        <v>38553939</v>
      </c>
      <c r="E52" s="11">
        <v>43111039</v>
      </c>
      <c r="F52" s="11">
        <v>47835137</v>
      </c>
    </row>
    <row r="53" spans="1:6" x14ac:dyDescent="0.5">
      <c r="A53" s="10" t="s">
        <v>144</v>
      </c>
      <c r="B53" s="10" t="s">
        <v>36</v>
      </c>
      <c r="C53" s="11">
        <v>26620473</v>
      </c>
      <c r="D53" s="11">
        <v>19402467</v>
      </c>
      <c r="E53" s="11">
        <v>34342236</v>
      </c>
      <c r="F53" s="11">
        <v>24775474</v>
      </c>
    </row>
    <row r="54" spans="1:6" x14ac:dyDescent="0.5">
      <c r="A54" s="10" t="s">
        <v>145</v>
      </c>
      <c r="B54" s="10" t="s">
        <v>29</v>
      </c>
      <c r="C54" s="11">
        <v>1323863</v>
      </c>
      <c r="D54" s="11">
        <v>1554184</v>
      </c>
      <c r="E54" s="11">
        <v>1836768</v>
      </c>
      <c r="F54" s="11">
        <v>2071083</v>
      </c>
    </row>
    <row r="55" spans="1:6" x14ac:dyDescent="0.5">
      <c r="A55" s="10" t="s">
        <v>146</v>
      </c>
      <c r="B55" s="10" t="s">
        <v>81</v>
      </c>
      <c r="C55" s="11">
        <v>41571054</v>
      </c>
      <c r="D55" s="11">
        <v>43865063</v>
      </c>
      <c r="E55" s="11">
        <v>49439356</v>
      </c>
      <c r="F55" s="11">
        <v>57707532</v>
      </c>
    </row>
    <row r="56" spans="1:6" x14ac:dyDescent="0.5">
      <c r="A56" s="10" t="s">
        <v>147</v>
      </c>
      <c r="B56" s="10" t="s">
        <v>79</v>
      </c>
      <c r="C56" s="11">
        <v>291816833</v>
      </c>
      <c r="D56" s="11">
        <v>299168435</v>
      </c>
      <c r="E56" s="11">
        <v>353965233</v>
      </c>
      <c r="F56" s="11">
        <v>390520457</v>
      </c>
    </row>
    <row r="57" spans="1:6" x14ac:dyDescent="0.5">
      <c r="A57" s="10" t="s">
        <v>148</v>
      </c>
      <c r="B57" s="10" t="s">
        <v>77</v>
      </c>
      <c r="C57" s="11">
        <v>302308886</v>
      </c>
      <c r="D57" s="11">
        <v>307501733</v>
      </c>
      <c r="E57" s="11">
        <v>324311202</v>
      </c>
      <c r="F57" s="11">
        <v>351466082</v>
      </c>
    </row>
    <row r="58" spans="1:6" x14ac:dyDescent="0.5">
      <c r="A58" s="10" t="s">
        <v>149</v>
      </c>
      <c r="B58" s="10" t="s">
        <v>78</v>
      </c>
      <c r="C58" s="11">
        <v>96942113</v>
      </c>
      <c r="D58" s="11">
        <v>111898374</v>
      </c>
      <c r="E58" s="11">
        <v>30068632</v>
      </c>
      <c r="F58" s="11">
        <v>30968632</v>
      </c>
    </row>
    <row r="59" spans="1:6" x14ac:dyDescent="0.5">
      <c r="A59" s="10" t="s">
        <v>150</v>
      </c>
      <c r="B59" s="10" t="s">
        <v>30</v>
      </c>
      <c r="C59" s="11">
        <v>115647091</v>
      </c>
      <c r="D59" s="11">
        <v>128922069</v>
      </c>
      <c r="E59" s="11">
        <v>141148855</v>
      </c>
      <c r="F59" s="11">
        <v>152247941</v>
      </c>
    </row>
    <row r="60" spans="1:6" x14ac:dyDescent="0.5">
      <c r="A60" s="10" t="s">
        <v>151</v>
      </c>
      <c r="B60" s="10" t="s">
        <v>31</v>
      </c>
      <c r="C60" s="11">
        <v>46471916</v>
      </c>
      <c r="D60" s="11">
        <v>49903372</v>
      </c>
      <c r="E60" s="11">
        <v>50897490</v>
      </c>
      <c r="F60" s="11">
        <v>62709181</v>
      </c>
    </row>
    <row r="61" spans="1:6" x14ac:dyDescent="0.5">
      <c r="A61" s="10" t="s">
        <v>152</v>
      </c>
      <c r="B61" s="10" t="s">
        <v>74</v>
      </c>
      <c r="C61" s="11">
        <v>37958828</v>
      </c>
      <c r="D61" s="11">
        <v>48044899</v>
      </c>
      <c r="E61" s="11">
        <v>69191863</v>
      </c>
      <c r="F61" s="11">
        <v>86317411</v>
      </c>
    </row>
    <row r="62" spans="1:6" x14ac:dyDescent="0.5">
      <c r="A62" s="10" t="s">
        <v>153</v>
      </c>
      <c r="B62" s="10" t="s">
        <v>15</v>
      </c>
      <c r="C62" s="11">
        <v>4238664</v>
      </c>
      <c r="D62" s="11">
        <v>4738664</v>
      </c>
      <c r="E62" s="11">
        <v>4828874</v>
      </c>
      <c r="F62" s="11">
        <v>4828874</v>
      </c>
    </row>
    <row r="63" spans="1:6" x14ac:dyDescent="0.5">
      <c r="A63" s="10" t="s">
        <v>154</v>
      </c>
      <c r="B63" s="10" t="s">
        <v>68</v>
      </c>
      <c r="C63" s="11">
        <v>24207271</v>
      </c>
      <c r="D63" s="11">
        <v>27483325</v>
      </c>
      <c r="E63" s="11">
        <v>28961256</v>
      </c>
      <c r="F63" s="11">
        <v>31492206</v>
      </c>
    </row>
    <row r="64" spans="1:6" x14ac:dyDescent="0.5">
      <c r="A64" s="10" t="s">
        <v>155</v>
      </c>
      <c r="B64" s="10" t="s">
        <v>25</v>
      </c>
      <c r="C64" s="11">
        <v>28167862</v>
      </c>
      <c r="D64" s="11">
        <v>28983909</v>
      </c>
      <c r="E64" s="11">
        <v>30328978</v>
      </c>
      <c r="F64" s="11">
        <v>31845426</v>
      </c>
    </row>
    <row r="65" spans="1:6" x14ac:dyDescent="0.5">
      <c r="A65" s="10" t="s">
        <v>156</v>
      </c>
      <c r="B65" s="10" t="s">
        <v>76</v>
      </c>
      <c r="C65" s="11">
        <v>11819202</v>
      </c>
      <c r="D65" s="11">
        <v>13712215</v>
      </c>
      <c r="E65" s="11">
        <v>16401710</v>
      </c>
      <c r="F65" s="11">
        <v>20062502</v>
      </c>
    </row>
    <row r="66" spans="1:6" x14ac:dyDescent="0.5">
      <c r="A66" s="10" t="s">
        <v>157</v>
      </c>
      <c r="B66" s="10" t="s">
        <v>32</v>
      </c>
      <c r="C66" s="11">
        <v>37246729</v>
      </c>
      <c r="D66" s="11">
        <v>39182325</v>
      </c>
      <c r="E66" s="11">
        <v>40146476</v>
      </c>
      <c r="F66" s="11">
        <v>44792186</v>
      </c>
    </row>
    <row r="67" spans="1:6" x14ac:dyDescent="0.5">
      <c r="A67" s="10" t="s">
        <v>158</v>
      </c>
      <c r="B67" s="10" t="s">
        <v>33</v>
      </c>
      <c r="C67" s="11">
        <v>82254358</v>
      </c>
      <c r="D67" s="11">
        <v>98044073</v>
      </c>
      <c r="E67" s="11">
        <v>87500000</v>
      </c>
      <c r="F67" s="11">
        <v>72500000</v>
      </c>
    </row>
    <row r="68" spans="1:6" x14ac:dyDescent="0.5">
      <c r="A68" s="10" t="s">
        <v>159</v>
      </c>
      <c r="B68" s="10" t="s">
        <v>82</v>
      </c>
      <c r="C68" s="11">
        <v>1015159</v>
      </c>
      <c r="D68" s="11">
        <v>1008711</v>
      </c>
      <c r="E68" s="11">
        <v>1189785</v>
      </c>
      <c r="F68" s="11">
        <v>1294390</v>
      </c>
    </row>
    <row r="69" spans="1:6" x14ac:dyDescent="0.5">
      <c r="A69" s="10" t="s">
        <v>160</v>
      </c>
      <c r="B69" s="10" t="s">
        <v>62</v>
      </c>
      <c r="C69" s="11">
        <v>93411675</v>
      </c>
      <c r="D69" s="11">
        <v>99195349</v>
      </c>
      <c r="E69" s="11">
        <v>100888865</v>
      </c>
      <c r="F69" s="11">
        <v>105934992</v>
      </c>
    </row>
    <row r="70" spans="1:6" x14ac:dyDescent="0.5">
      <c r="A70" s="10" t="s">
        <v>161</v>
      </c>
      <c r="B70" s="10" t="s">
        <v>80</v>
      </c>
      <c r="C70" s="11">
        <v>244559</v>
      </c>
      <c r="D70" s="11">
        <v>199666</v>
      </c>
      <c r="E70" s="11">
        <v>323184</v>
      </c>
      <c r="F70" s="11">
        <v>361373</v>
      </c>
    </row>
    <row r="71" spans="1:6" x14ac:dyDescent="0.5">
      <c r="A71" s="10" t="s">
        <v>162</v>
      </c>
      <c r="B71" s="10" t="s">
        <v>41</v>
      </c>
      <c r="C71" s="11">
        <v>29506948</v>
      </c>
      <c r="D71" s="11">
        <v>30999294</v>
      </c>
      <c r="E71" s="11">
        <v>32359206</v>
      </c>
      <c r="F71" s="11">
        <v>35914151</v>
      </c>
    </row>
    <row r="72" spans="1:6" x14ac:dyDescent="0.5">
      <c r="A72" s="10" t="s">
        <v>163</v>
      </c>
      <c r="B72" s="10" t="s">
        <v>10</v>
      </c>
      <c r="C72" s="11">
        <v>11278697</v>
      </c>
      <c r="D72" s="11">
        <v>12394622</v>
      </c>
      <c r="E72" s="11">
        <v>13324693</v>
      </c>
      <c r="F72" s="11">
        <v>14605024</v>
      </c>
    </row>
    <row r="73" spans="1:6" x14ac:dyDescent="0.5">
      <c r="A73" s="10" t="s">
        <v>164</v>
      </c>
      <c r="B73" s="10" t="s">
        <v>8</v>
      </c>
      <c r="C73" s="11">
        <v>15640</v>
      </c>
      <c r="D73" s="11">
        <v>19503</v>
      </c>
      <c r="E73" s="11">
        <v>38881</v>
      </c>
      <c r="F73" s="11">
        <v>38881</v>
      </c>
    </row>
    <row r="74" spans="1:6" x14ac:dyDescent="0.5">
      <c r="A74" s="10" t="s">
        <v>165</v>
      </c>
      <c r="B74" s="10" t="s">
        <v>7</v>
      </c>
      <c r="C74" s="11">
        <v>14423</v>
      </c>
      <c r="D74" s="11">
        <v>14261</v>
      </c>
      <c r="E74" s="11">
        <v>38881</v>
      </c>
      <c r="F74" s="11">
        <v>38881</v>
      </c>
    </row>
    <row r="75" spans="1:6" x14ac:dyDescent="0.5">
      <c r="A75" s="10" t="s">
        <v>166</v>
      </c>
      <c r="B75" s="10" t="s">
        <v>27</v>
      </c>
      <c r="C75" s="11">
        <v>21834795</v>
      </c>
      <c r="D75" s="11">
        <v>21759139</v>
      </c>
      <c r="E75" s="11">
        <v>23777794</v>
      </c>
      <c r="F75" s="11">
        <v>26654876</v>
      </c>
    </row>
    <row r="76" spans="1:6" x14ac:dyDescent="0.5">
      <c r="A76" s="10" t="s">
        <v>167</v>
      </c>
      <c r="B76" s="10" t="s">
        <v>28</v>
      </c>
      <c r="C76" s="11">
        <v>21365534</v>
      </c>
      <c r="D76" s="11">
        <v>24555654</v>
      </c>
      <c r="E76" s="11">
        <v>15600000</v>
      </c>
      <c r="F76" s="11">
        <v>15600000</v>
      </c>
    </row>
    <row r="77" spans="1:6" x14ac:dyDescent="0.5">
      <c r="A77" s="10" t="s">
        <v>168</v>
      </c>
      <c r="B77" s="10" t="s">
        <v>65</v>
      </c>
      <c r="C77" s="11">
        <v>2252664</v>
      </c>
      <c r="D77" s="11">
        <v>3035390</v>
      </c>
      <c r="E77" s="11">
        <v>3390094</v>
      </c>
      <c r="F77" s="11">
        <v>4025552</v>
      </c>
    </row>
    <row r="78" spans="1:6" x14ac:dyDescent="0.5">
      <c r="A78" s="10" t="s">
        <v>169</v>
      </c>
      <c r="B78" s="10" t="s">
        <v>69</v>
      </c>
      <c r="C78" s="11">
        <v>1847604</v>
      </c>
      <c r="D78" s="11">
        <v>1929877</v>
      </c>
      <c r="E78" s="11">
        <v>2065217</v>
      </c>
      <c r="F78" s="11">
        <v>2125425</v>
      </c>
    </row>
    <row r="79" spans="1:6" x14ac:dyDescent="0.5">
      <c r="A79" s="10" t="s">
        <v>170</v>
      </c>
      <c r="B79" s="10" t="s">
        <v>70</v>
      </c>
      <c r="C79" s="11">
        <v>1723259</v>
      </c>
      <c r="D79" s="11">
        <v>1771400</v>
      </c>
      <c r="E79" s="11">
        <v>1835715</v>
      </c>
      <c r="F79" s="11">
        <v>1908701</v>
      </c>
    </row>
    <row r="80" spans="1:6" x14ac:dyDescent="0.5">
      <c r="A80" s="10" t="s">
        <v>171</v>
      </c>
      <c r="B80" s="10" t="s">
        <v>71</v>
      </c>
      <c r="C80" s="11">
        <v>5699932</v>
      </c>
      <c r="D80" s="11">
        <v>6090887</v>
      </c>
      <c r="E80" s="11">
        <v>5990940</v>
      </c>
      <c r="F80" s="11">
        <v>6399030</v>
      </c>
    </row>
    <row r="81" spans="1:6" x14ac:dyDescent="0.5">
      <c r="A81" s="10" t="s">
        <v>172</v>
      </c>
      <c r="B81" s="10" t="s">
        <v>72</v>
      </c>
      <c r="C81" s="11">
        <v>1848548</v>
      </c>
      <c r="D81" s="11">
        <v>1827074</v>
      </c>
      <c r="E81" s="11">
        <v>2036380</v>
      </c>
      <c r="F81" s="11">
        <v>2095662</v>
      </c>
    </row>
    <row r="82" spans="1:6" x14ac:dyDescent="0.5">
      <c r="A82" s="10" t="s">
        <v>173</v>
      </c>
      <c r="B82" s="10" t="s">
        <v>73</v>
      </c>
      <c r="C82" s="11">
        <v>1277167</v>
      </c>
      <c r="D82" s="11">
        <v>1683210</v>
      </c>
      <c r="E82" s="11">
        <v>1776118</v>
      </c>
      <c r="F82" s="11">
        <v>1860446</v>
      </c>
    </row>
    <row r="83" spans="1:6" x14ac:dyDescent="0.5">
      <c r="A83" s="6"/>
      <c r="B83" s="6" t="s">
        <v>174</v>
      </c>
      <c r="C83" s="7">
        <f>SUBTOTAL(109,C2:C82)</f>
        <v>2439307253</v>
      </c>
      <c r="D83" s="7">
        <f>SUBTOTAL(109,D2:D82)</f>
        <v>2632527628</v>
      </c>
      <c r="E83" s="7">
        <f>SUBTOTAL(109,E2:E82)</f>
        <v>2769425324</v>
      </c>
      <c r="F83" s="7">
        <f>SUBTOTAL(109,F2:F82)</f>
        <v>3096161215</v>
      </c>
    </row>
    <row r="84" spans="1:6" x14ac:dyDescent="0.5">
      <c r="B84" s="12" t="s">
        <v>175</v>
      </c>
      <c r="E84" s="13">
        <v>345051887</v>
      </c>
    </row>
    <row r="85" spans="1:6" x14ac:dyDescent="0.5">
      <c r="A85" s="6"/>
      <c r="B85" s="6" t="s">
        <v>88</v>
      </c>
      <c r="C85" s="7"/>
      <c r="D85" s="7"/>
      <c r="E85" s="7">
        <f>E83+E84</f>
        <v>3114477211</v>
      </c>
      <c r="F85" s="7">
        <f>F83</f>
        <v>3096161215</v>
      </c>
    </row>
    <row r="87" spans="1:6" ht="22.35" customHeight="1" x14ac:dyDescent="0.5">
      <c r="B87" s="1" t="s">
        <v>176</v>
      </c>
      <c r="C87" s="1"/>
      <c r="D87" s="1"/>
      <c r="E87" s="1"/>
      <c r="F87" s="1"/>
    </row>
  </sheetData>
  <mergeCells count="1">
    <mergeCell ref="B87:F87"/>
  </mergeCells>
  <pageMargins left="0.75" right="0.75" top="1" bottom="1" header="0.511811023622047" footer="0.511811023622047"/>
  <pageSetup paperSize="9" orientation="portrait" horizontalDpi="300" verticalDpi="300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7"/>
  <sheetViews>
    <sheetView zoomScaleNormal="100" workbookViewId="0">
      <pane ySplit="1" topLeftCell="A2" activePane="bottomLeft" state="frozen"/>
      <selection pane="bottomLeft"/>
    </sheetView>
  </sheetViews>
  <sheetFormatPr defaultColWidth="8.703125" defaultRowHeight="14.35" x14ac:dyDescent="0.5"/>
  <cols>
    <col min="1" max="1" width="9" customWidth="1"/>
    <col min="2" max="2" width="42" customWidth="1"/>
    <col min="3" max="3" width="12" customWidth="1"/>
    <col min="4" max="4" width="14" customWidth="1"/>
    <col min="5" max="5" width="16" customWidth="1"/>
  </cols>
  <sheetData>
    <row r="1" spans="1:5" x14ac:dyDescent="0.5">
      <c r="A1" s="2" t="s">
        <v>90</v>
      </c>
      <c r="B1" s="2" t="s">
        <v>0</v>
      </c>
      <c r="C1" s="2" t="s">
        <v>177</v>
      </c>
      <c r="D1" s="2" t="s">
        <v>178</v>
      </c>
      <c r="E1" s="2" t="s">
        <v>179</v>
      </c>
    </row>
    <row r="2" spans="1:5" x14ac:dyDescent="0.5">
      <c r="A2" s="3" t="s">
        <v>93</v>
      </c>
      <c r="B2" s="3" t="s">
        <v>9</v>
      </c>
      <c r="C2" s="3" t="s">
        <v>180</v>
      </c>
      <c r="D2" s="3" t="s">
        <v>181</v>
      </c>
      <c r="E2" s="4">
        <v>19256579</v>
      </c>
    </row>
    <row r="3" spans="1:5" x14ac:dyDescent="0.5">
      <c r="A3" s="3" t="s">
        <v>93</v>
      </c>
      <c r="B3" s="3" t="s">
        <v>9</v>
      </c>
      <c r="C3" s="3" t="s">
        <v>182</v>
      </c>
      <c r="D3" s="3" t="s">
        <v>181</v>
      </c>
      <c r="E3" s="4">
        <v>18189335</v>
      </c>
    </row>
    <row r="4" spans="1:5" x14ac:dyDescent="0.5">
      <c r="A4" s="3" t="s">
        <v>93</v>
      </c>
      <c r="B4" s="3" t="s">
        <v>9</v>
      </c>
      <c r="C4" s="3" t="s">
        <v>183</v>
      </c>
      <c r="D4" s="3" t="s">
        <v>184</v>
      </c>
      <c r="E4" s="4">
        <v>21010000</v>
      </c>
    </row>
    <row r="5" spans="1:5" x14ac:dyDescent="0.5">
      <c r="A5" s="3" t="s">
        <v>93</v>
      </c>
      <c r="B5" s="3" t="s">
        <v>9</v>
      </c>
      <c r="C5" s="3" t="s">
        <v>185</v>
      </c>
      <c r="D5" s="3" t="s">
        <v>186</v>
      </c>
      <c r="E5" s="4">
        <v>22010000</v>
      </c>
    </row>
    <row r="6" spans="1:5" x14ac:dyDescent="0.5">
      <c r="A6" s="3" t="s">
        <v>94</v>
      </c>
      <c r="B6" s="3" t="s">
        <v>40</v>
      </c>
      <c r="C6" s="3" t="s">
        <v>180</v>
      </c>
      <c r="D6" s="3" t="s">
        <v>181</v>
      </c>
      <c r="E6" s="4">
        <v>10244307</v>
      </c>
    </row>
    <row r="7" spans="1:5" x14ac:dyDescent="0.5">
      <c r="A7" s="3" t="s">
        <v>94</v>
      </c>
      <c r="B7" s="3" t="s">
        <v>40</v>
      </c>
      <c r="C7" s="3" t="s">
        <v>182</v>
      </c>
      <c r="D7" s="3" t="s">
        <v>181</v>
      </c>
      <c r="E7" s="4">
        <v>10753535</v>
      </c>
    </row>
    <row r="8" spans="1:5" x14ac:dyDescent="0.5">
      <c r="A8" s="3" t="s">
        <v>94</v>
      </c>
      <c r="B8" s="3" t="s">
        <v>40</v>
      </c>
      <c r="C8" s="3" t="s">
        <v>183</v>
      </c>
      <c r="D8" s="3" t="s">
        <v>184</v>
      </c>
      <c r="E8" s="4">
        <v>11808736</v>
      </c>
    </row>
    <row r="9" spans="1:5" x14ac:dyDescent="0.5">
      <c r="A9" s="3" t="s">
        <v>94</v>
      </c>
      <c r="B9" s="3" t="s">
        <v>40</v>
      </c>
      <c r="C9" s="3" t="s">
        <v>185</v>
      </c>
      <c r="D9" s="3" t="s">
        <v>186</v>
      </c>
      <c r="E9" s="4">
        <v>12272524</v>
      </c>
    </row>
    <row r="10" spans="1:5" x14ac:dyDescent="0.5">
      <c r="A10" s="3" t="s">
        <v>95</v>
      </c>
      <c r="B10" s="3" t="s">
        <v>11</v>
      </c>
      <c r="C10" s="3" t="s">
        <v>180</v>
      </c>
      <c r="D10" s="3" t="s">
        <v>181</v>
      </c>
      <c r="E10" s="4">
        <v>46493316</v>
      </c>
    </row>
    <row r="11" spans="1:5" x14ac:dyDescent="0.5">
      <c r="A11" s="3" t="s">
        <v>95</v>
      </c>
      <c r="B11" s="3" t="s">
        <v>11</v>
      </c>
      <c r="C11" s="3" t="s">
        <v>182</v>
      </c>
      <c r="D11" s="3" t="s">
        <v>181</v>
      </c>
      <c r="E11" s="4">
        <v>45739359</v>
      </c>
    </row>
    <row r="12" spans="1:5" x14ac:dyDescent="0.5">
      <c r="A12" s="3" t="s">
        <v>95</v>
      </c>
      <c r="B12" s="3" t="s">
        <v>11</v>
      </c>
      <c r="C12" s="3" t="s">
        <v>183</v>
      </c>
      <c r="D12" s="3" t="s">
        <v>184</v>
      </c>
      <c r="E12" s="4">
        <v>45361205</v>
      </c>
    </row>
    <row r="13" spans="1:5" x14ac:dyDescent="0.5">
      <c r="A13" s="3" t="s">
        <v>95</v>
      </c>
      <c r="B13" s="3" t="s">
        <v>11</v>
      </c>
      <c r="C13" s="3" t="s">
        <v>185</v>
      </c>
      <c r="D13" s="3" t="s">
        <v>186</v>
      </c>
      <c r="E13" s="4">
        <v>47525968</v>
      </c>
    </row>
    <row r="14" spans="1:5" x14ac:dyDescent="0.5">
      <c r="A14" s="3" t="s">
        <v>96</v>
      </c>
      <c r="B14" s="3" t="s">
        <v>12</v>
      </c>
      <c r="C14" s="3" t="s">
        <v>180</v>
      </c>
      <c r="D14" s="3" t="s">
        <v>181</v>
      </c>
      <c r="E14" s="4">
        <v>40977196</v>
      </c>
    </row>
    <row r="15" spans="1:5" x14ac:dyDescent="0.5">
      <c r="A15" s="3" t="s">
        <v>96</v>
      </c>
      <c r="B15" s="3" t="s">
        <v>12</v>
      </c>
      <c r="C15" s="3" t="s">
        <v>182</v>
      </c>
      <c r="D15" s="3" t="s">
        <v>181</v>
      </c>
      <c r="E15" s="4">
        <v>43595657</v>
      </c>
    </row>
    <row r="16" spans="1:5" x14ac:dyDescent="0.5">
      <c r="A16" s="3" t="s">
        <v>96</v>
      </c>
      <c r="B16" s="3" t="s">
        <v>12</v>
      </c>
      <c r="C16" s="3" t="s">
        <v>183</v>
      </c>
      <c r="D16" s="3" t="s">
        <v>184</v>
      </c>
      <c r="E16" s="4">
        <v>45361205</v>
      </c>
    </row>
    <row r="17" spans="1:5" x14ac:dyDescent="0.5">
      <c r="A17" s="3" t="s">
        <v>96</v>
      </c>
      <c r="B17" s="3" t="s">
        <v>12</v>
      </c>
      <c r="C17" s="3" t="s">
        <v>185</v>
      </c>
      <c r="D17" s="3" t="s">
        <v>186</v>
      </c>
      <c r="E17" s="4">
        <v>47525968</v>
      </c>
    </row>
    <row r="18" spans="1:5" x14ac:dyDescent="0.5">
      <c r="A18" s="3" t="s">
        <v>97</v>
      </c>
      <c r="B18" s="3" t="s">
        <v>13</v>
      </c>
      <c r="C18" s="3" t="s">
        <v>180</v>
      </c>
      <c r="D18" s="3" t="s">
        <v>181</v>
      </c>
      <c r="E18" s="4">
        <v>37004967</v>
      </c>
    </row>
    <row r="19" spans="1:5" x14ac:dyDescent="0.5">
      <c r="A19" s="3" t="s">
        <v>97</v>
      </c>
      <c r="B19" s="3" t="s">
        <v>13</v>
      </c>
      <c r="C19" s="3" t="s">
        <v>182</v>
      </c>
      <c r="D19" s="3" t="s">
        <v>181</v>
      </c>
      <c r="E19" s="4">
        <v>35379038</v>
      </c>
    </row>
    <row r="20" spans="1:5" x14ac:dyDescent="0.5">
      <c r="A20" s="3" t="s">
        <v>97</v>
      </c>
      <c r="B20" s="3" t="s">
        <v>13</v>
      </c>
      <c r="C20" s="3" t="s">
        <v>183</v>
      </c>
      <c r="D20" s="3" t="s">
        <v>184</v>
      </c>
      <c r="E20" s="4">
        <v>45361205</v>
      </c>
    </row>
    <row r="21" spans="1:5" x14ac:dyDescent="0.5">
      <c r="A21" s="3" t="s">
        <v>97</v>
      </c>
      <c r="B21" s="3" t="s">
        <v>13</v>
      </c>
      <c r="C21" s="3" t="s">
        <v>185</v>
      </c>
      <c r="D21" s="3" t="s">
        <v>186</v>
      </c>
      <c r="E21" s="4">
        <v>47525968</v>
      </c>
    </row>
    <row r="22" spans="1:5" x14ac:dyDescent="0.5">
      <c r="A22" s="3" t="s">
        <v>98</v>
      </c>
      <c r="B22" s="3" t="s">
        <v>14</v>
      </c>
      <c r="C22" s="3" t="s">
        <v>180</v>
      </c>
      <c r="D22" s="3" t="s">
        <v>181</v>
      </c>
      <c r="E22" s="4">
        <v>44933469</v>
      </c>
    </row>
    <row r="23" spans="1:5" x14ac:dyDescent="0.5">
      <c r="A23" s="3" t="s">
        <v>98</v>
      </c>
      <c r="B23" s="3" t="s">
        <v>14</v>
      </c>
      <c r="C23" s="3" t="s">
        <v>182</v>
      </c>
      <c r="D23" s="3" t="s">
        <v>181</v>
      </c>
      <c r="E23" s="4">
        <v>43144226</v>
      </c>
    </row>
    <row r="24" spans="1:5" x14ac:dyDescent="0.5">
      <c r="A24" s="3" t="s">
        <v>98</v>
      </c>
      <c r="B24" s="3" t="s">
        <v>14</v>
      </c>
      <c r="C24" s="3" t="s">
        <v>183</v>
      </c>
      <c r="D24" s="3" t="s">
        <v>184</v>
      </c>
      <c r="E24" s="4">
        <v>45361205</v>
      </c>
    </row>
    <row r="25" spans="1:5" x14ac:dyDescent="0.5">
      <c r="A25" s="3" t="s">
        <v>98</v>
      </c>
      <c r="B25" s="3" t="s">
        <v>14</v>
      </c>
      <c r="C25" s="3" t="s">
        <v>185</v>
      </c>
      <c r="D25" s="3" t="s">
        <v>186</v>
      </c>
      <c r="E25" s="4">
        <v>47525968</v>
      </c>
    </row>
    <row r="26" spans="1:5" x14ac:dyDescent="0.5">
      <c r="A26" s="3" t="s">
        <v>99</v>
      </c>
      <c r="B26" s="3" t="s">
        <v>64</v>
      </c>
      <c r="C26" s="3" t="s">
        <v>180</v>
      </c>
      <c r="D26" s="3" t="s">
        <v>181</v>
      </c>
      <c r="E26" s="4">
        <v>13362462</v>
      </c>
    </row>
    <row r="27" spans="1:5" x14ac:dyDescent="0.5">
      <c r="A27" s="3" t="s">
        <v>99</v>
      </c>
      <c r="B27" s="3" t="s">
        <v>64</v>
      </c>
      <c r="C27" s="3" t="s">
        <v>182</v>
      </c>
      <c r="D27" s="3" t="s">
        <v>181</v>
      </c>
      <c r="E27" s="4">
        <v>13407823</v>
      </c>
    </row>
    <row r="28" spans="1:5" x14ac:dyDescent="0.5">
      <c r="A28" s="3" t="s">
        <v>99</v>
      </c>
      <c r="B28" s="3" t="s">
        <v>64</v>
      </c>
      <c r="C28" s="3" t="s">
        <v>183</v>
      </c>
      <c r="D28" s="3" t="s">
        <v>184</v>
      </c>
      <c r="E28" s="4">
        <v>12825009</v>
      </c>
    </row>
    <row r="29" spans="1:5" x14ac:dyDescent="0.5">
      <c r="A29" s="3" t="s">
        <v>99</v>
      </c>
      <c r="B29" s="3" t="s">
        <v>64</v>
      </c>
      <c r="C29" s="3" t="s">
        <v>185</v>
      </c>
      <c r="D29" s="3" t="s">
        <v>186</v>
      </c>
      <c r="E29" s="4">
        <v>13129535</v>
      </c>
    </row>
    <row r="30" spans="1:5" x14ac:dyDescent="0.5">
      <c r="A30" s="3" t="s">
        <v>100</v>
      </c>
      <c r="B30" s="3" t="s">
        <v>66</v>
      </c>
      <c r="C30" s="3" t="s">
        <v>180</v>
      </c>
      <c r="D30" s="3" t="s">
        <v>181</v>
      </c>
      <c r="E30" s="4">
        <v>3253339</v>
      </c>
    </row>
    <row r="31" spans="1:5" x14ac:dyDescent="0.5">
      <c r="A31" s="3" t="s">
        <v>100</v>
      </c>
      <c r="B31" s="3" t="s">
        <v>66</v>
      </c>
      <c r="C31" s="3" t="s">
        <v>182</v>
      </c>
      <c r="D31" s="3" t="s">
        <v>181</v>
      </c>
      <c r="E31" s="4">
        <v>9583620</v>
      </c>
    </row>
    <row r="32" spans="1:5" x14ac:dyDescent="0.5">
      <c r="A32" s="3" t="s">
        <v>100</v>
      </c>
      <c r="B32" s="3" t="s">
        <v>66</v>
      </c>
      <c r="C32" s="3" t="s">
        <v>183</v>
      </c>
      <c r="D32" s="3" t="s">
        <v>184</v>
      </c>
      <c r="E32" s="4">
        <v>10467842</v>
      </c>
    </row>
    <row r="33" spans="1:5" x14ac:dyDescent="0.5">
      <c r="A33" s="3" t="s">
        <v>100</v>
      </c>
      <c r="B33" s="3" t="s">
        <v>66</v>
      </c>
      <c r="C33" s="3" t="s">
        <v>185</v>
      </c>
      <c r="D33" s="3" t="s">
        <v>186</v>
      </c>
      <c r="E33" s="4">
        <v>10287708</v>
      </c>
    </row>
    <row r="34" spans="1:5" x14ac:dyDescent="0.5">
      <c r="A34" s="3" t="s">
        <v>101</v>
      </c>
      <c r="B34" s="3" t="s">
        <v>39</v>
      </c>
      <c r="C34" s="3" t="s">
        <v>180</v>
      </c>
      <c r="D34" s="3" t="s">
        <v>181</v>
      </c>
      <c r="E34" s="4">
        <v>92654870</v>
      </c>
    </row>
    <row r="35" spans="1:5" x14ac:dyDescent="0.5">
      <c r="A35" s="3" t="s">
        <v>101</v>
      </c>
      <c r="B35" s="3" t="s">
        <v>39</v>
      </c>
      <c r="C35" s="3" t="s">
        <v>182</v>
      </c>
      <c r="D35" s="3" t="s">
        <v>181</v>
      </c>
      <c r="E35" s="4">
        <v>125854644</v>
      </c>
    </row>
    <row r="36" spans="1:5" x14ac:dyDescent="0.5">
      <c r="A36" s="3" t="s">
        <v>101</v>
      </c>
      <c r="B36" s="3" t="s">
        <v>39</v>
      </c>
      <c r="C36" s="3" t="s">
        <v>183</v>
      </c>
      <c r="D36" s="3" t="s">
        <v>184</v>
      </c>
      <c r="E36" s="4">
        <v>193881962</v>
      </c>
    </row>
    <row r="37" spans="1:5" x14ac:dyDescent="0.5">
      <c r="A37" s="3" t="s">
        <v>101</v>
      </c>
      <c r="B37" s="3" t="s">
        <v>39</v>
      </c>
      <c r="C37" s="3" t="s">
        <v>185</v>
      </c>
      <c r="D37" s="3" t="s">
        <v>186</v>
      </c>
      <c r="E37" s="4">
        <v>283848557</v>
      </c>
    </row>
    <row r="38" spans="1:5" x14ac:dyDescent="0.5">
      <c r="A38" s="3" t="s">
        <v>102</v>
      </c>
      <c r="B38" s="3" t="s">
        <v>45</v>
      </c>
      <c r="C38" s="3" t="s">
        <v>180</v>
      </c>
      <c r="D38" s="3" t="s">
        <v>181</v>
      </c>
      <c r="E38" s="4">
        <v>2489033</v>
      </c>
    </row>
    <row r="39" spans="1:5" x14ac:dyDescent="0.5">
      <c r="A39" s="3" t="s">
        <v>102</v>
      </c>
      <c r="B39" s="3" t="s">
        <v>45</v>
      </c>
      <c r="C39" s="3" t="s">
        <v>182</v>
      </c>
      <c r="D39" s="3" t="s">
        <v>181</v>
      </c>
      <c r="E39" s="4">
        <v>3096032</v>
      </c>
    </row>
    <row r="40" spans="1:5" x14ac:dyDescent="0.5">
      <c r="A40" s="3" t="s">
        <v>102</v>
      </c>
      <c r="B40" s="3" t="s">
        <v>45</v>
      </c>
      <c r="C40" s="3" t="s">
        <v>183</v>
      </c>
      <c r="D40" s="3" t="s">
        <v>184</v>
      </c>
      <c r="E40" s="4">
        <v>3334146</v>
      </c>
    </row>
    <row r="41" spans="1:5" x14ac:dyDescent="0.5">
      <c r="A41" s="3" t="s">
        <v>102</v>
      </c>
      <c r="B41" s="3" t="s">
        <v>45</v>
      </c>
      <c r="C41" s="3" t="s">
        <v>185</v>
      </c>
      <c r="D41" s="3" t="s">
        <v>186</v>
      </c>
      <c r="E41" s="4">
        <v>3614816</v>
      </c>
    </row>
    <row r="42" spans="1:5" x14ac:dyDescent="0.5">
      <c r="A42" s="3" t="s">
        <v>103</v>
      </c>
      <c r="B42" s="3" t="s">
        <v>35</v>
      </c>
      <c r="C42" s="3" t="s">
        <v>180</v>
      </c>
      <c r="D42" s="3" t="s">
        <v>181</v>
      </c>
      <c r="E42" s="4">
        <v>6202452</v>
      </c>
    </row>
    <row r="43" spans="1:5" x14ac:dyDescent="0.5">
      <c r="A43" s="3" t="s">
        <v>103</v>
      </c>
      <c r="B43" s="3" t="s">
        <v>35</v>
      </c>
      <c r="C43" s="3" t="s">
        <v>182</v>
      </c>
      <c r="D43" s="3" t="s">
        <v>181</v>
      </c>
      <c r="E43" s="4">
        <v>9299770</v>
      </c>
    </row>
    <row r="44" spans="1:5" x14ac:dyDescent="0.5">
      <c r="A44" s="3" t="s">
        <v>103</v>
      </c>
      <c r="B44" s="3" t="s">
        <v>35</v>
      </c>
      <c r="C44" s="3" t="s">
        <v>183</v>
      </c>
      <c r="D44" s="3" t="s">
        <v>184</v>
      </c>
      <c r="E44" s="4">
        <v>7177050</v>
      </c>
    </row>
    <row r="45" spans="1:5" x14ac:dyDescent="0.5">
      <c r="A45" s="3" t="s">
        <v>103</v>
      </c>
      <c r="B45" s="3" t="s">
        <v>35</v>
      </c>
      <c r="C45" s="3" t="s">
        <v>185</v>
      </c>
      <c r="D45" s="3" t="s">
        <v>186</v>
      </c>
      <c r="E45" s="4">
        <v>12616225</v>
      </c>
    </row>
    <row r="46" spans="1:5" x14ac:dyDescent="0.5">
      <c r="A46" s="3" t="s">
        <v>104</v>
      </c>
      <c r="B46" s="3" t="s">
        <v>37</v>
      </c>
      <c r="C46" s="3" t="s">
        <v>180</v>
      </c>
      <c r="D46" s="3" t="s">
        <v>181</v>
      </c>
      <c r="E46" s="4">
        <v>76240481</v>
      </c>
    </row>
    <row r="47" spans="1:5" x14ac:dyDescent="0.5">
      <c r="A47" s="3" t="s">
        <v>104</v>
      </c>
      <c r="B47" s="3" t="s">
        <v>37</v>
      </c>
      <c r="C47" s="3" t="s">
        <v>182</v>
      </c>
      <c r="D47" s="3" t="s">
        <v>181</v>
      </c>
      <c r="E47" s="4">
        <v>84889354</v>
      </c>
    </row>
    <row r="48" spans="1:5" x14ac:dyDescent="0.5">
      <c r="A48" s="3" t="s">
        <v>104</v>
      </c>
      <c r="B48" s="3" t="s">
        <v>37</v>
      </c>
      <c r="C48" s="3" t="s">
        <v>183</v>
      </c>
      <c r="D48" s="3" t="s">
        <v>184</v>
      </c>
      <c r="E48" s="4">
        <v>78800251</v>
      </c>
    </row>
    <row r="49" spans="1:5" x14ac:dyDescent="0.5">
      <c r="A49" s="3" t="s">
        <v>104</v>
      </c>
      <c r="B49" s="3" t="s">
        <v>37</v>
      </c>
      <c r="C49" s="3" t="s">
        <v>185</v>
      </c>
      <c r="D49" s="3" t="s">
        <v>186</v>
      </c>
      <c r="E49" s="4">
        <v>83078882</v>
      </c>
    </row>
    <row r="50" spans="1:5" x14ac:dyDescent="0.5">
      <c r="A50" s="3" t="s">
        <v>105</v>
      </c>
      <c r="B50" s="3" t="s">
        <v>43</v>
      </c>
      <c r="C50" s="3" t="s">
        <v>180</v>
      </c>
      <c r="D50" s="3" t="s">
        <v>181</v>
      </c>
      <c r="E50" s="4">
        <v>8996414</v>
      </c>
    </row>
    <row r="51" spans="1:5" x14ac:dyDescent="0.5">
      <c r="A51" s="3" t="s">
        <v>105</v>
      </c>
      <c r="B51" s="3" t="s">
        <v>43</v>
      </c>
      <c r="C51" s="3" t="s">
        <v>182</v>
      </c>
      <c r="D51" s="3" t="s">
        <v>181</v>
      </c>
      <c r="E51" s="4">
        <v>6747408</v>
      </c>
    </row>
    <row r="52" spans="1:5" x14ac:dyDescent="0.5">
      <c r="A52" s="3" t="s">
        <v>105</v>
      </c>
      <c r="B52" s="3" t="s">
        <v>43</v>
      </c>
      <c r="C52" s="3" t="s">
        <v>183</v>
      </c>
      <c r="D52" s="3" t="s">
        <v>184</v>
      </c>
      <c r="E52" s="4">
        <v>7700410</v>
      </c>
    </row>
    <row r="53" spans="1:5" x14ac:dyDescent="0.5">
      <c r="A53" s="3" t="s">
        <v>105</v>
      </c>
      <c r="B53" s="3" t="s">
        <v>43</v>
      </c>
      <c r="C53" s="3" t="s">
        <v>185</v>
      </c>
      <c r="D53" s="3" t="s">
        <v>186</v>
      </c>
      <c r="E53" s="4">
        <v>8720586</v>
      </c>
    </row>
    <row r="54" spans="1:5" x14ac:dyDescent="0.5">
      <c r="A54" s="3" t="s">
        <v>106</v>
      </c>
      <c r="B54" s="3" t="s">
        <v>38</v>
      </c>
      <c r="C54" s="3" t="s">
        <v>180</v>
      </c>
      <c r="D54" s="3" t="s">
        <v>181</v>
      </c>
      <c r="E54" s="4">
        <v>13956764</v>
      </c>
    </row>
    <row r="55" spans="1:5" x14ac:dyDescent="0.5">
      <c r="A55" s="3" t="s">
        <v>106</v>
      </c>
      <c r="B55" s="3" t="s">
        <v>38</v>
      </c>
      <c r="C55" s="3" t="s">
        <v>182</v>
      </c>
      <c r="D55" s="3" t="s">
        <v>181</v>
      </c>
      <c r="E55" s="4">
        <v>15196959</v>
      </c>
    </row>
    <row r="56" spans="1:5" x14ac:dyDescent="0.5">
      <c r="A56" s="3" t="s">
        <v>106</v>
      </c>
      <c r="B56" s="3" t="s">
        <v>38</v>
      </c>
      <c r="C56" s="3" t="s">
        <v>183</v>
      </c>
      <c r="D56" s="3" t="s">
        <v>184</v>
      </c>
      <c r="E56" s="4">
        <v>13358086</v>
      </c>
    </row>
    <row r="57" spans="1:5" x14ac:dyDescent="0.5">
      <c r="A57" s="3" t="s">
        <v>106</v>
      </c>
      <c r="B57" s="3" t="s">
        <v>38</v>
      </c>
      <c r="C57" s="3" t="s">
        <v>185</v>
      </c>
      <c r="D57" s="3" t="s">
        <v>186</v>
      </c>
      <c r="E57" s="4">
        <v>16043584</v>
      </c>
    </row>
    <row r="58" spans="1:5" x14ac:dyDescent="0.5">
      <c r="A58" s="3" t="s">
        <v>107</v>
      </c>
      <c r="B58" s="3" t="s">
        <v>44</v>
      </c>
      <c r="C58" s="3" t="s">
        <v>180</v>
      </c>
      <c r="D58" s="3" t="s">
        <v>181</v>
      </c>
      <c r="E58" s="4">
        <v>40860436</v>
      </c>
    </row>
    <row r="59" spans="1:5" x14ac:dyDescent="0.5">
      <c r="A59" s="3" t="s">
        <v>107</v>
      </c>
      <c r="B59" s="3" t="s">
        <v>44</v>
      </c>
      <c r="C59" s="3" t="s">
        <v>182</v>
      </c>
      <c r="D59" s="3" t="s">
        <v>181</v>
      </c>
      <c r="E59" s="4">
        <v>45440488</v>
      </c>
    </row>
    <row r="60" spans="1:5" x14ac:dyDescent="0.5">
      <c r="A60" s="3" t="s">
        <v>107</v>
      </c>
      <c r="B60" s="3" t="s">
        <v>44</v>
      </c>
      <c r="C60" s="3" t="s">
        <v>183</v>
      </c>
      <c r="D60" s="3" t="s">
        <v>184</v>
      </c>
      <c r="E60" s="4">
        <v>47126655</v>
      </c>
    </row>
    <row r="61" spans="1:5" x14ac:dyDescent="0.5">
      <c r="A61" s="3" t="s">
        <v>107</v>
      </c>
      <c r="B61" s="3" t="s">
        <v>44</v>
      </c>
      <c r="C61" s="3" t="s">
        <v>185</v>
      </c>
      <c r="D61" s="3" t="s">
        <v>186</v>
      </c>
      <c r="E61" s="4">
        <v>47800909</v>
      </c>
    </row>
    <row r="62" spans="1:5" x14ac:dyDescent="0.5">
      <c r="A62" s="3" t="s">
        <v>108</v>
      </c>
      <c r="B62" s="3" t="s">
        <v>67</v>
      </c>
      <c r="C62" s="3" t="s">
        <v>180</v>
      </c>
      <c r="D62" s="3" t="s">
        <v>181</v>
      </c>
      <c r="E62" s="4">
        <v>8604046</v>
      </c>
    </row>
    <row r="63" spans="1:5" x14ac:dyDescent="0.5">
      <c r="A63" s="3" t="s">
        <v>108</v>
      </c>
      <c r="B63" s="3" t="s">
        <v>67</v>
      </c>
      <c r="C63" s="3" t="s">
        <v>182</v>
      </c>
      <c r="D63" s="3" t="s">
        <v>181</v>
      </c>
      <c r="E63" s="4">
        <v>8804483</v>
      </c>
    </row>
    <row r="64" spans="1:5" x14ac:dyDescent="0.5">
      <c r="A64" s="3" t="s">
        <v>108</v>
      </c>
      <c r="B64" s="3" t="s">
        <v>67</v>
      </c>
      <c r="C64" s="3" t="s">
        <v>183</v>
      </c>
      <c r="D64" s="3" t="s">
        <v>184</v>
      </c>
      <c r="E64" s="4">
        <v>9981380</v>
      </c>
    </row>
    <row r="65" spans="1:5" x14ac:dyDescent="0.5">
      <c r="A65" s="3" t="s">
        <v>108</v>
      </c>
      <c r="B65" s="3" t="s">
        <v>67</v>
      </c>
      <c r="C65" s="3" t="s">
        <v>185</v>
      </c>
      <c r="D65" s="3" t="s">
        <v>186</v>
      </c>
      <c r="E65" s="4">
        <v>10829513</v>
      </c>
    </row>
    <row r="66" spans="1:5" x14ac:dyDescent="0.5">
      <c r="A66" s="3" t="s">
        <v>109</v>
      </c>
      <c r="B66" s="3" t="s">
        <v>75</v>
      </c>
      <c r="C66" s="3" t="s">
        <v>180</v>
      </c>
      <c r="D66" s="3" t="s">
        <v>181</v>
      </c>
      <c r="E66" s="4">
        <v>40035546</v>
      </c>
    </row>
    <row r="67" spans="1:5" x14ac:dyDescent="0.5">
      <c r="A67" s="3" t="s">
        <v>109</v>
      </c>
      <c r="B67" s="3" t="s">
        <v>75</v>
      </c>
      <c r="C67" s="3" t="s">
        <v>182</v>
      </c>
      <c r="D67" s="3" t="s">
        <v>181</v>
      </c>
      <c r="E67" s="4">
        <v>56640135</v>
      </c>
    </row>
    <row r="68" spans="1:5" x14ac:dyDescent="0.5">
      <c r="A68" s="3" t="s">
        <v>109</v>
      </c>
      <c r="B68" s="3" t="s">
        <v>75</v>
      </c>
      <c r="C68" s="3" t="s">
        <v>183</v>
      </c>
      <c r="D68" s="3" t="s">
        <v>184</v>
      </c>
      <c r="E68" s="4">
        <v>59601461</v>
      </c>
    </row>
    <row r="69" spans="1:5" x14ac:dyDescent="0.5">
      <c r="A69" s="3" t="s">
        <v>109</v>
      </c>
      <c r="B69" s="3" t="s">
        <v>75</v>
      </c>
      <c r="C69" s="3" t="s">
        <v>185</v>
      </c>
      <c r="D69" s="3" t="s">
        <v>186</v>
      </c>
      <c r="E69" s="4">
        <v>72123765</v>
      </c>
    </row>
    <row r="70" spans="1:5" x14ac:dyDescent="0.5">
      <c r="A70" s="3" t="s">
        <v>110</v>
      </c>
      <c r="B70" s="3" t="s">
        <v>87</v>
      </c>
      <c r="C70" s="3" t="s">
        <v>180</v>
      </c>
      <c r="D70" s="3" t="s">
        <v>181</v>
      </c>
      <c r="E70" s="4">
        <v>1586604</v>
      </c>
    </row>
    <row r="71" spans="1:5" x14ac:dyDescent="0.5">
      <c r="A71" s="3" t="s">
        <v>110</v>
      </c>
      <c r="B71" s="3" t="s">
        <v>87</v>
      </c>
      <c r="C71" s="3" t="s">
        <v>182</v>
      </c>
      <c r="D71" s="3" t="s">
        <v>181</v>
      </c>
      <c r="E71" s="4">
        <v>1727518</v>
      </c>
    </row>
    <row r="72" spans="1:5" x14ac:dyDescent="0.5">
      <c r="A72" s="3" t="s">
        <v>110</v>
      </c>
      <c r="B72" s="3" t="s">
        <v>87</v>
      </c>
      <c r="C72" s="3" t="s">
        <v>183</v>
      </c>
      <c r="D72" s="3" t="s">
        <v>184</v>
      </c>
      <c r="E72" s="4">
        <v>1820859</v>
      </c>
    </row>
    <row r="73" spans="1:5" x14ac:dyDescent="0.5">
      <c r="A73" s="3" t="s">
        <v>110</v>
      </c>
      <c r="B73" s="3" t="s">
        <v>87</v>
      </c>
      <c r="C73" s="3" t="s">
        <v>185</v>
      </c>
      <c r="D73" s="3" t="s">
        <v>186</v>
      </c>
      <c r="E73" s="4">
        <v>2155755</v>
      </c>
    </row>
    <row r="74" spans="1:5" x14ac:dyDescent="0.5">
      <c r="A74" s="3" t="s">
        <v>111</v>
      </c>
      <c r="B74" s="3" t="s">
        <v>63</v>
      </c>
      <c r="C74" s="3" t="s">
        <v>180</v>
      </c>
      <c r="D74" s="3" t="s">
        <v>181</v>
      </c>
      <c r="E74" s="4">
        <v>42138152</v>
      </c>
    </row>
    <row r="75" spans="1:5" x14ac:dyDescent="0.5">
      <c r="A75" s="3" t="s">
        <v>111</v>
      </c>
      <c r="B75" s="3" t="s">
        <v>63</v>
      </c>
      <c r="C75" s="3" t="s">
        <v>182</v>
      </c>
      <c r="D75" s="3" t="s">
        <v>181</v>
      </c>
      <c r="E75" s="4">
        <v>43428346</v>
      </c>
    </row>
    <row r="76" spans="1:5" x14ac:dyDescent="0.5">
      <c r="A76" s="3" t="s">
        <v>111</v>
      </c>
      <c r="B76" s="3" t="s">
        <v>63</v>
      </c>
      <c r="C76" s="3" t="s">
        <v>183</v>
      </c>
      <c r="D76" s="3" t="s">
        <v>184</v>
      </c>
      <c r="E76" s="4">
        <v>43981134</v>
      </c>
    </row>
    <row r="77" spans="1:5" x14ac:dyDescent="0.5">
      <c r="A77" s="3" t="s">
        <v>111</v>
      </c>
      <c r="B77" s="3" t="s">
        <v>63</v>
      </c>
      <c r="C77" s="3" t="s">
        <v>185</v>
      </c>
      <c r="D77" s="3" t="s">
        <v>186</v>
      </c>
      <c r="E77" s="4">
        <v>47641069</v>
      </c>
    </row>
    <row r="78" spans="1:5" x14ac:dyDescent="0.5">
      <c r="A78" s="3" t="s">
        <v>112</v>
      </c>
      <c r="B78" s="3" t="s">
        <v>34</v>
      </c>
      <c r="C78" s="3" t="s">
        <v>180</v>
      </c>
      <c r="D78" s="3" t="s">
        <v>181</v>
      </c>
      <c r="E78" s="4">
        <v>7865944</v>
      </c>
    </row>
    <row r="79" spans="1:5" x14ac:dyDescent="0.5">
      <c r="A79" s="3" t="s">
        <v>112</v>
      </c>
      <c r="B79" s="3" t="s">
        <v>34</v>
      </c>
      <c r="C79" s="3" t="s">
        <v>182</v>
      </c>
      <c r="D79" s="3" t="s">
        <v>181</v>
      </c>
      <c r="E79" s="4">
        <v>8242378</v>
      </c>
    </row>
    <row r="80" spans="1:5" x14ac:dyDescent="0.5">
      <c r="A80" s="3" t="s">
        <v>112</v>
      </c>
      <c r="B80" s="3" t="s">
        <v>34</v>
      </c>
      <c r="C80" s="3" t="s">
        <v>183</v>
      </c>
      <c r="D80" s="3" t="s">
        <v>184</v>
      </c>
      <c r="E80" s="4">
        <v>8507595</v>
      </c>
    </row>
    <row r="81" spans="1:5" x14ac:dyDescent="0.5">
      <c r="A81" s="3" t="s">
        <v>112</v>
      </c>
      <c r="B81" s="3" t="s">
        <v>34</v>
      </c>
      <c r="C81" s="3" t="s">
        <v>185</v>
      </c>
      <c r="D81" s="3" t="s">
        <v>186</v>
      </c>
      <c r="E81" s="4">
        <v>9304520</v>
      </c>
    </row>
    <row r="82" spans="1:5" x14ac:dyDescent="0.5">
      <c r="A82" s="3" t="s">
        <v>113</v>
      </c>
      <c r="B82" s="3" t="s">
        <v>42</v>
      </c>
      <c r="C82" s="3" t="s">
        <v>180</v>
      </c>
      <c r="D82" s="3" t="s">
        <v>181</v>
      </c>
      <c r="E82" s="4">
        <v>28696788</v>
      </c>
    </row>
    <row r="83" spans="1:5" x14ac:dyDescent="0.5">
      <c r="A83" s="3" t="s">
        <v>113</v>
      </c>
      <c r="B83" s="3" t="s">
        <v>42</v>
      </c>
      <c r="C83" s="3" t="s">
        <v>182</v>
      </c>
      <c r="D83" s="3" t="s">
        <v>181</v>
      </c>
      <c r="E83" s="4">
        <v>24516603</v>
      </c>
    </row>
    <row r="84" spans="1:5" x14ac:dyDescent="0.5">
      <c r="A84" s="3" t="s">
        <v>113</v>
      </c>
      <c r="B84" s="3" t="s">
        <v>42</v>
      </c>
      <c r="C84" s="3" t="s">
        <v>183</v>
      </c>
      <c r="D84" s="3" t="s">
        <v>184</v>
      </c>
      <c r="E84" s="4">
        <v>20987084</v>
      </c>
    </row>
    <row r="85" spans="1:5" x14ac:dyDescent="0.5">
      <c r="A85" s="3" t="s">
        <v>113</v>
      </c>
      <c r="B85" s="3" t="s">
        <v>42</v>
      </c>
      <c r="C85" s="3" t="s">
        <v>185</v>
      </c>
      <c r="D85" s="3" t="s">
        <v>186</v>
      </c>
      <c r="E85" s="4">
        <v>24050763</v>
      </c>
    </row>
    <row r="86" spans="1:5" x14ac:dyDescent="0.5">
      <c r="A86" s="3" t="s">
        <v>114</v>
      </c>
      <c r="B86" s="3" t="s">
        <v>84</v>
      </c>
      <c r="C86" s="3" t="s">
        <v>180</v>
      </c>
      <c r="D86" s="3" t="s">
        <v>181</v>
      </c>
      <c r="E86" s="4">
        <v>84245380</v>
      </c>
    </row>
    <row r="87" spans="1:5" x14ac:dyDescent="0.5">
      <c r="A87" s="3" t="s">
        <v>114</v>
      </c>
      <c r="B87" s="3" t="s">
        <v>84</v>
      </c>
      <c r="C87" s="3" t="s">
        <v>182</v>
      </c>
      <c r="D87" s="3" t="s">
        <v>181</v>
      </c>
      <c r="E87" s="4">
        <v>93955736</v>
      </c>
    </row>
    <row r="88" spans="1:5" x14ac:dyDescent="0.5">
      <c r="A88" s="3" t="s">
        <v>114</v>
      </c>
      <c r="B88" s="3" t="s">
        <v>84</v>
      </c>
      <c r="C88" s="3" t="s">
        <v>183</v>
      </c>
      <c r="D88" s="3" t="s">
        <v>184</v>
      </c>
      <c r="E88" s="4">
        <v>92213017</v>
      </c>
    </row>
    <row r="89" spans="1:5" x14ac:dyDescent="0.5">
      <c r="A89" s="3" t="s">
        <v>114</v>
      </c>
      <c r="B89" s="3" t="s">
        <v>84</v>
      </c>
      <c r="C89" s="3" t="s">
        <v>185</v>
      </c>
      <c r="D89" s="3" t="s">
        <v>186</v>
      </c>
      <c r="E89" s="4">
        <v>95776137</v>
      </c>
    </row>
    <row r="90" spans="1:5" x14ac:dyDescent="0.5">
      <c r="A90" s="3" t="s">
        <v>115</v>
      </c>
      <c r="B90" s="3" t="s">
        <v>85</v>
      </c>
      <c r="C90" s="3" t="s">
        <v>180</v>
      </c>
      <c r="D90" s="3" t="s">
        <v>181</v>
      </c>
      <c r="E90" s="4">
        <v>18632514</v>
      </c>
    </row>
    <row r="91" spans="1:5" x14ac:dyDescent="0.5">
      <c r="A91" s="3" t="s">
        <v>115</v>
      </c>
      <c r="B91" s="3" t="s">
        <v>85</v>
      </c>
      <c r="C91" s="3" t="s">
        <v>182</v>
      </c>
      <c r="D91" s="3" t="s">
        <v>181</v>
      </c>
      <c r="E91" s="4">
        <v>18180555</v>
      </c>
    </row>
    <row r="92" spans="1:5" x14ac:dyDescent="0.5">
      <c r="A92" s="3" t="s">
        <v>115</v>
      </c>
      <c r="B92" s="3" t="s">
        <v>85</v>
      </c>
      <c r="C92" s="3" t="s">
        <v>183</v>
      </c>
      <c r="D92" s="3" t="s">
        <v>184</v>
      </c>
      <c r="E92" s="4">
        <v>17200000</v>
      </c>
    </row>
    <row r="93" spans="1:5" x14ac:dyDescent="0.5">
      <c r="A93" s="3" t="s">
        <v>115</v>
      </c>
      <c r="B93" s="3" t="s">
        <v>85</v>
      </c>
      <c r="C93" s="3" t="s">
        <v>185</v>
      </c>
      <c r="D93" s="3" t="s">
        <v>186</v>
      </c>
      <c r="E93" s="4">
        <v>23200000</v>
      </c>
    </row>
    <row r="94" spans="1:5" x14ac:dyDescent="0.5">
      <c r="A94" s="3" t="s">
        <v>116</v>
      </c>
      <c r="B94" s="3" t="s">
        <v>83</v>
      </c>
      <c r="C94" s="3" t="s">
        <v>180</v>
      </c>
      <c r="D94" s="3" t="s">
        <v>181</v>
      </c>
      <c r="E94" s="4">
        <v>23067171</v>
      </c>
    </row>
    <row r="95" spans="1:5" x14ac:dyDescent="0.5">
      <c r="A95" s="3" t="s">
        <v>116</v>
      </c>
      <c r="B95" s="3" t="s">
        <v>83</v>
      </c>
      <c r="C95" s="3" t="s">
        <v>182</v>
      </c>
      <c r="D95" s="3" t="s">
        <v>181</v>
      </c>
      <c r="E95" s="4">
        <v>24067171</v>
      </c>
    </row>
    <row r="96" spans="1:5" x14ac:dyDescent="0.5">
      <c r="A96" s="3" t="s">
        <v>116</v>
      </c>
      <c r="B96" s="3" t="s">
        <v>83</v>
      </c>
      <c r="C96" s="3" t="s">
        <v>183</v>
      </c>
      <c r="D96" s="3" t="s">
        <v>184</v>
      </c>
      <c r="E96" s="4">
        <v>24067171</v>
      </c>
    </row>
    <row r="97" spans="1:5" x14ac:dyDescent="0.5">
      <c r="A97" s="3" t="s">
        <v>116</v>
      </c>
      <c r="B97" s="3" t="s">
        <v>83</v>
      </c>
      <c r="C97" s="3" t="s">
        <v>185</v>
      </c>
      <c r="D97" s="3" t="s">
        <v>186</v>
      </c>
      <c r="E97" s="4">
        <v>24067171</v>
      </c>
    </row>
    <row r="98" spans="1:5" x14ac:dyDescent="0.5">
      <c r="A98" s="3" t="s">
        <v>117</v>
      </c>
      <c r="B98" s="3" t="s">
        <v>86</v>
      </c>
      <c r="C98" s="3" t="s">
        <v>180</v>
      </c>
      <c r="D98" s="3" t="s">
        <v>181</v>
      </c>
      <c r="E98" s="4">
        <v>24270905</v>
      </c>
    </row>
    <row r="99" spans="1:5" x14ac:dyDescent="0.5">
      <c r="A99" s="3" t="s">
        <v>117</v>
      </c>
      <c r="B99" s="3" t="s">
        <v>86</v>
      </c>
      <c r="C99" s="3" t="s">
        <v>182</v>
      </c>
      <c r="D99" s="3" t="s">
        <v>181</v>
      </c>
      <c r="E99" s="4">
        <v>26153396</v>
      </c>
    </row>
    <row r="100" spans="1:5" x14ac:dyDescent="0.5">
      <c r="A100" s="3" t="s">
        <v>117</v>
      </c>
      <c r="B100" s="3" t="s">
        <v>86</v>
      </c>
      <c r="C100" s="3" t="s">
        <v>183</v>
      </c>
      <c r="D100" s="3" t="s">
        <v>184</v>
      </c>
      <c r="E100" s="4">
        <v>31794763</v>
      </c>
    </row>
    <row r="101" spans="1:5" x14ac:dyDescent="0.5">
      <c r="A101" s="3" t="s">
        <v>117</v>
      </c>
      <c r="B101" s="3" t="s">
        <v>86</v>
      </c>
      <c r="C101" s="3" t="s">
        <v>185</v>
      </c>
      <c r="D101" s="3" t="s">
        <v>186</v>
      </c>
      <c r="E101" s="4">
        <v>34912239</v>
      </c>
    </row>
    <row r="102" spans="1:5" x14ac:dyDescent="0.5">
      <c r="A102" s="3" t="s">
        <v>118</v>
      </c>
      <c r="B102" s="3" t="s">
        <v>16</v>
      </c>
      <c r="C102" s="3" t="s">
        <v>180</v>
      </c>
      <c r="D102" s="3" t="s">
        <v>181</v>
      </c>
      <c r="E102" s="4">
        <v>56050637</v>
      </c>
    </row>
    <row r="103" spans="1:5" x14ac:dyDescent="0.5">
      <c r="A103" s="3" t="s">
        <v>118</v>
      </c>
      <c r="B103" s="3" t="s">
        <v>16</v>
      </c>
      <c r="C103" s="3" t="s">
        <v>182</v>
      </c>
      <c r="D103" s="3" t="s">
        <v>181</v>
      </c>
      <c r="E103" s="4">
        <v>57594505</v>
      </c>
    </row>
    <row r="104" spans="1:5" x14ac:dyDescent="0.5">
      <c r="A104" s="3" t="s">
        <v>118</v>
      </c>
      <c r="B104" s="3" t="s">
        <v>16</v>
      </c>
      <c r="C104" s="3" t="s">
        <v>183</v>
      </c>
      <c r="D104" s="3" t="s">
        <v>184</v>
      </c>
      <c r="E104" s="4">
        <v>59629016</v>
      </c>
    </row>
    <row r="105" spans="1:5" x14ac:dyDescent="0.5">
      <c r="A105" s="3" t="s">
        <v>118</v>
      </c>
      <c r="B105" s="3" t="s">
        <v>16</v>
      </c>
      <c r="C105" s="3" t="s">
        <v>185</v>
      </c>
      <c r="D105" s="3" t="s">
        <v>186</v>
      </c>
      <c r="E105" s="4">
        <v>72512025</v>
      </c>
    </row>
    <row r="106" spans="1:5" x14ac:dyDescent="0.5">
      <c r="A106" s="3" t="s">
        <v>119</v>
      </c>
      <c r="B106" s="3" t="s">
        <v>17</v>
      </c>
      <c r="C106" s="3" t="s">
        <v>180</v>
      </c>
      <c r="D106" s="3" t="s">
        <v>181</v>
      </c>
      <c r="E106" s="4">
        <v>13614729</v>
      </c>
    </row>
    <row r="107" spans="1:5" x14ac:dyDescent="0.5">
      <c r="A107" s="3" t="s">
        <v>119</v>
      </c>
      <c r="B107" s="3" t="s">
        <v>17</v>
      </c>
      <c r="C107" s="3" t="s">
        <v>182</v>
      </c>
      <c r="D107" s="3" t="s">
        <v>181</v>
      </c>
      <c r="E107" s="4">
        <v>13474657</v>
      </c>
    </row>
    <row r="108" spans="1:5" x14ac:dyDescent="0.5">
      <c r="A108" s="3" t="s">
        <v>119</v>
      </c>
      <c r="B108" s="3" t="s">
        <v>17</v>
      </c>
      <c r="C108" s="3" t="s">
        <v>183</v>
      </c>
      <c r="D108" s="3" t="s">
        <v>184</v>
      </c>
      <c r="E108" s="4">
        <v>14784702</v>
      </c>
    </row>
    <row r="109" spans="1:5" x14ac:dyDescent="0.5">
      <c r="A109" s="3" t="s">
        <v>119</v>
      </c>
      <c r="B109" s="3" t="s">
        <v>17</v>
      </c>
      <c r="C109" s="3" t="s">
        <v>185</v>
      </c>
      <c r="D109" s="3" t="s">
        <v>186</v>
      </c>
      <c r="E109" s="4">
        <v>18037531</v>
      </c>
    </row>
    <row r="110" spans="1:5" x14ac:dyDescent="0.5">
      <c r="A110" s="3" t="s">
        <v>120</v>
      </c>
      <c r="B110" s="3" t="s">
        <v>18</v>
      </c>
      <c r="C110" s="3" t="s">
        <v>180</v>
      </c>
      <c r="D110" s="3" t="s">
        <v>181</v>
      </c>
      <c r="E110" s="4">
        <v>24546437</v>
      </c>
    </row>
    <row r="111" spans="1:5" x14ac:dyDescent="0.5">
      <c r="A111" s="3" t="s">
        <v>120</v>
      </c>
      <c r="B111" s="3" t="s">
        <v>18</v>
      </c>
      <c r="C111" s="3" t="s">
        <v>182</v>
      </c>
      <c r="D111" s="3" t="s">
        <v>181</v>
      </c>
      <c r="E111" s="4">
        <v>25810815</v>
      </c>
    </row>
    <row r="112" spans="1:5" x14ac:dyDescent="0.5">
      <c r="A112" s="3" t="s">
        <v>120</v>
      </c>
      <c r="B112" s="3" t="s">
        <v>18</v>
      </c>
      <c r="C112" s="3" t="s">
        <v>183</v>
      </c>
      <c r="D112" s="3" t="s">
        <v>184</v>
      </c>
      <c r="E112" s="4">
        <v>26510985</v>
      </c>
    </row>
    <row r="113" spans="1:5" x14ac:dyDescent="0.5">
      <c r="A113" s="3" t="s">
        <v>120</v>
      </c>
      <c r="B113" s="3" t="s">
        <v>18</v>
      </c>
      <c r="C113" s="3" t="s">
        <v>185</v>
      </c>
      <c r="D113" s="3" t="s">
        <v>186</v>
      </c>
      <c r="E113" s="4">
        <v>30919672</v>
      </c>
    </row>
    <row r="114" spans="1:5" x14ac:dyDescent="0.5">
      <c r="A114" s="3" t="s">
        <v>121</v>
      </c>
      <c r="B114" s="3" t="s">
        <v>19</v>
      </c>
      <c r="C114" s="3" t="s">
        <v>180</v>
      </c>
      <c r="D114" s="3" t="s">
        <v>181</v>
      </c>
      <c r="E114" s="4">
        <v>75578349</v>
      </c>
    </row>
    <row r="115" spans="1:5" x14ac:dyDescent="0.5">
      <c r="A115" s="3" t="s">
        <v>121</v>
      </c>
      <c r="B115" s="3" t="s">
        <v>19</v>
      </c>
      <c r="C115" s="3" t="s">
        <v>182</v>
      </c>
      <c r="D115" s="3" t="s">
        <v>181</v>
      </c>
      <c r="E115" s="4">
        <v>82352513</v>
      </c>
    </row>
    <row r="116" spans="1:5" x14ac:dyDescent="0.5">
      <c r="A116" s="3" t="s">
        <v>121</v>
      </c>
      <c r="B116" s="3" t="s">
        <v>19</v>
      </c>
      <c r="C116" s="3" t="s">
        <v>183</v>
      </c>
      <c r="D116" s="3" t="s">
        <v>184</v>
      </c>
      <c r="E116" s="4">
        <v>83231067</v>
      </c>
    </row>
    <row r="117" spans="1:5" x14ac:dyDescent="0.5">
      <c r="A117" s="3" t="s">
        <v>121</v>
      </c>
      <c r="B117" s="3" t="s">
        <v>19</v>
      </c>
      <c r="C117" s="3" t="s">
        <v>185</v>
      </c>
      <c r="D117" s="3" t="s">
        <v>186</v>
      </c>
      <c r="E117" s="4">
        <v>98458791</v>
      </c>
    </row>
    <row r="118" spans="1:5" x14ac:dyDescent="0.5">
      <c r="A118" s="3" t="s">
        <v>122</v>
      </c>
      <c r="B118" s="3" t="s">
        <v>20</v>
      </c>
      <c r="C118" s="3" t="s">
        <v>180</v>
      </c>
      <c r="D118" s="3" t="s">
        <v>181</v>
      </c>
      <c r="E118" s="4">
        <v>53748081</v>
      </c>
    </row>
    <row r="119" spans="1:5" x14ac:dyDescent="0.5">
      <c r="A119" s="3" t="s">
        <v>122</v>
      </c>
      <c r="B119" s="3" t="s">
        <v>20</v>
      </c>
      <c r="C119" s="3" t="s">
        <v>182</v>
      </c>
      <c r="D119" s="3" t="s">
        <v>181</v>
      </c>
      <c r="E119" s="4">
        <v>57471576</v>
      </c>
    </row>
    <row r="120" spans="1:5" x14ac:dyDescent="0.5">
      <c r="A120" s="3" t="s">
        <v>122</v>
      </c>
      <c r="B120" s="3" t="s">
        <v>20</v>
      </c>
      <c r="C120" s="3" t="s">
        <v>183</v>
      </c>
      <c r="D120" s="3" t="s">
        <v>184</v>
      </c>
      <c r="E120" s="4">
        <v>60010856</v>
      </c>
    </row>
    <row r="121" spans="1:5" x14ac:dyDescent="0.5">
      <c r="A121" s="3" t="s">
        <v>122</v>
      </c>
      <c r="B121" s="3" t="s">
        <v>20</v>
      </c>
      <c r="C121" s="3" t="s">
        <v>185</v>
      </c>
      <c r="D121" s="3" t="s">
        <v>186</v>
      </c>
      <c r="E121" s="4">
        <v>70442814</v>
      </c>
    </row>
    <row r="122" spans="1:5" x14ac:dyDescent="0.5">
      <c r="A122" s="3" t="s">
        <v>123</v>
      </c>
      <c r="B122" s="3" t="s">
        <v>21</v>
      </c>
      <c r="C122" s="3" t="s">
        <v>180</v>
      </c>
      <c r="D122" s="3" t="s">
        <v>181</v>
      </c>
      <c r="E122" s="4">
        <v>11571347</v>
      </c>
    </row>
    <row r="123" spans="1:5" x14ac:dyDescent="0.5">
      <c r="A123" s="3" t="s">
        <v>123</v>
      </c>
      <c r="B123" s="3" t="s">
        <v>21</v>
      </c>
      <c r="C123" s="3" t="s">
        <v>182</v>
      </c>
      <c r="D123" s="3" t="s">
        <v>181</v>
      </c>
      <c r="E123" s="4">
        <v>13141355</v>
      </c>
    </row>
    <row r="124" spans="1:5" x14ac:dyDescent="0.5">
      <c r="A124" s="3" t="s">
        <v>123</v>
      </c>
      <c r="B124" s="3" t="s">
        <v>21</v>
      </c>
      <c r="C124" s="3" t="s">
        <v>183</v>
      </c>
      <c r="D124" s="3" t="s">
        <v>184</v>
      </c>
      <c r="E124" s="4">
        <v>14777241</v>
      </c>
    </row>
    <row r="125" spans="1:5" x14ac:dyDescent="0.5">
      <c r="A125" s="3" t="s">
        <v>123</v>
      </c>
      <c r="B125" s="3" t="s">
        <v>21</v>
      </c>
      <c r="C125" s="3" t="s">
        <v>185</v>
      </c>
      <c r="D125" s="3" t="s">
        <v>186</v>
      </c>
      <c r="E125" s="4">
        <v>18603061</v>
      </c>
    </row>
    <row r="126" spans="1:5" x14ac:dyDescent="0.5">
      <c r="A126" s="3" t="s">
        <v>124</v>
      </c>
      <c r="B126" s="3" t="s">
        <v>22</v>
      </c>
      <c r="C126" s="3" t="s">
        <v>180</v>
      </c>
      <c r="D126" s="3" t="s">
        <v>181</v>
      </c>
      <c r="E126" s="4">
        <v>13802308</v>
      </c>
    </row>
    <row r="127" spans="1:5" x14ac:dyDescent="0.5">
      <c r="A127" s="3" t="s">
        <v>124</v>
      </c>
      <c r="B127" s="3" t="s">
        <v>22</v>
      </c>
      <c r="C127" s="3" t="s">
        <v>182</v>
      </c>
      <c r="D127" s="3" t="s">
        <v>181</v>
      </c>
      <c r="E127" s="4">
        <v>16383536</v>
      </c>
    </row>
    <row r="128" spans="1:5" x14ac:dyDescent="0.5">
      <c r="A128" s="3" t="s">
        <v>124</v>
      </c>
      <c r="B128" s="3" t="s">
        <v>22</v>
      </c>
      <c r="C128" s="3" t="s">
        <v>183</v>
      </c>
      <c r="D128" s="3" t="s">
        <v>184</v>
      </c>
      <c r="E128" s="4">
        <v>19374557</v>
      </c>
    </row>
    <row r="129" spans="1:5" x14ac:dyDescent="0.5">
      <c r="A129" s="3" t="s">
        <v>124</v>
      </c>
      <c r="B129" s="3" t="s">
        <v>22</v>
      </c>
      <c r="C129" s="3" t="s">
        <v>185</v>
      </c>
      <c r="D129" s="3" t="s">
        <v>186</v>
      </c>
      <c r="E129" s="4">
        <v>21420778</v>
      </c>
    </row>
    <row r="130" spans="1:5" x14ac:dyDescent="0.5">
      <c r="A130" s="3" t="s">
        <v>125</v>
      </c>
      <c r="B130" s="3" t="s">
        <v>23</v>
      </c>
      <c r="C130" s="3" t="s">
        <v>180</v>
      </c>
      <c r="D130" s="3" t="s">
        <v>181</v>
      </c>
      <c r="E130" s="4">
        <v>10133359</v>
      </c>
    </row>
    <row r="131" spans="1:5" x14ac:dyDescent="0.5">
      <c r="A131" s="3" t="s">
        <v>125</v>
      </c>
      <c r="B131" s="3" t="s">
        <v>23</v>
      </c>
      <c r="C131" s="3" t="s">
        <v>182</v>
      </c>
      <c r="D131" s="3" t="s">
        <v>181</v>
      </c>
      <c r="E131" s="4">
        <v>10725050</v>
      </c>
    </row>
    <row r="132" spans="1:5" x14ac:dyDescent="0.5">
      <c r="A132" s="3" t="s">
        <v>125</v>
      </c>
      <c r="B132" s="3" t="s">
        <v>23</v>
      </c>
      <c r="C132" s="3" t="s">
        <v>183</v>
      </c>
      <c r="D132" s="3" t="s">
        <v>184</v>
      </c>
      <c r="E132" s="4">
        <v>12373803</v>
      </c>
    </row>
    <row r="133" spans="1:5" x14ac:dyDescent="0.5">
      <c r="A133" s="3" t="s">
        <v>125</v>
      </c>
      <c r="B133" s="3" t="s">
        <v>23</v>
      </c>
      <c r="C133" s="3" t="s">
        <v>185</v>
      </c>
      <c r="D133" s="3" t="s">
        <v>186</v>
      </c>
      <c r="E133" s="4">
        <v>14837419</v>
      </c>
    </row>
    <row r="134" spans="1:5" x14ac:dyDescent="0.5">
      <c r="A134" s="3" t="s">
        <v>126</v>
      </c>
      <c r="B134" s="3" t="s">
        <v>46</v>
      </c>
      <c r="C134" s="3" t="s">
        <v>180</v>
      </c>
      <c r="D134" s="3" t="s">
        <v>181</v>
      </c>
      <c r="E134" s="4">
        <v>2364900</v>
      </c>
    </row>
    <row r="135" spans="1:5" x14ac:dyDescent="0.5">
      <c r="A135" s="3" t="s">
        <v>126</v>
      </c>
      <c r="B135" s="3" t="s">
        <v>46</v>
      </c>
      <c r="C135" s="3" t="s">
        <v>182</v>
      </c>
      <c r="D135" s="3" t="s">
        <v>181</v>
      </c>
      <c r="E135" s="4">
        <v>2677444</v>
      </c>
    </row>
    <row r="136" spans="1:5" x14ac:dyDescent="0.5">
      <c r="A136" s="3" t="s">
        <v>126</v>
      </c>
      <c r="B136" s="3" t="s">
        <v>46</v>
      </c>
      <c r="C136" s="3" t="s">
        <v>183</v>
      </c>
      <c r="D136" s="3" t="s">
        <v>184</v>
      </c>
      <c r="E136" s="4">
        <v>2592613</v>
      </c>
    </row>
    <row r="137" spans="1:5" x14ac:dyDescent="0.5">
      <c r="A137" s="3" t="s">
        <v>126</v>
      </c>
      <c r="B137" s="3" t="s">
        <v>46</v>
      </c>
      <c r="C137" s="3" t="s">
        <v>185</v>
      </c>
      <c r="D137" s="3" t="s">
        <v>186</v>
      </c>
      <c r="E137" s="4">
        <v>2872746</v>
      </c>
    </row>
    <row r="138" spans="1:5" x14ac:dyDescent="0.5">
      <c r="A138" s="3" t="s">
        <v>127</v>
      </c>
      <c r="B138" s="3" t="s">
        <v>47</v>
      </c>
      <c r="C138" s="3" t="s">
        <v>180</v>
      </c>
      <c r="D138" s="3" t="s">
        <v>181</v>
      </c>
      <c r="E138" s="4">
        <v>2256593</v>
      </c>
    </row>
    <row r="139" spans="1:5" x14ac:dyDescent="0.5">
      <c r="A139" s="3" t="s">
        <v>127</v>
      </c>
      <c r="B139" s="3" t="s">
        <v>47</v>
      </c>
      <c r="C139" s="3" t="s">
        <v>182</v>
      </c>
      <c r="D139" s="3" t="s">
        <v>181</v>
      </c>
      <c r="E139" s="4">
        <v>2371570</v>
      </c>
    </row>
    <row r="140" spans="1:5" x14ac:dyDescent="0.5">
      <c r="A140" s="3" t="s">
        <v>127</v>
      </c>
      <c r="B140" s="3" t="s">
        <v>47</v>
      </c>
      <c r="C140" s="3" t="s">
        <v>183</v>
      </c>
      <c r="D140" s="3" t="s">
        <v>184</v>
      </c>
      <c r="E140" s="4">
        <v>2681475</v>
      </c>
    </row>
    <row r="141" spans="1:5" x14ac:dyDescent="0.5">
      <c r="A141" s="3" t="s">
        <v>127</v>
      </c>
      <c r="B141" s="3" t="s">
        <v>47</v>
      </c>
      <c r="C141" s="3" t="s">
        <v>185</v>
      </c>
      <c r="D141" s="3" t="s">
        <v>186</v>
      </c>
      <c r="E141" s="4">
        <v>2761876</v>
      </c>
    </row>
    <row r="142" spans="1:5" x14ac:dyDescent="0.5">
      <c r="A142" s="3" t="s">
        <v>128</v>
      </c>
      <c r="B142" s="3" t="s">
        <v>48</v>
      </c>
      <c r="C142" s="3" t="s">
        <v>180</v>
      </c>
      <c r="D142" s="3" t="s">
        <v>181</v>
      </c>
      <c r="E142" s="4">
        <v>1267079</v>
      </c>
    </row>
    <row r="143" spans="1:5" x14ac:dyDescent="0.5">
      <c r="A143" s="3" t="s">
        <v>128</v>
      </c>
      <c r="B143" s="3" t="s">
        <v>48</v>
      </c>
      <c r="C143" s="3" t="s">
        <v>182</v>
      </c>
      <c r="D143" s="3" t="s">
        <v>181</v>
      </c>
      <c r="E143" s="4">
        <v>1325460</v>
      </c>
    </row>
    <row r="144" spans="1:5" x14ac:dyDescent="0.5">
      <c r="A144" s="3" t="s">
        <v>128</v>
      </c>
      <c r="B144" s="3" t="s">
        <v>48</v>
      </c>
      <c r="C144" s="3" t="s">
        <v>183</v>
      </c>
      <c r="D144" s="3" t="s">
        <v>184</v>
      </c>
      <c r="E144" s="4">
        <v>1146073</v>
      </c>
    </row>
    <row r="145" spans="1:5" x14ac:dyDescent="0.5">
      <c r="A145" s="3" t="s">
        <v>128</v>
      </c>
      <c r="B145" s="3" t="s">
        <v>48</v>
      </c>
      <c r="C145" s="3" t="s">
        <v>185</v>
      </c>
      <c r="D145" s="3" t="s">
        <v>186</v>
      </c>
      <c r="E145" s="4">
        <v>1230995</v>
      </c>
    </row>
    <row r="146" spans="1:5" x14ac:dyDescent="0.5">
      <c r="A146" s="3" t="s">
        <v>129</v>
      </c>
      <c r="B146" s="3" t="s">
        <v>49</v>
      </c>
      <c r="C146" s="3" t="s">
        <v>180</v>
      </c>
      <c r="D146" s="3" t="s">
        <v>181</v>
      </c>
      <c r="E146" s="4">
        <v>1082268</v>
      </c>
    </row>
    <row r="147" spans="1:5" x14ac:dyDescent="0.5">
      <c r="A147" s="3" t="s">
        <v>129</v>
      </c>
      <c r="B147" s="3" t="s">
        <v>49</v>
      </c>
      <c r="C147" s="3" t="s">
        <v>182</v>
      </c>
      <c r="D147" s="3" t="s">
        <v>181</v>
      </c>
      <c r="E147" s="4">
        <v>1227185</v>
      </c>
    </row>
    <row r="148" spans="1:5" x14ac:dyDescent="0.5">
      <c r="A148" s="3" t="s">
        <v>129</v>
      </c>
      <c r="B148" s="3" t="s">
        <v>49</v>
      </c>
      <c r="C148" s="3" t="s">
        <v>183</v>
      </c>
      <c r="D148" s="3" t="s">
        <v>184</v>
      </c>
      <c r="E148" s="4">
        <v>1077548</v>
      </c>
    </row>
    <row r="149" spans="1:5" x14ac:dyDescent="0.5">
      <c r="A149" s="3" t="s">
        <v>129</v>
      </c>
      <c r="B149" s="3" t="s">
        <v>49</v>
      </c>
      <c r="C149" s="3" t="s">
        <v>185</v>
      </c>
      <c r="D149" s="3" t="s">
        <v>186</v>
      </c>
      <c r="E149" s="4">
        <v>1144523</v>
      </c>
    </row>
    <row r="150" spans="1:5" x14ac:dyDescent="0.5">
      <c r="A150" s="3" t="s">
        <v>130</v>
      </c>
      <c r="B150" s="3" t="s">
        <v>50</v>
      </c>
      <c r="C150" s="3" t="s">
        <v>180</v>
      </c>
      <c r="D150" s="3" t="s">
        <v>181</v>
      </c>
      <c r="E150" s="4">
        <v>1906912</v>
      </c>
    </row>
    <row r="151" spans="1:5" x14ac:dyDescent="0.5">
      <c r="A151" s="3" t="s">
        <v>130</v>
      </c>
      <c r="B151" s="3" t="s">
        <v>50</v>
      </c>
      <c r="C151" s="3" t="s">
        <v>182</v>
      </c>
      <c r="D151" s="3" t="s">
        <v>181</v>
      </c>
      <c r="E151" s="4">
        <v>2105430</v>
      </c>
    </row>
    <row r="152" spans="1:5" x14ac:dyDescent="0.5">
      <c r="A152" s="3" t="s">
        <v>130</v>
      </c>
      <c r="B152" s="3" t="s">
        <v>50</v>
      </c>
      <c r="C152" s="3" t="s">
        <v>183</v>
      </c>
      <c r="D152" s="3" t="s">
        <v>184</v>
      </c>
      <c r="E152" s="4">
        <v>1998738</v>
      </c>
    </row>
    <row r="153" spans="1:5" x14ac:dyDescent="0.5">
      <c r="A153" s="3" t="s">
        <v>130</v>
      </c>
      <c r="B153" s="3" t="s">
        <v>50</v>
      </c>
      <c r="C153" s="3" t="s">
        <v>185</v>
      </c>
      <c r="D153" s="3" t="s">
        <v>186</v>
      </c>
      <c r="E153" s="4">
        <v>2209678</v>
      </c>
    </row>
    <row r="154" spans="1:5" x14ac:dyDescent="0.5">
      <c r="A154" s="3" t="s">
        <v>131</v>
      </c>
      <c r="B154" s="3" t="s">
        <v>51</v>
      </c>
      <c r="C154" s="3" t="s">
        <v>180</v>
      </c>
      <c r="D154" s="3" t="s">
        <v>181</v>
      </c>
      <c r="E154" s="4">
        <v>1363631</v>
      </c>
    </row>
    <row r="155" spans="1:5" x14ac:dyDescent="0.5">
      <c r="A155" s="3" t="s">
        <v>131</v>
      </c>
      <c r="B155" s="3" t="s">
        <v>51</v>
      </c>
      <c r="C155" s="3" t="s">
        <v>182</v>
      </c>
      <c r="D155" s="3" t="s">
        <v>181</v>
      </c>
      <c r="E155" s="4">
        <v>1437146</v>
      </c>
    </row>
    <row r="156" spans="1:5" x14ac:dyDescent="0.5">
      <c r="A156" s="3" t="s">
        <v>131</v>
      </c>
      <c r="B156" s="3" t="s">
        <v>51</v>
      </c>
      <c r="C156" s="3" t="s">
        <v>183</v>
      </c>
      <c r="D156" s="3" t="s">
        <v>184</v>
      </c>
      <c r="E156" s="4">
        <v>1326663</v>
      </c>
    </row>
    <row r="157" spans="1:5" x14ac:dyDescent="0.5">
      <c r="A157" s="3" t="s">
        <v>131</v>
      </c>
      <c r="B157" s="3" t="s">
        <v>51</v>
      </c>
      <c r="C157" s="3" t="s">
        <v>185</v>
      </c>
      <c r="D157" s="3" t="s">
        <v>186</v>
      </c>
      <c r="E157" s="4">
        <v>1397402</v>
      </c>
    </row>
    <row r="158" spans="1:5" x14ac:dyDescent="0.5">
      <c r="A158" s="3" t="s">
        <v>132</v>
      </c>
      <c r="B158" s="3" t="s">
        <v>52</v>
      </c>
      <c r="C158" s="3" t="s">
        <v>180</v>
      </c>
      <c r="D158" s="3" t="s">
        <v>181</v>
      </c>
      <c r="E158" s="4">
        <v>3581741</v>
      </c>
    </row>
    <row r="159" spans="1:5" x14ac:dyDescent="0.5">
      <c r="A159" s="3" t="s">
        <v>132</v>
      </c>
      <c r="B159" s="3" t="s">
        <v>52</v>
      </c>
      <c r="C159" s="3" t="s">
        <v>182</v>
      </c>
      <c r="D159" s="3" t="s">
        <v>181</v>
      </c>
      <c r="E159" s="4">
        <v>3553123</v>
      </c>
    </row>
    <row r="160" spans="1:5" x14ac:dyDescent="0.5">
      <c r="A160" s="3" t="s">
        <v>132</v>
      </c>
      <c r="B160" s="3" t="s">
        <v>52</v>
      </c>
      <c r="C160" s="3" t="s">
        <v>183</v>
      </c>
      <c r="D160" s="3" t="s">
        <v>184</v>
      </c>
      <c r="E160" s="4">
        <v>3597515</v>
      </c>
    </row>
    <row r="161" spans="1:5" x14ac:dyDescent="0.5">
      <c r="A161" s="3" t="s">
        <v>132</v>
      </c>
      <c r="B161" s="3" t="s">
        <v>52</v>
      </c>
      <c r="C161" s="3" t="s">
        <v>185</v>
      </c>
      <c r="D161" s="3" t="s">
        <v>186</v>
      </c>
      <c r="E161" s="4">
        <v>3791500</v>
      </c>
    </row>
    <row r="162" spans="1:5" x14ac:dyDescent="0.5">
      <c r="A162" s="3" t="s">
        <v>133</v>
      </c>
      <c r="B162" s="3" t="s">
        <v>53</v>
      </c>
      <c r="C162" s="3" t="s">
        <v>180</v>
      </c>
      <c r="D162" s="3" t="s">
        <v>181</v>
      </c>
      <c r="E162" s="4">
        <v>1747102</v>
      </c>
    </row>
    <row r="163" spans="1:5" x14ac:dyDescent="0.5">
      <c r="A163" s="3" t="s">
        <v>133</v>
      </c>
      <c r="B163" s="3" t="s">
        <v>53</v>
      </c>
      <c r="C163" s="3" t="s">
        <v>182</v>
      </c>
      <c r="D163" s="3" t="s">
        <v>181</v>
      </c>
      <c r="E163" s="4">
        <v>1869632</v>
      </c>
    </row>
    <row r="164" spans="1:5" x14ac:dyDescent="0.5">
      <c r="A164" s="3" t="s">
        <v>133</v>
      </c>
      <c r="B164" s="3" t="s">
        <v>53</v>
      </c>
      <c r="C164" s="3" t="s">
        <v>183</v>
      </c>
      <c r="D164" s="3" t="s">
        <v>184</v>
      </c>
      <c r="E164" s="4">
        <v>1738068</v>
      </c>
    </row>
    <row r="165" spans="1:5" x14ac:dyDescent="0.5">
      <c r="A165" s="3" t="s">
        <v>133</v>
      </c>
      <c r="B165" s="3" t="s">
        <v>53</v>
      </c>
      <c r="C165" s="3" t="s">
        <v>185</v>
      </c>
      <c r="D165" s="3" t="s">
        <v>186</v>
      </c>
      <c r="E165" s="4">
        <v>1815637</v>
      </c>
    </row>
    <row r="166" spans="1:5" x14ac:dyDescent="0.5">
      <c r="A166" s="3" t="s">
        <v>134</v>
      </c>
      <c r="B166" s="3" t="s">
        <v>54</v>
      </c>
      <c r="C166" s="3" t="s">
        <v>180</v>
      </c>
      <c r="D166" s="3" t="s">
        <v>181</v>
      </c>
      <c r="E166" s="4">
        <v>2334829</v>
      </c>
    </row>
    <row r="167" spans="1:5" x14ac:dyDescent="0.5">
      <c r="A167" s="3" t="s">
        <v>134</v>
      </c>
      <c r="B167" s="3" t="s">
        <v>54</v>
      </c>
      <c r="C167" s="3" t="s">
        <v>182</v>
      </c>
      <c r="D167" s="3" t="s">
        <v>181</v>
      </c>
      <c r="E167" s="4">
        <v>2566882</v>
      </c>
    </row>
    <row r="168" spans="1:5" x14ac:dyDescent="0.5">
      <c r="A168" s="3" t="s">
        <v>134</v>
      </c>
      <c r="B168" s="3" t="s">
        <v>54</v>
      </c>
      <c r="C168" s="3" t="s">
        <v>183</v>
      </c>
      <c r="D168" s="3" t="s">
        <v>184</v>
      </c>
      <c r="E168" s="4">
        <v>2673335</v>
      </c>
    </row>
    <row r="169" spans="1:5" x14ac:dyDescent="0.5">
      <c r="A169" s="3" t="s">
        <v>134</v>
      </c>
      <c r="B169" s="3" t="s">
        <v>54</v>
      </c>
      <c r="C169" s="3" t="s">
        <v>185</v>
      </c>
      <c r="D169" s="3" t="s">
        <v>186</v>
      </c>
      <c r="E169" s="4">
        <v>3049313</v>
      </c>
    </row>
    <row r="170" spans="1:5" x14ac:dyDescent="0.5">
      <c r="A170" s="3" t="s">
        <v>135</v>
      </c>
      <c r="B170" s="3" t="s">
        <v>55</v>
      </c>
      <c r="C170" s="3" t="s">
        <v>180</v>
      </c>
      <c r="D170" s="3" t="s">
        <v>181</v>
      </c>
      <c r="E170" s="4">
        <v>3158020</v>
      </c>
    </row>
    <row r="171" spans="1:5" x14ac:dyDescent="0.5">
      <c r="A171" s="3" t="s">
        <v>135</v>
      </c>
      <c r="B171" s="3" t="s">
        <v>55</v>
      </c>
      <c r="C171" s="3" t="s">
        <v>182</v>
      </c>
      <c r="D171" s="3" t="s">
        <v>181</v>
      </c>
      <c r="E171" s="4">
        <v>3727626</v>
      </c>
    </row>
    <row r="172" spans="1:5" x14ac:dyDescent="0.5">
      <c r="A172" s="3" t="s">
        <v>135</v>
      </c>
      <c r="B172" s="3" t="s">
        <v>55</v>
      </c>
      <c r="C172" s="3" t="s">
        <v>183</v>
      </c>
      <c r="D172" s="3" t="s">
        <v>184</v>
      </c>
      <c r="E172" s="4">
        <v>3556081</v>
      </c>
    </row>
    <row r="173" spans="1:5" x14ac:dyDescent="0.5">
      <c r="A173" s="3" t="s">
        <v>135</v>
      </c>
      <c r="B173" s="3" t="s">
        <v>55</v>
      </c>
      <c r="C173" s="3" t="s">
        <v>185</v>
      </c>
      <c r="D173" s="3" t="s">
        <v>186</v>
      </c>
      <c r="E173" s="4">
        <v>3820390</v>
      </c>
    </row>
    <row r="174" spans="1:5" x14ac:dyDescent="0.5">
      <c r="A174" s="3" t="s">
        <v>136</v>
      </c>
      <c r="B174" s="3" t="s">
        <v>56</v>
      </c>
      <c r="C174" s="3" t="s">
        <v>180</v>
      </c>
      <c r="D174" s="3" t="s">
        <v>181</v>
      </c>
      <c r="E174" s="4">
        <v>1031531</v>
      </c>
    </row>
    <row r="175" spans="1:5" x14ac:dyDescent="0.5">
      <c r="A175" s="3" t="s">
        <v>136</v>
      </c>
      <c r="B175" s="3" t="s">
        <v>56</v>
      </c>
      <c r="C175" s="3" t="s">
        <v>182</v>
      </c>
      <c r="D175" s="3" t="s">
        <v>181</v>
      </c>
      <c r="E175" s="4">
        <v>1093668</v>
      </c>
    </row>
    <row r="176" spans="1:5" x14ac:dyDescent="0.5">
      <c r="A176" s="3" t="s">
        <v>136</v>
      </c>
      <c r="B176" s="3" t="s">
        <v>56</v>
      </c>
      <c r="C176" s="3" t="s">
        <v>183</v>
      </c>
      <c r="D176" s="3" t="s">
        <v>184</v>
      </c>
      <c r="E176" s="4">
        <v>944836</v>
      </c>
    </row>
    <row r="177" spans="1:5" x14ac:dyDescent="0.5">
      <c r="A177" s="3" t="s">
        <v>136</v>
      </c>
      <c r="B177" s="3" t="s">
        <v>56</v>
      </c>
      <c r="C177" s="3" t="s">
        <v>185</v>
      </c>
      <c r="D177" s="3" t="s">
        <v>186</v>
      </c>
      <c r="E177" s="4">
        <v>1012682</v>
      </c>
    </row>
    <row r="178" spans="1:5" x14ac:dyDescent="0.5">
      <c r="A178" s="3" t="s">
        <v>137</v>
      </c>
      <c r="B178" s="3" t="s">
        <v>57</v>
      </c>
      <c r="C178" s="3" t="s">
        <v>180</v>
      </c>
      <c r="D178" s="3" t="s">
        <v>181</v>
      </c>
      <c r="E178" s="4">
        <v>918325</v>
      </c>
    </row>
    <row r="179" spans="1:5" x14ac:dyDescent="0.5">
      <c r="A179" s="3" t="s">
        <v>137</v>
      </c>
      <c r="B179" s="3" t="s">
        <v>57</v>
      </c>
      <c r="C179" s="3" t="s">
        <v>182</v>
      </c>
      <c r="D179" s="3" t="s">
        <v>181</v>
      </c>
      <c r="E179" s="4">
        <v>968389</v>
      </c>
    </row>
    <row r="180" spans="1:5" x14ac:dyDescent="0.5">
      <c r="A180" s="3" t="s">
        <v>137</v>
      </c>
      <c r="B180" s="3" t="s">
        <v>57</v>
      </c>
      <c r="C180" s="3" t="s">
        <v>183</v>
      </c>
      <c r="D180" s="3" t="s">
        <v>184</v>
      </c>
      <c r="E180" s="4">
        <v>861451</v>
      </c>
    </row>
    <row r="181" spans="1:5" x14ac:dyDescent="0.5">
      <c r="A181" s="3" t="s">
        <v>137</v>
      </c>
      <c r="B181" s="3" t="s">
        <v>57</v>
      </c>
      <c r="C181" s="3" t="s">
        <v>185</v>
      </c>
      <c r="D181" s="3" t="s">
        <v>186</v>
      </c>
      <c r="E181" s="4">
        <v>918732</v>
      </c>
    </row>
    <row r="182" spans="1:5" x14ac:dyDescent="0.5">
      <c r="A182" s="3" t="s">
        <v>138</v>
      </c>
      <c r="B182" s="3" t="s">
        <v>58</v>
      </c>
      <c r="C182" s="3" t="s">
        <v>180</v>
      </c>
      <c r="D182" s="3" t="s">
        <v>181</v>
      </c>
      <c r="E182" s="4">
        <v>1220936</v>
      </c>
    </row>
    <row r="183" spans="1:5" x14ac:dyDescent="0.5">
      <c r="A183" s="3" t="s">
        <v>138</v>
      </c>
      <c r="B183" s="3" t="s">
        <v>58</v>
      </c>
      <c r="C183" s="3" t="s">
        <v>182</v>
      </c>
      <c r="D183" s="3" t="s">
        <v>181</v>
      </c>
      <c r="E183" s="4">
        <v>1176067</v>
      </c>
    </row>
    <row r="184" spans="1:5" x14ac:dyDescent="0.5">
      <c r="A184" s="3" t="s">
        <v>138</v>
      </c>
      <c r="B184" s="3" t="s">
        <v>58</v>
      </c>
      <c r="C184" s="3" t="s">
        <v>183</v>
      </c>
      <c r="D184" s="3" t="s">
        <v>184</v>
      </c>
      <c r="E184" s="4">
        <v>1298152</v>
      </c>
    </row>
    <row r="185" spans="1:5" x14ac:dyDescent="0.5">
      <c r="A185" s="3" t="s">
        <v>138</v>
      </c>
      <c r="B185" s="3" t="s">
        <v>58</v>
      </c>
      <c r="C185" s="3" t="s">
        <v>185</v>
      </c>
      <c r="D185" s="3" t="s">
        <v>186</v>
      </c>
      <c r="E185" s="4">
        <v>1415833</v>
      </c>
    </row>
    <row r="186" spans="1:5" x14ac:dyDescent="0.5">
      <c r="A186" s="3" t="s">
        <v>139</v>
      </c>
      <c r="B186" s="3" t="s">
        <v>59</v>
      </c>
      <c r="C186" s="3" t="s">
        <v>180</v>
      </c>
      <c r="D186" s="3" t="s">
        <v>181</v>
      </c>
      <c r="E186" s="4">
        <v>1081975</v>
      </c>
    </row>
    <row r="187" spans="1:5" x14ac:dyDescent="0.5">
      <c r="A187" s="3" t="s">
        <v>139</v>
      </c>
      <c r="B187" s="3" t="s">
        <v>59</v>
      </c>
      <c r="C187" s="3" t="s">
        <v>182</v>
      </c>
      <c r="D187" s="3" t="s">
        <v>181</v>
      </c>
      <c r="E187" s="4">
        <v>1181700</v>
      </c>
    </row>
    <row r="188" spans="1:5" x14ac:dyDescent="0.5">
      <c r="A188" s="3" t="s">
        <v>139</v>
      </c>
      <c r="B188" s="3" t="s">
        <v>59</v>
      </c>
      <c r="C188" s="3" t="s">
        <v>183</v>
      </c>
      <c r="D188" s="3" t="s">
        <v>184</v>
      </c>
      <c r="E188" s="4">
        <v>1129587</v>
      </c>
    </row>
    <row r="189" spans="1:5" x14ac:dyDescent="0.5">
      <c r="A189" s="3" t="s">
        <v>139</v>
      </c>
      <c r="B189" s="3" t="s">
        <v>59</v>
      </c>
      <c r="C189" s="3" t="s">
        <v>185</v>
      </c>
      <c r="D189" s="3" t="s">
        <v>186</v>
      </c>
      <c r="E189" s="4">
        <v>1265839</v>
      </c>
    </row>
    <row r="190" spans="1:5" x14ac:dyDescent="0.5">
      <c r="A190" s="3" t="s">
        <v>140</v>
      </c>
      <c r="B190" s="3" t="s">
        <v>60</v>
      </c>
      <c r="C190" s="3" t="s">
        <v>180</v>
      </c>
      <c r="D190" s="3" t="s">
        <v>181</v>
      </c>
      <c r="E190" s="4">
        <v>1341484</v>
      </c>
    </row>
    <row r="191" spans="1:5" x14ac:dyDescent="0.5">
      <c r="A191" s="3" t="s">
        <v>140</v>
      </c>
      <c r="B191" s="3" t="s">
        <v>60</v>
      </c>
      <c r="C191" s="3" t="s">
        <v>182</v>
      </c>
      <c r="D191" s="3" t="s">
        <v>181</v>
      </c>
      <c r="E191" s="4">
        <v>1474374</v>
      </c>
    </row>
    <row r="192" spans="1:5" x14ac:dyDescent="0.5">
      <c r="A192" s="3" t="s">
        <v>140</v>
      </c>
      <c r="B192" s="3" t="s">
        <v>60</v>
      </c>
      <c r="C192" s="3" t="s">
        <v>183</v>
      </c>
      <c r="D192" s="3" t="s">
        <v>184</v>
      </c>
      <c r="E192" s="4">
        <v>1361623</v>
      </c>
    </row>
    <row r="193" spans="1:5" x14ac:dyDescent="0.5">
      <c r="A193" s="3" t="s">
        <v>140</v>
      </c>
      <c r="B193" s="3" t="s">
        <v>60</v>
      </c>
      <c r="C193" s="3" t="s">
        <v>185</v>
      </c>
      <c r="D193" s="3" t="s">
        <v>186</v>
      </c>
      <c r="E193" s="4">
        <v>1509100</v>
      </c>
    </row>
    <row r="194" spans="1:5" x14ac:dyDescent="0.5">
      <c r="A194" s="3" t="s">
        <v>141</v>
      </c>
      <c r="B194" s="3" t="s">
        <v>61</v>
      </c>
      <c r="C194" s="3" t="s">
        <v>180</v>
      </c>
      <c r="D194" s="3" t="s">
        <v>181</v>
      </c>
      <c r="E194" s="4">
        <v>832001</v>
      </c>
    </row>
    <row r="195" spans="1:5" x14ac:dyDescent="0.5">
      <c r="A195" s="3" t="s">
        <v>141</v>
      </c>
      <c r="B195" s="3" t="s">
        <v>61</v>
      </c>
      <c r="C195" s="3" t="s">
        <v>182</v>
      </c>
      <c r="D195" s="3" t="s">
        <v>181</v>
      </c>
      <c r="E195" s="4">
        <v>860890</v>
      </c>
    </row>
    <row r="196" spans="1:5" x14ac:dyDescent="0.5">
      <c r="A196" s="3" t="s">
        <v>141</v>
      </c>
      <c r="B196" s="3" t="s">
        <v>61</v>
      </c>
      <c r="C196" s="3" t="s">
        <v>183</v>
      </c>
      <c r="D196" s="3" t="s">
        <v>184</v>
      </c>
      <c r="E196" s="4">
        <v>867232</v>
      </c>
    </row>
    <row r="197" spans="1:5" x14ac:dyDescent="0.5">
      <c r="A197" s="3" t="s">
        <v>141</v>
      </c>
      <c r="B197" s="3" t="s">
        <v>61</v>
      </c>
      <c r="C197" s="3" t="s">
        <v>185</v>
      </c>
      <c r="D197" s="3" t="s">
        <v>186</v>
      </c>
      <c r="E197" s="4">
        <v>892966</v>
      </c>
    </row>
    <row r="198" spans="1:5" x14ac:dyDescent="0.5">
      <c r="A198" s="3" t="s">
        <v>142</v>
      </c>
      <c r="B198" s="3" t="s">
        <v>24</v>
      </c>
      <c r="C198" s="3" t="s">
        <v>180</v>
      </c>
      <c r="D198" s="3" t="s">
        <v>181</v>
      </c>
      <c r="E198" s="4">
        <v>41172835</v>
      </c>
    </row>
    <row r="199" spans="1:5" x14ac:dyDescent="0.5">
      <c r="A199" s="3" t="s">
        <v>142</v>
      </c>
      <c r="B199" s="3" t="s">
        <v>24</v>
      </c>
      <c r="C199" s="3" t="s">
        <v>182</v>
      </c>
      <c r="D199" s="3" t="s">
        <v>181</v>
      </c>
      <c r="E199" s="4">
        <v>42480383</v>
      </c>
    </row>
    <row r="200" spans="1:5" x14ac:dyDescent="0.5">
      <c r="A200" s="3" t="s">
        <v>142</v>
      </c>
      <c r="B200" s="3" t="s">
        <v>24</v>
      </c>
      <c r="C200" s="3" t="s">
        <v>183</v>
      </c>
      <c r="D200" s="3" t="s">
        <v>184</v>
      </c>
      <c r="E200" s="4">
        <v>39676955</v>
      </c>
    </row>
    <row r="201" spans="1:5" x14ac:dyDescent="0.5">
      <c r="A201" s="3" t="s">
        <v>142</v>
      </c>
      <c r="B201" s="3" t="s">
        <v>24</v>
      </c>
      <c r="C201" s="3" t="s">
        <v>185</v>
      </c>
      <c r="D201" s="3" t="s">
        <v>186</v>
      </c>
      <c r="E201" s="4">
        <v>41234274</v>
      </c>
    </row>
    <row r="202" spans="1:5" x14ac:dyDescent="0.5">
      <c r="A202" s="3" t="s">
        <v>143</v>
      </c>
      <c r="B202" s="3" t="s">
        <v>26</v>
      </c>
      <c r="C202" s="3" t="s">
        <v>180</v>
      </c>
      <c r="D202" s="3" t="s">
        <v>181</v>
      </c>
      <c r="E202" s="4">
        <v>33598962</v>
      </c>
    </row>
    <row r="203" spans="1:5" x14ac:dyDescent="0.5">
      <c r="A203" s="3" t="s">
        <v>143</v>
      </c>
      <c r="B203" s="3" t="s">
        <v>26</v>
      </c>
      <c r="C203" s="3" t="s">
        <v>182</v>
      </c>
      <c r="D203" s="3" t="s">
        <v>181</v>
      </c>
      <c r="E203" s="4">
        <v>38553939</v>
      </c>
    </row>
    <row r="204" spans="1:5" x14ac:dyDescent="0.5">
      <c r="A204" s="3" t="s">
        <v>143</v>
      </c>
      <c r="B204" s="3" t="s">
        <v>26</v>
      </c>
      <c r="C204" s="3" t="s">
        <v>183</v>
      </c>
      <c r="D204" s="3" t="s">
        <v>184</v>
      </c>
      <c r="E204" s="4">
        <v>43111039</v>
      </c>
    </row>
    <row r="205" spans="1:5" x14ac:dyDescent="0.5">
      <c r="A205" s="3" t="s">
        <v>143</v>
      </c>
      <c r="B205" s="3" t="s">
        <v>26</v>
      </c>
      <c r="C205" s="3" t="s">
        <v>185</v>
      </c>
      <c r="D205" s="3" t="s">
        <v>186</v>
      </c>
      <c r="E205" s="4">
        <v>47835137</v>
      </c>
    </row>
    <row r="206" spans="1:5" x14ac:dyDescent="0.5">
      <c r="A206" s="3" t="s">
        <v>144</v>
      </c>
      <c r="B206" s="3" t="s">
        <v>36</v>
      </c>
      <c r="C206" s="3" t="s">
        <v>180</v>
      </c>
      <c r="D206" s="3" t="s">
        <v>181</v>
      </c>
      <c r="E206" s="4">
        <v>26620473</v>
      </c>
    </row>
    <row r="207" spans="1:5" x14ac:dyDescent="0.5">
      <c r="A207" s="3" t="s">
        <v>144</v>
      </c>
      <c r="B207" s="3" t="s">
        <v>36</v>
      </c>
      <c r="C207" s="3" t="s">
        <v>182</v>
      </c>
      <c r="D207" s="3" t="s">
        <v>181</v>
      </c>
      <c r="E207" s="4">
        <v>19402467</v>
      </c>
    </row>
    <row r="208" spans="1:5" x14ac:dyDescent="0.5">
      <c r="A208" s="3" t="s">
        <v>144</v>
      </c>
      <c r="B208" s="3" t="s">
        <v>36</v>
      </c>
      <c r="C208" s="3" t="s">
        <v>183</v>
      </c>
      <c r="D208" s="3" t="s">
        <v>184</v>
      </c>
      <c r="E208" s="4">
        <v>34342236</v>
      </c>
    </row>
    <row r="209" spans="1:5" x14ac:dyDescent="0.5">
      <c r="A209" s="3" t="s">
        <v>144</v>
      </c>
      <c r="B209" s="3" t="s">
        <v>36</v>
      </c>
      <c r="C209" s="3" t="s">
        <v>185</v>
      </c>
      <c r="D209" s="3" t="s">
        <v>186</v>
      </c>
      <c r="E209" s="4">
        <v>24775474</v>
      </c>
    </row>
    <row r="210" spans="1:5" x14ac:dyDescent="0.5">
      <c r="A210" s="3" t="s">
        <v>145</v>
      </c>
      <c r="B210" s="3" t="s">
        <v>29</v>
      </c>
      <c r="C210" s="3" t="s">
        <v>180</v>
      </c>
      <c r="D210" s="3" t="s">
        <v>181</v>
      </c>
      <c r="E210" s="4">
        <v>1323863</v>
      </c>
    </row>
    <row r="211" spans="1:5" x14ac:dyDescent="0.5">
      <c r="A211" s="3" t="s">
        <v>145</v>
      </c>
      <c r="B211" s="3" t="s">
        <v>29</v>
      </c>
      <c r="C211" s="3" t="s">
        <v>182</v>
      </c>
      <c r="D211" s="3" t="s">
        <v>181</v>
      </c>
      <c r="E211" s="4">
        <v>1554184</v>
      </c>
    </row>
    <row r="212" spans="1:5" x14ac:dyDescent="0.5">
      <c r="A212" s="3" t="s">
        <v>145</v>
      </c>
      <c r="B212" s="3" t="s">
        <v>29</v>
      </c>
      <c r="C212" s="3" t="s">
        <v>183</v>
      </c>
      <c r="D212" s="3" t="s">
        <v>184</v>
      </c>
      <c r="E212" s="4">
        <v>1836768</v>
      </c>
    </row>
    <row r="213" spans="1:5" x14ac:dyDescent="0.5">
      <c r="A213" s="3" t="s">
        <v>145</v>
      </c>
      <c r="B213" s="3" t="s">
        <v>29</v>
      </c>
      <c r="C213" s="3" t="s">
        <v>185</v>
      </c>
      <c r="D213" s="3" t="s">
        <v>186</v>
      </c>
      <c r="E213" s="4">
        <v>2071083</v>
      </c>
    </row>
    <row r="214" spans="1:5" x14ac:dyDescent="0.5">
      <c r="A214" s="3" t="s">
        <v>146</v>
      </c>
      <c r="B214" s="3" t="s">
        <v>81</v>
      </c>
      <c r="C214" s="3" t="s">
        <v>180</v>
      </c>
      <c r="D214" s="3" t="s">
        <v>181</v>
      </c>
      <c r="E214" s="4">
        <v>41571054</v>
      </c>
    </row>
    <row r="215" spans="1:5" x14ac:dyDescent="0.5">
      <c r="A215" s="3" t="s">
        <v>146</v>
      </c>
      <c r="B215" s="3" t="s">
        <v>81</v>
      </c>
      <c r="C215" s="3" t="s">
        <v>182</v>
      </c>
      <c r="D215" s="3" t="s">
        <v>181</v>
      </c>
      <c r="E215" s="4">
        <v>43865063</v>
      </c>
    </row>
    <row r="216" spans="1:5" x14ac:dyDescent="0.5">
      <c r="A216" s="3" t="s">
        <v>146</v>
      </c>
      <c r="B216" s="3" t="s">
        <v>81</v>
      </c>
      <c r="C216" s="3" t="s">
        <v>183</v>
      </c>
      <c r="D216" s="3" t="s">
        <v>184</v>
      </c>
      <c r="E216" s="4">
        <v>49439356</v>
      </c>
    </row>
    <row r="217" spans="1:5" x14ac:dyDescent="0.5">
      <c r="A217" s="3" t="s">
        <v>146</v>
      </c>
      <c r="B217" s="3" t="s">
        <v>81</v>
      </c>
      <c r="C217" s="3" t="s">
        <v>185</v>
      </c>
      <c r="D217" s="3" t="s">
        <v>186</v>
      </c>
      <c r="E217" s="4">
        <v>57707532</v>
      </c>
    </row>
    <row r="218" spans="1:5" x14ac:dyDescent="0.5">
      <c r="A218" s="3" t="s">
        <v>147</v>
      </c>
      <c r="B218" s="3" t="s">
        <v>79</v>
      </c>
      <c r="C218" s="3" t="s">
        <v>180</v>
      </c>
      <c r="D218" s="3" t="s">
        <v>181</v>
      </c>
      <c r="E218" s="4">
        <v>291816833</v>
      </c>
    </row>
    <row r="219" spans="1:5" x14ac:dyDescent="0.5">
      <c r="A219" s="3" t="s">
        <v>147</v>
      </c>
      <c r="B219" s="3" t="s">
        <v>79</v>
      </c>
      <c r="C219" s="3" t="s">
        <v>182</v>
      </c>
      <c r="D219" s="3" t="s">
        <v>181</v>
      </c>
      <c r="E219" s="4">
        <v>299168435</v>
      </c>
    </row>
    <row r="220" spans="1:5" x14ac:dyDescent="0.5">
      <c r="A220" s="3" t="s">
        <v>147</v>
      </c>
      <c r="B220" s="3" t="s">
        <v>79</v>
      </c>
      <c r="C220" s="3" t="s">
        <v>183</v>
      </c>
      <c r="D220" s="3" t="s">
        <v>184</v>
      </c>
      <c r="E220" s="4">
        <v>353965233</v>
      </c>
    </row>
    <row r="221" spans="1:5" x14ac:dyDescent="0.5">
      <c r="A221" s="3" t="s">
        <v>147</v>
      </c>
      <c r="B221" s="3" t="s">
        <v>79</v>
      </c>
      <c r="C221" s="3" t="s">
        <v>185</v>
      </c>
      <c r="D221" s="3" t="s">
        <v>186</v>
      </c>
      <c r="E221" s="4">
        <v>390520457</v>
      </c>
    </row>
    <row r="222" spans="1:5" x14ac:dyDescent="0.5">
      <c r="A222" s="3" t="s">
        <v>148</v>
      </c>
      <c r="B222" s="3" t="s">
        <v>77</v>
      </c>
      <c r="C222" s="3" t="s">
        <v>180</v>
      </c>
      <c r="D222" s="3" t="s">
        <v>181</v>
      </c>
      <c r="E222" s="4">
        <v>302308886</v>
      </c>
    </row>
    <row r="223" spans="1:5" x14ac:dyDescent="0.5">
      <c r="A223" s="3" t="s">
        <v>148</v>
      </c>
      <c r="B223" s="3" t="s">
        <v>77</v>
      </c>
      <c r="C223" s="3" t="s">
        <v>182</v>
      </c>
      <c r="D223" s="3" t="s">
        <v>181</v>
      </c>
      <c r="E223" s="4">
        <v>307501733</v>
      </c>
    </row>
    <row r="224" spans="1:5" x14ac:dyDescent="0.5">
      <c r="A224" s="3" t="s">
        <v>148</v>
      </c>
      <c r="B224" s="3" t="s">
        <v>77</v>
      </c>
      <c r="C224" s="3" t="s">
        <v>183</v>
      </c>
      <c r="D224" s="3" t="s">
        <v>184</v>
      </c>
      <c r="E224" s="4">
        <v>324311202</v>
      </c>
    </row>
    <row r="225" spans="1:5" x14ac:dyDescent="0.5">
      <c r="A225" s="3" t="s">
        <v>148</v>
      </c>
      <c r="B225" s="3" t="s">
        <v>77</v>
      </c>
      <c r="C225" s="3" t="s">
        <v>185</v>
      </c>
      <c r="D225" s="3" t="s">
        <v>186</v>
      </c>
      <c r="E225" s="4">
        <v>351466082</v>
      </c>
    </row>
    <row r="226" spans="1:5" x14ac:dyDescent="0.5">
      <c r="A226" s="3" t="s">
        <v>149</v>
      </c>
      <c r="B226" s="3" t="s">
        <v>78</v>
      </c>
      <c r="C226" s="3" t="s">
        <v>180</v>
      </c>
      <c r="D226" s="3" t="s">
        <v>181</v>
      </c>
      <c r="E226" s="4">
        <v>96942113</v>
      </c>
    </row>
    <row r="227" spans="1:5" x14ac:dyDescent="0.5">
      <c r="A227" s="3" t="s">
        <v>149</v>
      </c>
      <c r="B227" s="3" t="s">
        <v>78</v>
      </c>
      <c r="C227" s="3" t="s">
        <v>182</v>
      </c>
      <c r="D227" s="3" t="s">
        <v>181</v>
      </c>
      <c r="E227" s="4">
        <v>111898374</v>
      </c>
    </row>
    <row r="228" spans="1:5" x14ac:dyDescent="0.5">
      <c r="A228" s="3" t="s">
        <v>149</v>
      </c>
      <c r="B228" s="3" t="s">
        <v>78</v>
      </c>
      <c r="C228" s="3" t="s">
        <v>183</v>
      </c>
      <c r="D228" s="3" t="s">
        <v>184</v>
      </c>
      <c r="E228" s="4">
        <v>30068632</v>
      </c>
    </row>
    <row r="229" spans="1:5" x14ac:dyDescent="0.5">
      <c r="A229" s="3" t="s">
        <v>149</v>
      </c>
      <c r="B229" s="3" t="s">
        <v>78</v>
      </c>
      <c r="C229" s="3" t="s">
        <v>185</v>
      </c>
      <c r="D229" s="3" t="s">
        <v>186</v>
      </c>
      <c r="E229" s="4">
        <v>30968632</v>
      </c>
    </row>
    <row r="230" spans="1:5" x14ac:dyDescent="0.5">
      <c r="A230" s="3" t="s">
        <v>150</v>
      </c>
      <c r="B230" s="3" t="s">
        <v>30</v>
      </c>
      <c r="C230" s="3" t="s">
        <v>180</v>
      </c>
      <c r="D230" s="3" t="s">
        <v>181</v>
      </c>
      <c r="E230" s="4">
        <v>115647091</v>
      </c>
    </row>
    <row r="231" spans="1:5" x14ac:dyDescent="0.5">
      <c r="A231" s="3" t="s">
        <v>150</v>
      </c>
      <c r="B231" s="3" t="s">
        <v>30</v>
      </c>
      <c r="C231" s="3" t="s">
        <v>182</v>
      </c>
      <c r="D231" s="3" t="s">
        <v>181</v>
      </c>
      <c r="E231" s="4">
        <v>128922069</v>
      </c>
    </row>
    <row r="232" spans="1:5" x14ac:dyDescent="0.5">
      <c r="A232" s="3" t="s">
        <v>150</v>
      </c>
      <c r="B232" s="3" t="s">
        <v>30</v>
      </c>
      <c r="C232" s="3" t="s">
        <v>183</v>
      </c>
      <c r="D232" s="3" t="s">
        <v>184</v>
      </c>
      <c r="E232" s="4">
        <v>141148855</v>
      </c>
    </row>
    <row r="233" spans="1:5" x14ac:dyDescent="0.5">
      <c r="A233" s="3" t="s">
        <v>150</v>
      </c>
      <c r="B233" s="3" t="s">
        <v>30</v>
      </c>
      <c r="C233" s="3" t="s">
        <v>185</v>
      </c>
      <c r="D233" s="3" t="s">
        <v>186</v>
      </c>
      <c r="E233" s="4">
        <v>152247941</v>
      </c>
    </row>
    <row r="234" spans="1:5" x14ac:dyDescent="0.5">
      <c r="A234" s="3" t="s">
        <v>151</v>
      </c>
      <c r="B234" s="3" t="s">
        <v>31</v>
      </c>
      <c r="C234" s="3" t="s">
        <v>180</v>
      </c>
      <c r="D234" s="3" t="s">
        <v>181</v>
      </c>
      <c r="E234" s="4">
        <v>46471916</v>
      </c>
    </row>
    <row r="235" spans="1:5" x14ac:dyDescent="0.5">
      <c r="A235" s="3" t="s">
        <v>151</v>
      </c>
      <c r="B235" s="3" t="s">
        <v>31</v>
      </c>
      <c r="C235" s="3" t="s">
        <v>182</v>
      </c>
      <c r="D235" s="3" t="s">
        <v>181</v>
      </c>
      <c r="E235" s="4">
        <v>49903372</v>
      </c>
    </row>
    <row r="236" spans="1:5" x14ac:dyDescent="0.5">
      <c r="A236" s="3" t="s">
        <v>151</v>
      </c>
      <c r="B236" s="3" t="s">
        <v>31</v>
      </c>
      <c r="C236" s="3" t="s">
        <v>183</v>
      </c>
      <c r="D236" s="3" t="s">
        <v>184</v>
      </c>
      <c r="E236" s="4">
        <v>50897490</v>
      </c>
    </row>
    <row r="237" spans="1:5" x14ac:dyDescent="0.5">
      <c r="A237" s="3" t="s">
        <v>151</v>
      </c>
      <c r="B237" s="3" t="s">
        <v>31</v>
      </c>
      <c r="C237" s="3" t="s">
        <v>185</v>
      </c>
      <c r="D237" s="3" t="s">
        <v>186</v>
      </c>
      <c r="E237" s="4">
        <v>62709181</v>
      </c>
    </row>
    <row r="238" spans="1:5" x14ac:dyDescent="0.5">
      <c r="A238" s="3" t="s">
        <v>152</v>
      </c>
      <c r="B238" s="3" t="s">
        <v>74</v>
      </c>
      <c r="C238" s="3" t="s">
        <v>180</v>
      </c>
      <c r="D238" s="3" t="s">
        <v>181</v>
      </c>
      <c r="E238" s="4">
        <v>37958828</v>
      </c>
    </row>
    <row r="239" spans="1:5" x14ac:dyDescent="0.5">
      <c r="A239" s="3" t="s">
        <v>152</v>
      </c>
      <c r="B239" s="3" t="s">
        <v>74</v>
      </c>
      <c r="C239" s="3" t="s">
        <v>182</v>
      </c>
      <c r="D239" s="3" t="s">
        <v>181</v>
      </c>
      <c r="E239" s="4">
        <v>48044899</v>
      </c>
    </row>
    <row r="240" spans="1:5" x14ac:dyDescent="0.5">
      <c r="A240" s="3" t="s">
        <v>152</v>
      </c>
      <c r="B240" s="3" t="s">
        <v>74</v>
      </c>
      <c r="C240" s="3" t="s">
        <v>183</v>
      </c>
      <c r="D240" s="3" t="s">
        <v>184</v>
      </c>
      <c r="E240" s="4">
        <v>69191863</v>
      </c>
    </row>
    <row r="241" spans="1:5" x14ac:dyDescent="0.5">
      <c r="A241" s="3" t="s">
        <v>152</v>
      </c>
      <c r="B241" s="3" t="s">
        <v>74</v>
      </c>
      <c r="C241" s="3" t="s">
        <v>185</v>
      </c>
      <c r="D241" s="3" t="s">
        <v>186</v>
      </c>
      <c r="E241" s="4">
        <v>86317411</v>
      </c>
    </row>
    <row r="242" spans="1:5" x14ac:dyDescent="0.5">
      <c r="A242" s="3" t="s">
        <v>153</v>
      </c>
      <c r="B242" s="3" t="s">
        <v>15</v>
      </c>
      <c r="C242" s="3" t="s">
        <v>180</v>
      </c>
      <c r="D242" s="3" t="s">
        <v>181</v>
      </c>
      <c r="E242" s="4">
        <v>4238664</v>
      </c>
    </row>
    <row r="243" spans="1:5" x14ac:dyDescent="0.5">
      <c r="A243" s="3" t="s">
        <v>153</v>
      </c>
      <c r="B243" s="3" t="s">
        <v>15</v>
      </c>
      <c r="C243" s="3" t="s">
        <v>182</v>
      </c>
      <c r="D243" s="3" t="s">
        <v>181</v>
      </c>
      <c r="E243" s="4">
        <v>4738664</v>
      </c>
    </row>
    <row r="244" spans="1:5" x14ac:dyDescent="0.5">
      <c r="A244" s="3" t="s">
        <v>153</v>
      </c>
      <c r="B244" s="3" t="s">
        <v>15</v>
      </c>
      <c r="C244" s="3" t="s">
        <v>183</v>
      </c>
      <c r="D244" s="3" t="s">
        <v>184</v>
      </c>
      <c r="E244" s="4">
        <v>4828874</v>
      </c>
    </row>
    <row r="245" spans="1:5" x14ac:dyDescent="0.5">
      <c r="A245" s="3" t="s">
        <v>153</v>
      </c>
      <c r="B245" s="3" t="s">
        <v>15</v>
      </c>
      <c r="C245" s="3" t="s">
        <v>185</v>
      </c>
      <c r="D245" s="3" t="s">
        <v>186</v>
      </c>
      <c r="E245" s="4">
        <v>4828874</v>
      </c>
    </row>
    <row r="246" spans="1:5" x14ac:dyDescent="0.5">
      <c r="A246" s="3" t="s">
        <v>154</v>
      </c>
      <c r="B246" s="3" t="s">
        <v>68</v>
      </c>
      <c r="C246" s="3" t="s">
        <v>180</v>
      </c>
      <c r="D246" s="3" t="s">
        <v>181</v>
      </c>
      <c r="E246" s="4">
        <v>24207271</v>
      </c>
    </row>
    <row r="247" spans="1:5" x14ac:dyDescent="0.5">
      <c r="A247" s="3" t="s">
        <v>154</v>
      </c>
      <c r="B247" s="3" t="s">
        <v>68</v>
      </c>
      <c r="C247" s="3" t="s">
        <v>182</v>
      </c>
      <c r="D247" s="3" t="s">
        <v>181</v>
      </c>
      <c r="E247" s="4">
        <v>27483325</v>
      </c>
    </row>
    <row r="248" spans="1:5" x14ac:dyDescent="0.5">
      <c r="A248" s="3" t="s">
        <v>154</v>
      </c>
      <c r="B248" s="3" t="s">
        <v>68</v>
      </c>
      <c r="C248" s="3" t="s">
        <v>183</v>
      </c>
      <c r="D248" s="3" t="s">
        <v>184</v>
      </c>
      <c r="E248" s="4">
        <v>28961256</v>
      </c>
    </row>
    <row r="249" spans="1:5" x14ac:dyDescent="0.5">
      <c r="A249" s="3" t="s">
        <v>154</v>
      </c>
      <c r="B249" s="3" t="s">
        <v>68</v>
      </c>
      <c r="C249" s="3" t="s">
        <v>185</v>
      </c>
      <c r="D249" s="3" t="s">
        <v>186</v>
      </c>
      <c r="E249" s="4">
        <v>31492206</v>
      </c>
    </row>
    <row r="250" spans="1:5" x14ac:dyDescent="0.5">
      <c r="A250" s="3" t="s">
        <v>155</v>
      </c>
      <c r="B250" s="3" t="s">
        <v>25</v>
      </c>
      <c r="C250" s="3" t="s">
        <v>180</v>
      </c>
      <c r="D250" s="3" t="s">
        <v>181</v>
      </c>
      <c r="E250" s="4">
        <v>28167862</v>
      </c>
    </row>
    <row r="251" spans="1:5" x14ac:dyDescent="0.5">
      <c r="A251" s="3" t="s">
        <v>155</v>
      </c>
      <c r="B251" s="3" t="s">
        <v>25</v>
      </c>
      <c r="C251" s="3" t="s">
        <v>182</v>
      </c>
      <c r="D251" s="3" t="s">
        <v>181</v>
      </c>
      <c r="E251" s="4">
        <v>28983909</v>
      </c>
    </row>
    <row r="252" spans="1:5" x14ac:dyDescent="0.5">
      <c r="A252" s="3" t="s">
        <v>155</v>
      </c>
      <c r="B252" s="3" t="s">
        <v>25</v>
      </c>
      <c r="C252" s="3" t="s">
        <v>183</v>
      </c>
      <c r="D252" s="3" t="s">
        <v>184</v>
      </c>
      <c r="E252" s="4">
        <v>30328978</v>
      </c>
    </row>
    <row r="253" spans="1:5" x14ac:dyDescent="0.5">
      <c r="A253" s="3" t="s">
        <v>155</v>
      </c>
      <c r="B253" s="3" t="s">
        <v>25</v>
      </c>
      <c r="C253" s="3" t="s">
        <v>185</v>
      </c>
      <c r="D253" s="3" t="s">
        <v>186</v>
      </c>
      <c r="E253" s="4">
        <v>31845426</v>
      </c>
    </row>
    <row r="254" spans="1:5" x14ac:dyDescent="0.5">
      <c r="A254" s="3" t="s">
        <v>156</v>
      </c>
      <c r="B254" s="3" t="s">
        <v>76</v>
      </c>
      <c r="C254" s="3" t="s">
        <v>180</v>
      </c>
      <c r="D254" s="3" t="s">
        <v>181</v>
      </c>
      <c r="E254" s="4">
        <v>11819202</v>
      </c>
    </row>
    <row r="255" spans="1:5" x14ac:dyDescent="0.5">
      <c r="A255" s="3" t="s">
        <v>156</v>
      </c>
      <c r="B255" s="3" t="s">
        <v>76</v>
      </c>
      <c r="C255" s="3" t="s">
        <v>182</v>
      </c>
      <c r="D255" s="3" t="s">
        <v>181</v>
      </c>
      <c r="E255" s="4">
        <v>13712215</v>
      </c>
    </row>
    <row r="256" spans="1:5" x14ac:dyDescent="0.5">
      <c r="A256" s="3" t="s">
        <v>156</v>
      </c>
      <c r="B256" s="3" t="s">
        <v>76</v>
      </c>
      <c r="C256" s="3" t="s">
        <v>183</v>
      </c>
      <c r="D256" s="3" t="s">
        <v>184</v>
      </c>
      <c r="E256" s="4">
        <v>16401710</v>
      </c>
    </row>
    <row r="257" spans="1:5" x14ac:dyDescent="0.5">
      <c r="A257" s="3" t="s">
        <v>156</v>
      </c>
      <c r="B257" s="3" t="s">
        <v>76</v>
      </c>
      <c r="C257" s="3" t="s">
        <v>185</v>
      </c>
      <c r="D257" s="3" t="s">
        <v>186</v>
      </c>
      <c r="E257" s="4">
        <v>20062502</v>
      </c>
    </row>
    <row r="258" spans="1:5" x14ac:dyDescent="0.5">
      <c r="A258" s="3" t="s">
        <v>157</v>
      </c>
      <c r="B258" s="3" t="s">
        <v>32</v>
      </c>
      <c r="C258" s="3" t="s">
        <v>180</v>
      </c>
      <c r="D258" s="3" t="s">
        <v>181</v>
      </c>
      <c r="E258" s="4">
        <v>37246729</v>
      </c>
    </row>
    <row r="259" spans="1:5" x14ac:dyDescent="0.5">
      <c r="A259" s="3" t="s">
        <v>157</v>
      </c>
      <c r="B259" s="3" t="s">
        <v>32</v>
      </c>
      <c r="C259" s="3" t="s">
        <v>182</v>
      </c>
      <c r="D259" s="3" t="s">
        <v>181</v>
      </c>
      <c r="E259" s="4">
        <v>39182325</v>
      </c>
    </row>
    <row r="260" spans="1:5" x14ac:dyDescent="0.5">
      <c r="A260" s="3" t="s">
        <v>157</v>
      </c>
      <c r="B260" s="3" t="s">
        <v>32</v>
      </c>
      <c r="C260" s="3" t="s">
        <v>183</v>
      </c>
      <c r="D260" s="3" t="s">
        <v>184</v>
      </c>
      <c r="E260" s="4">
        <v>40146476</v>
      </c>
    </row>
    <row r="261" spans="1:5" x14ac:dyDescent="0.5">
      <c r="A261" s="3" t="s">
        <v>157</v>
      </c>
      <c r="B261" s="3" t="s">
        <v>32</v>
      </c>
      <c r="C261" s="3" t="s">
        <v>185</v>
      </c>
      <c r="D261" s="3" t="s">
        <v>186</v>
      </c>
      <c r="E261" s="4">
        <v>44792186</v>
      </c>
    </row>
    <row r="262" spans="1:5" x14ac:dyDescent="0.5">
      <c r="A262" s="3" t="s">
        <v>158</v>
      </c>
      <c r="B262" s="3" t="s">
        <v>33</v>
      </c>
      <c r="C262" s="3" t="s">
        <v>180</v>
      </c>
      <c r="D262" s="3" t="s">
        <v>181</v>
      </c>
      <c r="E262" s="4">
        <v>82254358</v>
      </c>
    </row>
    <row r="263" spans="1:5" x14ac:dyDescent="0.5">
      <c r="A263" s="3" t="s">
        <v>158</v>
      </c>
      <c r="B263" s="3" t="s">
        <v>33</v>
      </c>
      <c r="C263" s="3" t="s">
        <v>182</v>
      </c>
      <c r="D263" s="3" t="s">
        <v>181</v>
      </c>
      <c r="E263" s="4">
        <v>98044073</v>
      </c>
    </row>
    <row r="264" spans="1:5" x14ac:dyDescent="0.5">
      <c r="A264" s="3" t="s">
        <v>158</v>
      </c>
      <c r="B264" s="3" t="s">
        <v>33</v>
      </c>
      <c r="C264" s="3" t="s">
        <v>183</v>
      </c>
      <c r="D264" s="3" t="s">
        <v>184</v>
      </c>
      <c r="E264" s="4">
        <v>87500000</v>
      </c>
    </row>
    <row r="265" spans="1:5" x14ac:dyDescent="0.5">
      <c r="A265" s="3" t="s">
        <v>158</v>
      </c>
      <c r="B265" s="3" t="s">
        <v>33</v>
      </c>
      <c r="C265" s="3" t="s">
        <v>185</v>
      </c>
      <c r="D265" s="3" t="s">
        <v>186</v>
      </c>
      <c r="E265" s="4">
        <v>72500000</v>
      </c>
    </row>
    <row r="266" spans="1:5" x14ac:dyDescent="0.5">
      <c r="A266" s="3" t="s">
        <v>159</v>
      </c>
      <c r="B266" s="3" t="s">
        <v>82</v>
      </c>
      <c r="C266" s="3" t="s">
        <v>180</v>
      </c>
      <c r="D266" s="3" t="s">
        <v>181</v>
      </c>
      <c r="E266" s="4">
        <v>1015159</v>
      </c>
    </row>
    <row r="267" spans="1:5" x14ac:dyDescent="0.5">
      <c r="A267" s="3" t="s">
        <v>159</v>
      </c>
      <c r="B267" s="3" t="s">
        <v>82</v>
      </c>
      <c r="C267" s="3" t="s">
        <v>182</v>
      </c>
      <c r="D267" s="3" t="s">
        <v>181</v>
      </c>
      <c r="E267" s="4">
        <v>1008711</v>
      </c>
    </row>
    <row r="268" spans="1:5" x14ac:dyDescent="0.5">
      <c r="A268" s="3" t="s">
        <v>159</v>
      </c>
      <c r="B268" s="3" t="s">
        <v>82</v>
      </c>
      <c r="C268" s="3" t="s">
        <v>183</v>
      </c>
      <c r="D268" s="3" t="s">
        <v>184</v>
      </c>
      <c r="E268" s="4">
        <v>1189785</v>
      </c>
    </row>
    <row r="269" spans="1:5" x14ac:dyDescent="0.5">
      <c r="A269" s="3" t="s">
        <v>159</v>
      </c>
      <c r="B269" s="3" t="s">
        <v>82</v>
      </c>
      <c r="C269" s="3" t="s">
        <v>185</v>
      </c>
      <c r="D269" s="3" t="s">
        <v>186</v>
      </c>
      <c r="E269" s="4">
        <v>1294390</v>
      </c>
    </row>
    <row r="270" spans="1:5" x14ac:dyDescent="0.5">
      <c r="A270" s="3" t="s">
        <v>160</v>
      </c>
      <c r="B270" s="3" t="s">
        <v>62</v>
      </c>
      <c r="C270" s="3" t="s">
        <v>180</v>
      </c>
      <c r="D270" s="3" t="s">
        <v>181</v>
      </c>
      <c r="E270" s="4">
        <v>93411675</v>
      </c>
    </row>
    <row r="271" spans="1:5" x14ac:dyDescent="0.5">
      <c r="A271" s="3" t="s">
        <v>160</v>
      </c>
      <c r="B271" s="3" t="s">
        <v>62</v>
      </c>
      <c r="C271" s="3" t="s">
        <v>182</v>
      </c>
      <c r="D271" s="3" t="s">
        <v>181</v>
      </c>
      <c r="E271" s="4">
        <v>99195349</v>
      </c>
    </row>
    <row r="272" spans="1:5" x14ac:dyDescent="0.5">
      <c r="A272" s="3" t="s">
        <v>160</v>
      </c>
      <c r="B272" s="3" t="s">
        <v>62</v>
      </c>
      <c r="C272" s="3" t="s">
        <v>183</v>
      </c>
      <c r="D272" s="3" t="s">
        <v>184</v>
      </c>
      <c r="E272" s="4">
        <v>100888865</v>
      </c>
    </row>
    <row r="273" spans="1:5" x14ac:dyDescent="0.5">
      <c r="A273" s="3" t="s">
        <v>160</v>
      </c>
      <c r="B273" s="3" t="s">
        <v>62</v>
      </c>
      <c r="C273" s="3" t="s">
        <v>185</v>
      </c>
      <c r="D273" s="3" t="s">
        <v>186</v>
      </c>
      <c r="E273" s="4">
        <v>105934992</v>
      </c>
    </row>
    <row r="274" spans="1:5" x14ac:dyDescent="0.5">
      <c r="A274" s="3" t="s">
        <v>161</v>
      </c>
      <c r="B274" s="3" t="s">
        <v>80</v>
      </c>
      <c r="C274" s="3" t="s">
        <v>180</v>
      </c>
      <c r="D274" s="3" t="s">
        <v>181</v>
      </c>
      <c r="E274" s="4">
        <v>244559</v>
      </c>
    </row>
    <row r="275" spans="1:5" x14ac:dyDescent="0.5">
      <c r="A275" s="3" t="s">
        <v>161</v>
      </c>
      <c r="B275" s="3" t="s">
        <v>80</v>
      </c>
      <c r="C275" s="3" t="s">
        <v>182</v>
      </c>
      <c r="D275" s="3" t="s">
        <v>181</v>
      </c>
      <c r="E275" s="4">
        <v>199666</v>
      </c>
    </row>
    <row r="276" spans="1:5" x14ac:dyDescent="0.5">
      <c r="A276" s="3" t="s">
        <v>161</v>
      </c>
      <c r="B276" s="3" t="s">
        <v>80</v>
      </c>
      <c r="C276" s="3" t="s">
        <v>183</v>
      </c>
      <c r="D276" s="3" t="s">
        <v>184</v>
      </c>
      <c r="E276" s="4">
        <v>323184</v>
      </c>
    </row>
    <row r="277" spans="1:5" x14ac:dyDescent="0.5">
      <c r="A277" s="3" t="s">
        <v>161</v>
      </c>
      <c r="B277" s="3" t="s">
        <v>80</v>
      </c>
      <c r="C277" s="3" t="s">
        <v>185</v>
      </c>
      <c r="D277" s="3" t="s">
        <v>186</v>
      </c>
      <c r="E277" s="4">
        <v>361373</v>
      </c>
    </row>
    <row r="278" spans="1:5" x14ac:dyDescent="0.5">
      <c r="A278" s="3" t="s">
        <v>162</v>
      </c>
      <c r="B278" s="3" t="s">
        <v>41</v>
      </c>
      <c r="C278" s="3" t="s">
        <v>180</v>
      </c>
      <c r="D278" s="3" t="s">
        <v>181</v>
      </c>
      <c r="E278" s="4">
        <v>29506948</v>
      </c>
    </row>
    <row r="279" spans="1:5" x14ac:dyDescent="0.5">
      <c r="A279" s="3" t="s">
        <v>162</v>
      </c>
      <c r="B279" s="3" t="s">
        <v>41</v>
      </c>
      <c r="C279" s="3" t="s">
        <v>182</v>
      </c>
      <c r="D279" s="3" t="s">
        <v>181</v>
      </c>
      <c r="E279" s="4">
        <v>30999294</v>
      </c>
    </row>
    <row r="280" spans="1:5" x14ac:dyDescent="0.5">
      <c r="A280" s="3" t="s">
        <v>162</v>
      </c>
      <c r="B280" s="3" t="s">
        <v>41</v>
      </c>
      <c r="C280" s="3" t="s">
        <v>183</v>
      </c>
      <c r="D280" s="3" t="s">
        <v>184</v>
      </c>
      <c r="E280" s="4">
        <v>32359206</v>
      </c>
    </row>
    <row r="281" spans="1:5" x14ac:dyDescent="0.5">
      <c r="A281" s="3" t="s">
        <v>162</v>
      </c>
      <c r="B281" s="3" t="s">
        <v>41</v>
      </c>
      <c r="C281" s="3" t="s">
        <v>185</v>
      </c>
      <c r="D281" s="3" t="s">
        <v>186</v>
      </c>
      <c r="E281" s="4">
        <v>35914151</v>
      </c>
    </row>
    <row r="282" spans="1:5" x14ac:dyDescent="0.5">
      <c r="A282" s="3" t="s">
        <v>163</v>
      </c>
      <c r="B282" s="3" t="s">
        <v>10</v>
      </c>
      <c r="C282" s="3" t="s">
        <v>180</v>
      </c>
      <c r="D282" s="3" t="s">
        <v>181</v>
      </c>
      <c r="E282" s="4">
        <v>11278697</v>
      </c>
    </row>
    <row r="283" spans="1:5" x14ac:dyDescent="0.5">
      <c r="A283" s="3" t="s">
        <v>163</v>
      </c>
      <c r="B283" s="3" t="s">
        <v>10</v>
      </c>
      <c r="C283" s="3" t="s">
        <v>182</v>
      </c>
      <c r="D283" s="3" t="s">
        <v>181</v>
      </c>
      <c r="E283" s="4">
        <v>12394622</v>
      </c>
    </row>
    <row r="284" spans="1:5" x14ac:dyDescent="0.5">
      <c r="A284" s="3" t="s">
        <v>163</v>
      </c>
      <c r="B284" s="3" t="s">
        <v>10</v>
      </c>
      <c r="C284" s="3" t="s">
        <v>183</v>
      </c>
      <c r="D284" s="3" t="s">
        <v>184</v>
      </c>
      <c r="E284" s="4">
        <v>13324693</v>
      </c>
    </row>
    <row r="285" spans="1:5" x14ac:dyDescent="0.5">
      <c r="A285" s="3" t="s">
        <v>163</v>
      </c>
      <c r="B285" s="3" t="s">
        <v>10</v>
      </c>
      <c r="C285" s="3" t="s">
        <v>185</v>
      </c>
      <c r="D285" s="3" t="s">
        <v>186</v>
      </c>
      <c r="E285" s="4">
        <v>14605024</v>
      </c>
    </row>
    <row r="286" spans="1:5" x14ac:dyDescent="0.5">
      <c r="A286" s="3" t="s">
        <v>164</v>
      </c>
      <c r="B286" s="3" t="s">
        <v>8</v>
      </c>
      <c r="C286" s="3" t="s">
        <v>180</v>
      </c>
      <c r="D286" s="3" t="s">
        <v>181</v>
      </c>
      <c r="E286" s="4">
        <v>15640</v>
      </c>
    </row>
    <row r="287" spans="1:5" x14ac:dyDescent="0.5">
      <c r="A287" s="3" t="s">
        <v>164</v>
      </c>
      <c r="B287" s="3" t="s">
        <v>8</v>
      </c>
      <c r="C287" s="3" t="s">
        <v>182</v>
      </c>
      <c r="D287" s="3" t="s">
        <v>181</v>
      </c>
      <c r="E287" s="4">
        <v>19503</v>
      </c>
    </row>
    <row r="288" spans="1:5" x14ac:dyDescent="0.5">
      <c r="A288" s="3" t="s">
        <v>164</v>
      </c>
      <c r="B288" s="3" t="s">
        <v>8</v>
      </c>
      <c r="C288" s="3" t="s">
        <v>183</v>
      </c>
      <c r="D288" s="3" t="s">
        <v>184</v>
      </c>
      <c r="E288" s="4">
        <v>38881</v>
      </c>
    </row>
    <row r="289" spans="1:5" x14ac:dyDescent="0.5">
      <c r="A289" s="3" t="s">
        <v>164</v>
      </c>
      <c r="B289" s="3" t="s">
        <v>8</v>
      </c>
      <c r="C289" s="3" t="s">
        <v>185</v>
      </c>
      <c r="D289" s="3" t="s">
        <v>186</v>
      </c>
      <c r="E289" s="4">
        <v>38881</v>
      </c>
    </row>
    <row r="290" spans="1:5" x14ac:dyDescent="0.5">
      <c r="A290" s="3" t="s">
        <v>165</v>
      </c>
      <c r="B290" s="3" t="s">
        <v>7</v>
      </c>
      <c r="C290" s="3" t="s">
        <v>180</v>
      </c>
      <c r="D290" s="3" t="s">
        <v>181</v>
      </c>
      <c r="E290" s="4">
        <v>14423</v>
      </c>
    </row>
    <row r="291" spans="1:5" x14ac:dyDescent="0.5">
      <c r="A291" s="3" t="s">
        <v>165</v>
      </c>
      <c r="B291" s="3" t="s">
        <v>7</v>
      </c>
      <c r="C291" s="3" t="s">
        <v>182</v>
      </c>
      <c r="D291" s="3" t="s">
        <v>181</v>
      </c>
      <c r="E291" s="4">
        <v>14261</v>
      </c>
    </row>
    <row r="292" spans="1:5" x14ac:dyDescent="0.5">
      <c r="A292" s="3" t="s">
        <v>165</v>
      </c>
      <c r="B292" s="3" t="s">
        <v>7</v>
      </c>
      <c r="C292" s="3" t="s">
        <v>183</v>
      </c>
      <c r="D292" s="3" t="s">
        <v>184</v>
      </c>
      <c r="E292" s="4">
        <v>38881</v>
      </c>
    </row>
    <row r="293" spans="1:5" x14ac:dyDescent="0.5">
      <c r="A293" s="3" t="s">
        <v>165</v>
      </c>
      <c r="B293" s="3" t="s">
        <v>7</v>
      </c>
      <c r="C293" s="3" t="s">
        <v>185</v>
      </c>
      <c r="D293" s="3" t="s">
        <v>186</v>
      </c>
      <c r="E293" s="4">
        <v>38881</v>
      </c>
    </row>
    <row r="294" spans="1:5" x14ac:dyDescent="0.5">
      <c r="A294" s="3" t="s">
        <v>166</v>
      </c>
      <c r="B294" s="3" t="s">
        <v>27</v>
      </c>
      <c r="C294" s="3" t="s">
        <v>180</v>
      </c>
      <c r="D294" s="3" t="s">
        <v>181</v>
      </c>
      <c r="E294" s="4">
        <v>21834795</v>
      </c>
    </row>
    <row r="295" spans="1:5" x14ac:dyDescent="0.5">
      <c r="A295" s="3" t="s">
        <v>166</v>
      </c>
      <c r="B295" s="3" t="s">
        <v>27</v>
      </c>
      <c r="C295" s="3" t="s">
        <v>182</v>
      </c>
      <c r="D295" s="3" t="s">
        <v>181</v>
      </c>
      <c r="E295" s="4">
        <v>21759139</v>
      </c>
    </row>
    <row r="296" spans="1:5" x14ac:dyDescent="0.5">
      <c r="A296" s="3" t="s">
        <v>166</v>
      </c>
      <c r="B296" s="3" t="s">
        <v>27</v>
      </c>
      <c r="C296" s="3" t="s">
        <v>183</v>
      </c>
      <c r="D296" s="3" t="s">
        <v>184</v>
      </c>
      <c r="E296" s="4">
        <v>23777794</v>
      </c>
    </row>
    <row r="297" spans="1:5" x14ac:dyDescent="0.5">
      <c r="A297" s="3" t="s">
        <v>166</v>
      </c>
      <c r="B297" s="3" t="s">
        <v>27</v>
      </c>
      <c r="C297" s="3" t="s">
        <v>185</v>
      </c>
      <c r="D297" s="3" t="s">
        <v>186</v>
      </c>
      <c r="E297" s="4">
        <v>26654876</v>
      </c>
    </row>
    <row r="298" spans="1:5" x14ac:dyDescent="0.5">
      <c r="A298" s="3" t="s">
        <v>167</v>
      </c>
      <c r="B298" s="3" t="s">
        <v>28</v>
      </c>
      <c r="C298" s="3" t="s">
        <v>180</v>
      </c>
      <c r="D298" s="3" t="s">
        <v>181</v>
      </c>
      <c r="E298" s="4">
        <v>21365534</v>
      </c>
    </row>
    <row r="299" spans="1:5" x14ac:dyDescent="0.5">
      <c r="A299" s="3" t="s">
        <v>167</v>
      </c>
      <c r="B299" s="3" t="s">
        <v>28</v>
      </c>
      <c r="C299" s="3" t="s">
        <v>182</v>
      </c>
      <c r="D299" s="3" t="s">
        <v>181</v>
      </c>
      <c r="E299" s="4">
        <v>24555654</v>
      </c>
    </row>
    <row r="300" spans="1:5" x14ac:dyDescent="0.5">
      <c r="A300" s="3" t="s">
        <v>167</v>
      </c>
      <c r="B300" s="3" t="s">
        <v>28</v>
      </c>
      <c r="C300" s="3" t="s">
        <v>183</v>
      </c>
      <c r="D300" s="3" t="s">
        <v>184</v>
      </c>
      <c r="E300" s="4">
        <v>15600000</v>
      </c>
    </row>
    <row r="301" spans="1:5" x14ac:dyDescent="0.5">
      <c r="A301" s="3" t="s">
        <v>167</v>
      </c>
      <c r="B301" s="3" t="s">
        <v>28</v>
      </c>
      <c r="C301" s="3" t="s">
        <v>185</v>
      </c>
      <c r="D301" s="3" t="s">
        <v>186</v>
      </c>
      <c r="E301" s="4">
        <v>15600000</v>
      </c>
    </row>
    <row r="302" spans="1:5" x14ac:dyDescent="0.5">
      <c r="A302" s="3" t="s">
        <v>168</v>
      </c>
      <c r="B302" s="3" t="s">
        <v>65</v>
      </c>
      <c r="C302" s="3" t="s">
        <v>180</v>
      </c>
      <c r="D302" s="3" t="s">
        <v>181</v>
      </c>
      <c r="E302" s="4">
        <v>2252664</v>
      </c>
    </row>
    <row r="303" spans="1:5" x14ac:dyDescent="0.5">
      <c r="A303" s="3" t="s">
        <v>168</v>
      </c>
      <c r="B303" s="3" t="s">
        <v>65</v>
      </c>
      <c r="C303" s="3" t="s">
        <v>182</v>
      </c>
      <c r="D303" s="3" t="s">
        <v>181</v>
      </c>
      <c r="E303" s="4">
        <v>3035390</v>
      </c>
    </row>
    <row r="304" spans="1:5" x14ac:dyDescent="0.5">
      <c r="A304" s="3" t="s">
        <v>168</v>
      </c>
      <c r="B304" s="3" t="s">
        <v>65</v>
      </c>
      <c r="C304" s="3" t="s">
        <v>183</v>
      </c>
      <c r="D304" s="3" t="s">
        <v>184</v>
      </c>
      <c r="E304" s="4">
        <v>3390094</v>
      </c>
    </row>
    <row r="305" spans="1:5" x14ac:dyDescent="0.5">
      <c r="A305" s="3" t="s">
        <v>168</v>
      </c>
      <c r="B305" s="3" t="s">
        <v>65</v>
      </c>
      <c r="C305" s="3" t="s">
        <v>185</v>
      </c>
      <c r="D305" s="3" t="s">
        <v>186</v>
      </c>
      <c r="E305" s="4">
        <v>4025552</v>
      </c>
    </row>
    <row r="306" spans="1:5" x14ac:dyDescent="0.5">
      <c r="A306" s="3" t="s">
        <v>169</v>
      </c>
      <c r="B306" s="3" t="s">
        <v>69</v>
      </c>
      <c r="C306" s="3" t="s">
        <v>180</v>
      </c>
      <c r="D306" s="3" t="s">
        <v>181</v>
      </c>
      <c r="E306" s="4">
        <v>1847604</v>
      </c>
    </row>
    <row r="307" spans="1:5" x14ac:dyDescent="0.5">
      <c r="A307" s="3" t="s">
        <v>169</v>
      </c>
      <c r="B307" s="3" t="s">
        <v>69</v>
      </c>
      <c r="C307" s="3" t="s">
        <v>182</v>
      </c>
      <c r="D307" s="3" t="s">
        <v>181</v>
      </c>
      <c r="E307" s="4">
        <v>1929877</v>
      </c>
    </row>
    <row r="308" spans="1:5" x14ac:dyDescent="0.5">
      <c r="A308" s="3" t="s">
        <v>169</v>
      </c>
      <c r="B308" s="3" t="s">
        <v>69</v>
      </c>
      <c r="C308" s="3" t="s">
        <v>183</v>
      </c>
      <c r="D308" s="3" t="s">
        <v>184</v>
      </c>
      <c r="E308" s="4">
        <v>2065217</v>
      </c>
    </row>
    <row r="309" spans="1:5" x14ac:dyDescent="0.5">
      <c r="A309" s="3" t="s">
        <v>169</v>
      </c>
      <c r="B309" s="3" t="s">
        <v>69</v>
      </c>
      <c r="C309" s="3" t="s">
        <v>185</v>
      </c>
      <c r="D309" s="3" t="s">
        <v>186</v>
      </c>
      <c r="E309" s="4">
        <v>2125425</v>
      </c>
    </row>
    <row r="310" spans="1:5" x14ac:dyDescent="0.5">
      <c r="A310" s="3" t="s">
        <v>170</v>
      </c>
      <c r="B310" s="3" t="s">
        <v>70</v>
      </c>
      <c r="C310" s="3" t="s">
        <v>180</v>
      </c>
      <c r="D310" s="3" t="s">
        <v>181</v>
      </c>
      <c r="E310" s="4">
        <v>1723259</v>
      </c>
    </row>
    <row r="311" spans="1:5" x14ac:dyDescent="0.5">
      <c r="A311" s="3" t="s">
        <v>170</v>
      </c>
      <c r="B311" s="3" t="s">
        <v>70</v>
      </c>
      <c r="C311" s="3" t="s">
        <v>182</v>
      </c>
      <c r="D311" s="3" t="s">
        <v>181</v>
      </c>
      <c r="E311" s="4">
        <v>1771400</v>
      </c>
    </row>
    <row r="312" spans="1:5" x14ac:dyDescent="0.5">
      <c r="A312" s="3" t="s">
        <v>170</v>
      </c>
      <c r="B312" s="3" t="s">
        <v>70</v>
      </c>
      <c r="C312" s="3" t="s">
        <v>183</v>
      </c>
      <c r="D312" s="3" t="s">
        <v>184</v>
      </c>
      <c r="E312" s="4">
        <v>1835715</v>
      </c>
    </row>
    <row r="313" spans="1:5" x14ac:dyDescent="0.5">
      <c r="A313" s="3" t="s">
        <v>170</v>
      </c>
      <c r="B313" s="3" t="s">
        <v>70</v>
      </c>
      <c r="C313" s="3" t="s">
        <v>185</v>
      </c>
      <c r="D313" s="3" t="s">
        <v>186</v>
      </c>
      <c r="E313" s="4">
        <v>1908701</v>
      </c>
    </row>
    <row r="314" spans="1:5" x14ac:dyDescent="0.5">
      <c r="A314" s="3" t="s">
        <v>171</v>
      </c>
      <c r="B314" s="3" t="s">
        <v>71</v>
      </c>
      <c r="C314" s="3" t="s">
        <v>180</v>
      </c>
      <c r="D314" s="3" t="s">
        <v>181</v>
      </c>
      <c r="E314" s="4">
        <v>5699932</v>
      </c>
    </row>
    <row r="315" spans="1:5" x14ac:dyDescent="0.5">
      <c r="A315" s="3" t="s">
        <v>171</v>
      </c>
      <c r="B315" s="3" t="s">
        <v>71</v>
      </c>
      <c r="C315" s="3" t="s">
        <v>182</v>
      </c>
      <c r="D315" s="3" t="s">
        <v>181</v>
      </c>
      <c r="E315" s="4">
        <v>6090887</v>
      </c>
    </row>
    <row r="316" spans="1:5" x14ac:dyDescent="0.5">
      <c r="A316" s="3" t="s">
        <v>171</v>
      </c>
      <c r="B316" s="3" t="s">
        <v>71</v>
      </c>
      <c r="C316" s="3" t="s">
        <v>183</v>
      </c>
      <c r="D316" s="3" t="s">
        <v>184</v>
      </c>
      <c r="E316" s="4">
        <v>5990940</v>
      </c>
    </row>
    <row r="317" spans="1:5" x14ac:dyDescent="0.5">
      <c r="A317" s="3" t="s">
        <v>171</v>
      </c>
      <c r="B317" s="3" t="s">
        <v>71</v>
      </c>
      <c r="C317" s="3" t="s">
        <v>185</v>
      </c>
      <c r="D317" s="3" t="s">
        <v>186</v>
      </c>
      <c r="E317" s="4">
        <v>6399030</v>
      </c>
    </row>
    <row r="318" spans="1:5" x14ac:dyDescent="0.5">
      <c r="A318" s="3" t="s">
        <v>172</v>
      </c>
      <c r="B318" s="3" t="s">
        <v>72</v>
      </c>
      <c r="C318" s="3" t="s">
        <v>180</v>
      </c>
      <c r="D318" s="3" t="s">
        <v>181</v>
      </c>
      <c r="E318" s="4">
        <v>1848548</v>
      </c>
    </row>
    <row r="319" spans="1:5" x14ac:dyDescent="0.5">
      <c r="A319" s="3" t="s">
        <v>172</v>
      </c>
      <c r="B319" s="3" t="s">
        <v>72</v>
      </c>
      <c r="C319" s="3" t="s">
        <v>182</v>
      </c>
      <c r="D319" s="3" t="s">
        <v>181</v>
      </c>
      <c r="E319" s="4">
        <v>1827074</v>
      </c>
    </row>
    <row r="320" spans="1:5" x14ac:dyDescent="0.5">
      <c r="A320" s="3" t="s">
        <v>172</v>
      </c>
      <c r="B320" s="3" t="s">
        <v>72</v>
      </c>
      <c r="C320" s="3" t="s">
        <v>183</v>
      </c>
      <c r="D320" s="3" t="s">
        <v>184</v>
      </c>
      <c r="E320" s="4">
        <v>2036380</v>
      </c>
    </row>
    <row r="321" spans="1:5" x14ac:dyDescent="0.5">
      <c r="A321" s="3" t="s">
        <v>172</v>
      </c>
      <c r="B321" s="3" t="s">
        <v>72</v>
      </c>
      <c r="C321" s="3" t="s">
        <v>185</v>
      </c>
      <c r="D321" s="3" t="s">
        <v>186</v>
      </c>
      <c r="E321" s="4">
        <v>2095662</v>
      </c>
    </row>
    <row r="322" spans="1:5" x14ac:dyDescent="0.5">
      <c r="A322" s="3" t="s">
        <v>173</v>
      </c>
      <c r="B322" s="3" t="s">
        <v>73</v>
      </c>
      <c r="C322" s="3" t="s">
        <v>180</v>
      </c>
      <c r="D322" s="3" t="s">
        <v>181</v>
      </c>
      <c r="E322" s="4">
        <v>1277167</v>
      </c>
    </row>
    <row r="323" spans="1:5" x14ac:dyDescent="0.5">
      <c r="A323" s="3" t="s">
        <v>173</v>
      </c>
      <c r="B323" s="3" t="s">
        <v>73</v>
      </c>
      <c r="C323" s="3" t="s">
        <v>182</v>
      </c>
      <c r="D323" s="3" t="s">
        <v>181</v>
      </c>
      <c r="E323" s="4">
        <v>1683210</v>
      </c>
    </row>
    <row r="324" spans="1:5" x14ac:dyDescent="0.5">
      <c r="A324" s="3" t="s">
        <v>173</v>
      </c>
      <c r="B324" s="3" t="s">
        <v>73</v>
      </c>
      <c r="C324" s="3" t="s">
        <v>183</v>
      </c>
      <c r="D324" s="3" t="s">
        <v>184</v>
      </c>
      <c r="E324" s="4">
        <v>1776118</v>
      </c>
    </row>
    <row r="325" spans="1:5" x14ac:dyDescent="0.5">
      <c r="A325" s="3" t="s">
        <v>173</v>
      </c>
      <c r="B325" s="3" t="s">
        <v>73</v>
      </c>
      <c r="C325" s="3" t="s">
        <v>185</v>
      </c>
      <c r="D325" s="3" t="s">
        <v>186</v>
      </c>
      <c r="E325" s="4">
        <v>1860446</v>
      </c>
    </row>
    <row r="327" spans="1:5" ht="32.85" customHeight="1" x14ac:dyDescent="0.5">
      <c r="A327" s="1" t="s">
        <v>187</v>
      </c>
      <c r="B327" s="1"/>
      <c r="C327" s="1"/>
      <c r="D327" s="1"/>
      <c r="E327" s="1"/>
    </row>
  </sheetData>
  <mergeCells count="1">
    <mergeCell ref="A327:E327"/>
  </mergeCells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 Summary</vt:lpstr>
      <vt:lpstr>Data (Wide)</vt:lpstr>
      <vt:lpstr>PivotData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William King</cp:lastModifiedBy>
  <cp:revision>0</cp:revision>
  <dcterms:created xsi:type="dcterms:W3CDTF">2026-08-19T23:47:15Z</dcterms:created>
  <dcterms:modified xsi:type="dcterms:W3CDTF">2026-08-20T00:35:24Z</dcterms:modified>
  <dc:language>en-US</dc:language>
</cp:coreProperties>
</file>