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ATAFILE\COVID-19 - CKCCT\SBA PPP\"/>
    </mc:Choice>
  </mc:AlternateContent>
  <bookViews>
    <workbookView xWindow="0" yWindow="0" windowWidth="19200" windowHeight="7300"/>
  </bookViews>
  <sheets>
    <sheet name="Loan Forgiveness - PPP" sheetId="2" r:id="rId1"/>
    <sheet name="Weekly Costs"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7" i="2" l="1"/>
  <c r="D60" i="2" s="1"/>
  <c r="E12" i="3"/>
  <c r="G12" i="3"/>
  <c r="I12" i="3"/>
  <c r="K12" i="3"/>
  <c r="M12" i="3"/>
  <c r="O12" i="3"/>
  <c r="Q12" i="3"/>
  <c r="S12" i="3"/>
  <c r="C12" i="3"/>
  <c r="D62" i="2" l="1"/>
  <c r="E27" i="2" l="1"/>
  <c r="E26" i="2"/>
  <c r="S19" i="3"/>
  <c r="S18" i="3"/>
  <c r="S16" i="3"/>
  <c r="E24" i="2" s="1"/>
  <c r="S11" i="3"/>
  <c r="S17" i="3"/>
  <c r="E25" i="2" s="1"/>
  <c r="E21" i="2"/>
  <c r="E20" i="2"/>
  <c r="E19" i="2"/>
  <c r="S9" i="3"/>
  <c r="S10" i="3"/>
  <c r="S7" i="3"/>
  <c r="E18" i="2" s="1"/>
  <c r="E22" i="2" l="1"/>
  <c r="E23" i="2" s="1"/>
  <c r="E34" i="2" s="1"/>
  <c r="E31" i="2"/>
  <c r="D50" i="2"/>
  <c r="D46" i="2"/>
  <c r="D59" i="2" s="1"/>
  <c r="B82" i="2"/>
  <c r="B91" i="2" s="1"/>
  <c r="K81" i="2"/>
  <c r="I81" i="2"/>
  <c r="K80" i="2"/>
  <c r="I80" i="2"/>
  <c r="K79" i="2"/>
  <c r="I79" i="2"/>
  <c r="K78" i="2"/>
  <c r="I78" i="2"/>
  <c r="K77" i="2"/>
  <c r="I77" i="2"/>
  <c r="K76" i="2"/>
  <c r="I76" i="2"/>
  <c r="K75" i="2"/>
  <c r="I75" i="2"/>
  <c r="K74" i="2"/>
  <c r="I74" i="2"/>
  <c r="K73" i="2"/>
  <c r="I73" i="2"/>
  <c r="D18" i="2"/>
  <c r="D19" i="2" s="1"/>
  <c r="D20" i="2" s="1"/>
  <c r="D21" i="2" s="1"/>
  <c r="C18" i="2"/>
  <c r="C24" i="2" s="1"/>
  <c r="C25" i="2" s="1"/>
  <c r="C26" i="2" s="1"/>
  <c r="C27" i="2" s="1"/>
  <c r="C28" i="2" s="1"/>
  <c r="C29" i="2" s="1"/>
  <c r="C30" i="2" s="1"/>
  <c r="L79" i="2" l="1"/>
  <c r="E32" i="2"/>
  <c r="E35" i="2" s="1"/>
  <c r="E36" i="2" s="1"/>
  <c r="D61" i="2"/>
  <c r="D63" i="2" s="1"/>
  <c r="L73" i="2"/>
  <c r="L74" i="2"/>
  <c r="L75" i="2"/>
  <c r="L80" i="2"/>
  <c r="L81" i="2"/>
  <c r="L77" i="2"/>
  <c r="L78" i="2"/>
  <c r="L76" i="2"/>
  <c r="D24" i="2"/>
  <c r="D25" i="2" s="1"/>
  <c r="D26" i="2" s="1"/>
  <c r="D27" i="2" s="1"/>
  <c r="D28" i="2" s="1"/>
  <c r="D29" i="2" s="1"/>
  <c r="D30" i="2" s="1"/>
  <c r="C19" i="2"/>
  <c r="C20" i="2" s="1"/>
  <c r="C21" i="2" s="1"/>
  <c r="D64" i="2" l="1"/>
  <c r="D66" i="2" s="1"/>
  <c r="B92" i="2" s="1"/>
  <c r="B95" i="2" s="1"/>
</calcChain>
</file>

<file path=xl/sharedStrings.xml><?xml version="1.0" encoding="utf-8"?>
<sst xmlns="http://schemas.openxmlformats.org/spreadsheetml/2006/main" count="118" uniqueCount="95">
  <si>
    <t>Paycheck Protection Program</t>
  </si>
  <si>
    <t>Loan Forgiveness Calculation Template - Example</t>
  </si>
  <si>
    <t xml:space="preserve">DISCLAIMER: THIS DOCUMENT WAS PREPARED FOR ESTIMATING PURPOSES ONLY BASED ON THE INTERIM FINAL RULE FROM 4-2-2020. SBA GUIDANCE WILL BE ISSUED </t>
  </si>
  <si>
    <t>THAT COULD ALTER FORGIVENESS AMOUNTS.</t>
  </si>
  <si>
    <t>Enter information in these boxes</t>
  </si>
  <si>
    <t>These boxes will self-calculate</t>
  </si>
  <si>
    <t>Actual PPP Amount (if already approved by SBA Lender)</t>
  </si>
  <si>
    <t>PPP LOAN COVERED LOAN FORGIVENESS CALCULATION BASED UPON ACTUAL PAYMENTS DURING COVERED PERIOD (8 week period beginning on date of the origination of PPP Loan)</t>
  </si>
  <si>
    <t>Allowable Uses for PPP Loan</t>
  </si>
  <si>
    <t>8 WEEK COVERED PPP LOAN PERIOD</t>
  </si>
  <si>
    <t>COSTS PAID</t>
  </si>
  <si>
    <t>NOTES</t>
  </si>
  <si>
    <t>Gross Payroll*</t>
  </si>
  <si>
    <t>Health Insurance Premiums paid by employer</t>
  </si>
  <si>
    <t>State and Local taxes assessed, including state unemployment</t>
  </si>
  <si>
    <t>Retirement plan contributions for employees and owners including 401(k) Plans, Simple IRAs and SEP IRAs - Total Expense</t>
  </si>
  <si>
    <t>Total Used on Payroll Costs</t>
  </si>
  <si>
    <t>Mortgage Interest</t>
  </si>
  <si>
    <t xml:space="preserve">Rent Payments </t>
  </si>
  <si>
    <t>Utilities</t>
  </si>
  <si>
    <t>Other Qualified Expenses</t>
  </si>
  <si>
    <t>Amount Used on Other Authorized Costs</t>
  </si>
  <si>
    <t>Not to exceed 25%</t>
  </si>
  <si>
    <t>PPP LOAN POTENTIAL FORGIVENESS REDUCTION CALCULATION BASED UPON REDUCTION RELATING TO SALARY &amp; WAGES</t>
  </si>
  <si>
    <t>Employee Name</t>
  </si>
  <si>
    <t>Amount Not Forgivable</t>
  </si>
  <si>
    <t>Salary/Wages Paid During Q1 2020</t>
  </si>
  <si>
    <t>Salary/Wages Paid During 8 Weeks Following Receipt of PPP Loan</t>
  </si>
  <si>
    <t>Actual Annualized Compensation Rate Paid During Q1 2020</t>
  </si>
  <si>
    <t>Actual Annualized Compensation Rate Paid During Covered Period</t>
  </si>
  <si>
    <t>Percentage Decrease</t>
  </si>
  <si>
    <t>AAA AAA</t>
  </si>
  <si>
    <t>*****</t>
  </si>
  <si>
    <t>BBB BBB</t>
  </si>
  <si>
    <t>Total Salary Reductions</t>
  </si>
  <si>
    <t>To be determined based on pending guidance from authoritative sources</t>
  </si>
  <si>
    <t>Reduction Based Upon Employee Salary Reduced &gt; 25%</t>
  </si>
  <si>
    <t>Total Amount Not Eligible for Loan Forgiveness</t>
  </si>
  <si>
    <t>Adjusted Estimated Loan Forgiveness Amount</t>
  </si>
  <si>
    <t>PPP LOAN POTENTIAL FORGIVENESS REDUCTION CALCULATION BASED UPON AVERAGE FULL TIME EQUIVALENTS (FTE'S)</t>
  </si>
  <si>
    <t>COVERED PERIOD DATES</t>
  </si>
  <si>
    <t># OF FTE'S</t>
  </si>
  <si>
    <t>COVERED PERIOD FROM</t>
  </si>
  <si>
    <t>WEEK 1 - WEEK 2</t>
  </si>
  <si>
    <t>WEEK 3 - WEEK 4</t>
  </si>
  <si>
    <t>WEEK 5 - WEEK 6</t>
  </si>
  <si>
    <t>WEEK 7 - WEEK 8</t>
  </si>
  <si>
    <t xml:space="preserve">COMPARISON PERIOD </t>
  </si>
  <si>
    <t>PERIOD FROM</t>
  </si>
  <si>
    <t>1/1/2020-1/31/2020</t>
  </si>
  <si>
    <t>2/1/2020-2/29/2020</t>
  </si>
  <si>
    <t xml:space="preserve">    Average Number of FTE's During Option Period #1</t>
  </si>
  <si>
    <t>AVERAGE FTE PPP LOAN FORGIVENESS REDUCTION CALCULATION</t>
  </si>
  <si>
    <t>AVERAGE # OF FTE'S DURING COVERED PERIOD</t>
  </si>
  <si>
    <t xml:space="preserve">AVERAGE # OF FTE'S DURING COMPARISON PERIOD </t>
  </si>
  <si>
    <t>PPP LOAN REDUCTION QUOTIENT</t>
  </si>
  <si>
    <t xml:space="preserve">POTENTIAL LOAN FORGIVENESS AMOUNT </t>
  </si>
  <si>
    <t>REDUCTION IN LOAN FORGIVENESS AMOUNT</t>
  </si>
  <si>
    <t>PERIOD DURING FUNDING</t>
  </si>
  <si>
    <t>Estimated Remaining Loan Amount to Repay (Up to 2 year Repayment Term at 1% Interest)</t>
  </si>
  <si>
    <t>Potential Loan Forgiveness Amount Before Payroll Considerations (See Below)</t>
  </si>
  <si>
    <t>Gross payroll</t>
  </si>
  <si>
    <t>Week 1</t>
  </si>
  <si>
    <t>Week 2</t>
  </si>
  <si>
    <t>Week 3</t>
  </si>
  <si>
    <t>Week 4</t>
  </si>
  <si>
    <t>Week 5</t>
  </si>
  <si>
    <t>Week 6</t>
  </si>
  <si>
    <t>Week 7</t>
  </si>
  <si>
    <t>Week 8</t>
  </si>
  <si>
    <t>Total</t>
  </si>
  <si>
    <t>PAYROLL COSTS</t>
  </si>
  <si>
    <t>OTHER COSTS</t>
  </si>
  <si>
    <t>Maximum amount of other authorized costs</t>
  </si>
  <si>
    <t xml:space="preserve">QUALIFIED PPP PAYROLL COSTS </t>
  </si>
  <si>
    <t xml:space="preserve">QUALIFIED OTHER COSTS </t>
  </si>
  <si>
    <t>ADJUSTED LOAN FORGIVENESS</t>
  </si>
  <si>
    <t>NOTE - LOAN TO BE FORGIVEN FURTHER WITH SALARY REDUCTIONS GREATER THAN 25% FOR INDIVIDUAL EMPLOYEES. PENDING FURTHER GUIDANCE</t>
  </si>
  <si>
    <t>Employer health insurance premiums</t>
  </si>
  <si>
    <t>State and local taxes, including state unemployment</t>
  </si>
  <si>
    <t>Employer retirement contirbutions</t>
  </si>
  <si>
    <t>Minimum 75%</t>
  </si>
  <si>
    <t>Amount of allowable payroll costs</t>
  </si>
  <si>
    <t>Date of Loan Origination (Funding)</t>
  </si>
  <si>
    <t>Total Payroll Costs</t>
  </si>
  <si>
    <t>Updated 4-29-20 @ 1pm</t>
  </si>
  <si>
    <t>EIDL Grant Received</t>
  </si>
  <si>
    <t xml:space="preserve">    Less: Employees greater than $100,000 ($15,385 max for 8 weeks per person)</t>
  </si>
  <si>
    <t>2/15/19-2/28/2019</t>
  </si>
  <si>
    <t>3/1/19-3/31/2019</t>
  </si>
  <si>
    <t>4/1/19-4/30/2019</t>
  </si>
  <si>
    <t>5/1/19-5/31/2019</t>
  </si>
  <si>
    <t>6/1/19-6/30/2019</t>
  </si>
  <si>
    <t xml:space="preserve">    Average Number of FTE's During Option Period #2</t>
  </si>
  <si>
    <t>Note: Enter above the actual salary/wage reduction to any employee earning less than $100,000/yr. during the covered period compared to the total salary and wages of the employee during the most recent full quarter during which the employee was employed before the covered period. The maximum pay allowed under the PPP for one employee during the 8-week period is $15,385.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</si>
</sst>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1" x14ac:knownFonts="1">
    <font>
      <sz val="11"/>
      <color theme="1"/>
      <name val="Calibri"/>
      <family val="2"/>
      <scheme val="minor"/>
    </font>
    <font>
      <sz val="11"/>
      <color theme="1"/>
      <name val="Calibri"/>
      <family val="2"/>
      <scheme val="minor"/>
    </font>
    <font>
      <sz val="12"/>
      <color theme="1"/>
      <name val="Times New Roman"/>
      <family val="2"/>
    </font>
    <font>
      <b/>
      <sz val="16"/>
      <color theme="1"/>
      <name val="Times New Roman"/>
      <family val="1"/>
    </font>
    <font>
      <sz val="11"/>
      <color theme="1"/>
      <name val="Times New Roman"/>
      <family val="1"/>
    </font>
    <font>
      <sz val="12"/>
      <name val="Times New Roman"/>
      <family val="1"/>
    </font>
    <font>
      <b/>
      <sz val="11"/>
      <color rgb="FFFF0000"/>
      <name val="Times New Roman"/>
      <family val="1"/>
    </font>
    <font>
      <b/>
      <sz val="11"/>
      <color theme="1"/>
      <name val="Times New Roman"/>
      <family val="1"/>
    </font>
    <font>
      <sz val="12"/>
      <color theme="1"/>
      <name val="Times New Roman"/>
      <family val="1"/>
    </font>
    <font>
      <i/>
      <sz val="11"/>
      <color theme="1"/>
      <name val="Times New Roman"/>
      <family val="1"/>
    </font>
    <font>
      <b/>
      <sz val="12"/>
      <color theme="1"/>
      <name val="Times New Roman"/>
      <family val="1"/>
    </font>
  </fonts>
  <fills count="8">
    <fill>
      <patternFill patternType="none"/>
    </fill>
    <fill>
      <patternFill patternType="gray125"/>
    </fill>
    <fill>
      <patternFill patternType="solid">
        <fgColor theme="9" tint="0.59999389629810485"/>
        <bgColor indexed="64"/>
      </patternFill>
    </fill>
    <fill>
      <patternFill patternType="solid">
        <fgColor theme="9"/>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9" fontId="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27">
    <xf numFmtId="0" fontId="0" fillId="0" borderId="0" xfId="0"/>
    <xf numFmtId="0" fontId="4" fillId="0" borderId="0" xfId="0" applyFont="1"/>
    <xf numFmtId="0" fontId="6" fillId="0" borderId="0" xfId="0" applyFont="1"/>
    <xf numFmtId="0" fontId="4" fillId="2" borderId="0" xfId="0" applyFont="1" applyFill="1"/>
    <xf numFmtId="0" fontId="7" fillId="0" borderId="0" xfId="0" applyFont="1"/>
    <xf numFmtId="0" fontId="4" fillId="3" borderId="0" xfId="0" applyFont="1" applyFill="1"/>
    <xf numFmtId="43" fontId="4" fillId="2" borderId="0" xfId="2" applyFont="1" applyFill="1"/>
    <xf numFmtId="14" fontId="4" fillId="2" borderId="0" xfId="0" applyNumberFormat="1" applyFont="1" applyFill="1"/>
    <xf numFmtId="0" fontId="4" fillId="0" borderId="0" xfId="0" applyFont="1" applyFill="1"/>
    <xf numFmtId="14" fontId="4" fillId="0" borderId="5" xfId="0" applyNumberFormat="1" applyFont="1" applyBorder="1"/>
    <xf numFmtId="14" fontId="4" fillId="0" borderId="0" xfId="0" applyNumberFormat="1" applyFont="1" applyBorder="1" applyAlignment="1"/>
    <xf numFmtId="0" fontId="4" fillId="5" borderId="0" xfId="0" applyFont="1" applyFill="1"/>
    <xf numFmtId="14" fontId="4" fillId="0" borderId="0" xfId="0" applyNumberFormat="1" applyFont="1" applyBorder="1"/>
    <xf numFmtId="164" fontId="8" fillId="0" borderId="0" xfId="2" applyNumberFormat="1" applyFont="1" applyAlignment="1">
      <alignment horizontal="left" vertical="center" indent="4"/>
    </xf>
    <xf numFmtId="0" fontId="7" fillId="0" borderId="0" xfId="0" applyFont="1" applyFill="1" applyBorder="1" applyAlignment="1">
      <alignment horizontal="center"/>
    </xf>
    <xf numFmtId="44" fontId="4" fillId="0" borderId="0" xfId="0" applyNumberFormat="1" applyFont="1" applyFill="1" applyBorder="1"/>
    <xf numFmtId="0" fontId="4" fillId="4" borderId="0" xfId="0" applyFont="1" applyFill="1"/>
    <xf numFmtId="0" fontId="4" fillId="6" borderId="1" xfId="0" applyFont="1" applyFill="1" applyBorder="1"/>
    <xf numFmtId="0" fontId="4" fillId="6" borderId="1" xfId="0" applyFont="1" applyFill="1" applyBorder="1" applyAlignment="1">
      <alignment horizontal="center" wrapText="1"/>
    </xf>
    <xf numFmtId="0" fontId="4" fillId="6" borderId="1" xfId="0" applyFont="1" applyFill="1" applyBorder="1" applyAlignment="1">
      <alignment vertical="center" wrapText="1"/>
    </xf>
    <xf numFmtId="0" fontId="4" fillId="2" borderId="1" xfId="0" applyFont="1" applyFill="1" applyBorder="1"/>
    <xf numFmtId="164" fontId="6" fillId="3" borderId="1" xfId="2" applyNumberFormat="1" applyFont="1" applyFill="1" applyBorder="1" applyAlignment="1">
      <alignment horizontal="center"/>
    </xf>
    <xf numFmtId="164" fontId="4" fillId="3" borderId="1" xfId="2" applyNumberFormat="1" applyFont="1" applyFill="1" applyBorder="1"/>
    <xf numFmtId="10" fontId="4" fillId="3" borderId="1" xfId="1" applyNumberFormat="1" applyFont="1" applyFill="1" applyBorder="1"/>
    <xf numFmtId="0" fontId="4" fillId="3" borderId="1" xfId="0" applyFont="1" applyFill="1" applyBorder="1"/>
    <xf numFmtId="43" fontId="4" fillId="0" borderId="7" xfId="2" applyFont="1" applyBorder="1"/>
    <xf numFmtId="43" fontId="4" fillId="0" borderId="0" xfId="2" applyFont="1" applyBorder="1"/>
    <xf numFmtId="0" fontId="6" fillId="0" borderId="0" xfId="0" applyFont="1" applyAlignment="1">
      <alignment horizontal="right"/>
    </xf>
    <xf numFmtId="43" fontId="6" fillId="0" borderId="0" xfId="2" applyFont="1" applyBorder="1"/>
    <xf numFmtId="0" fontId="4" fillId="0" borderId="0" xfId="0" applyFont="1" applyAlignment="1">
      <alignment wrapText="1"/>
    </xf>
    <xf numFmtId="0" fontId="4" fillId="2" borderId="0" xfId="0" applyFont="1" applyFill="1" applyBorder="1"/>
    <xf numFmtId="43" fontId="4" fillId="3" borderId="6" xfId="0" applyNumberFormat="1" applyFont="1" applyFill="1" applyBorder="1"/>
    <xf numFmtId="43" fontId="4" fillId="3" borderId="7" xfId="0" applyNumberFormat="1" applyFont="1" applyFill="1" applyBorder="1"/>
    <xf numFmtId="44" fontId="4" fillId="3" borderId="0" xfId="0" applyNumberFormat="1" applyFont="1" applyFill="1" applyBorder="1"/>
    <xf numFmtId="0" fontId="9" fillId="0" borderId="0" xfId="0" applyFont="1"/>
    <xf numFmtId="0" fontId="4" fillId="0" borderId="0" xfId="0" applyFont="1" applyBorder="1"/>
    <xf numFmtId="0" fontId="7" fillId="5" borderId="1" xfId="0" applyFont="1" applyFill="1" applyBorder="1" applyAlignment="1">
      <alignment horizontal="center"/>
    </xf>
    <xf numFmtId="0" fontId="7" fillId="0" borderId="0" xfId="0" applyFont="1" applyBorder="1" applyAlignment="1">
      <alignment horizontal="center"/>
    </xf>
    <xf numFmtId="164" fontId="4" fillId="3" borderId="7" xfId="0" applyNumberFormat="1" applyFont="1" applyFill="1" applyBorder="1"/>
    <xf numFmtId="43" fontId="4" fillId="3" borderId="0" xfId="0" applyNumberFormat="1" applyFont="1" applyFill="1"/>
    <xf numFmtId="164" fontId="4" fillId="3" borderId="0" xfId="0" applyNumberFormat="1" applyFont="1" applyFill="1"/>
    <xf numFmtId="9" fontId="4" fillId="3" borderId="0" xfId="1" applyFont="1" applyFill="1"/>
    <xf numFmtId="164" fontId="4" fillId="3" borderId="0" xfId="2" applyNumberFormat="1" applyFont="1" applyFill="1"/>
    <xf numFmtId="164" fontId="4" fillId="3" borderId="6" xfId="2" applyNumberFormat="1" applyFont="1" applyFill="1" applyBorder="1"/>
    <xf numFmtId="0" fontId="7" fillId="0" borderId="0" xfId="0" applyFont="1" applyAlignment="1">
      <alignment wrapText="1"/>
    </xf>
    <xf numFmtId="164" fontId="4" fillId="3" borderId="0" xfId="2" applyNumberFormat="1" applyFont="1" applyFill="1" applyBorder="1"/>
    <xf numFmtId="0" fontId="4" fillId="0" borderId="0" xfId="0" applyFont="1"/>
    <xf numFmtId="0" fontId="4" fillId="0" borderId="0" xfId="0" applyFont="1"/>
    <xf numFmtId="0" fontId="4" fillId="0" borderId="0" xfId="0" applyFont="1" applyFill="1"/>
    <xf numFmtId="0" fontId="7" fillId="6" borderId="0" xfId="0" applyFont="1" applyFill="1" applyAlignment="1">
      <alignment horizontal="center"/>
    </xf>
    <xf numFmtId="0" fontId="4" fillId="6" borderId="0" xfId="0" applyFont="1" applyFill="1"/>
    <xf numFmtId="0" fontId="4" fillId="0" borderId="0" xfId="0" applyFont="1" applyAlignment="1">
      <alignment horizontal="left"/>
    </xf>
    <xf numFmtId="0" fontId="4" fillId="0" borderId="0" xfId="0" applyFont="1" applyFill="1" applyBorder="1"/>
    <xf numFmtId="0" fontId="0" fillId="0" borderId="0" xfId="0" applyBorder="1"/>
    <xf numFmtId="43" fontId="0" fillId="0" borderId="0" xfId="4" applyFont="1"/>
    <xf numFmtId="0" fontId="8" fillId="0" borderId="0" xfId="0" applyFont="1"/>
    <xf numFmtId="0" fontId="8" fillId="0" borderId="0" xfId="0" applyFont="1" applyBorder="1"/>
    <xf numFmtId="0" fontId="8" fillId="0" borderId="0" xfId="0" applyFont="1" applyBorder="1" applyAlignment="1">
      <alignment horizontal="left"/>
    </xf>
    <xf numFmtId="43" fontId="8" fillId="0" borderId="0" xfId="4" applyFont="1" applyBorder="1" applyAlignment="1">
      <alignment horizontal="left"/>
    </xf>
    <xf numFmtId="43" fontId="8" fillId="0" borderId="0" xfId="4" applyFont="1"/>
    <xf numFmtId="0" fontId="8" fillId="0" borderId="0" xfId="0" applyFont="1" applyBorder="1" applyAlignment="1">
      <alignment horizontal="left" wrapText="1"/>
    </xf>
    <xf numFmtId="43" fontId="8" fillId="0" borderId="0" xfId="4" applyFont="1" applyBorder="1" applyAlignment="1">
      <alignment wrapText="1"/>
    </xf>
    <xf numFmtId="0" fontId="8" fillId="0" borderId="0" xfId="0" applyFont="1" applyFill="1" applyBorder="1" applyAlignment="1">
      <alignment horizontal="left" wrapText="1"/>
    </xf>
    <xf numFmtId="43" fontId="8" fillId="0" borderId="0" xfId="4" applyFont="1" applyFill="1" applyBorder="1" applyAlignment="1">
      <alignment wrapText="1"/>
    </xf>
    <xf numFmtId="0" fontId="8" fillId="0" borderId="0" xfId="0" applyFont="1" applyBorder="1" applyAlignment="1">
      <alignment horizontal="center"/>
    </xf>
    <xf numFmtId="0" fontId="8" fillId="0" borderId="0" xfId="0" applyFont="1" applyAlignment="1">
      <alignment horizontal="center"/>
    </xf>
    <xf numFmtId="0" fontId="10" fillId="0" borderId="0" xfId="0" applyFont="1" applyFill="1" applyBorder="1"/>
    <xf numFmtId="0" fontId="10" fillId="7" borderId="8" xfId="0" applyFont="1" applyFill="1" applyBorder="1" applyAlignment="1">
      <alignment horizontal="center"/>
    </xf>
    <xf numFmtId="0" fontId="10" fillId="0" borderId="0" xfId="0" applyFont="1" applyFill="1" applyBorder="1" applyAlignment="1">
      <alignment horizontal="center"/>
    </xf>
    <xf numFmtId="0" fontId="7" fillId="6" borderId="0" xfId="0" applyFont="1" applyFill="1" applyAlignment="1">
      <alignment horizontal="right"/>
    </xf>
    <xf numFmtId="0" fontId="7" fillId="6" borderId="0" xfId="0" applyFont="1" applyFill="1" applyBorder="1" applyAlignment="1"/>
    <xf numFmtId="0" fontId="4" fillId="0" borderId="0" xfId="0" applyFont="1"/>
    <xf numFmtId="0" fontId="4" fillId="0" borderId="0" xfId="0" applyFont="1"/>
    <xf numFmtId="0" fontId="7" fillId="0" borderId="0" xfId="0" applyFont="1"/>
    <xf numFmtId="0" fontId="4" fillId="0" borderId="0" xfId="0" applyFont="1" applyBorder="1"/>
    <xf numFmtId="43" fontId="8" fillId="0" borderId="6" xfId="4" applyFont="1" applyFill="1" applyBorder="1" applyAlignment="1">
      <alignment wrapText="1"/>
    </xf>
    <xf numFmtId="43" fontId="8" fillId="0" borderId="6" xfId="4" applyFont="1" applyBorder="1"/>
    <xf numFmtId="43" fontId="4" fillId="3" borderId="0" xfId="0" applyNumberFormat="1" applyFont="1" applyFill="1" applyBorder="1"/>
    <xf numFmtId="164" fontId="4" fillId="0" borderId="0" xfId="0" applyNumberFormat="1" applyFont="1" applyFill="1" applyBorder="1"/>
    <xf numFmtId="43" fontId="4" fillId="0" borderId="0" xfId="0" applyNumberFormat="1" applyFont="1" applyFill="1" applyBorder="1"/>
    <xf numFmtId="14" fontId="7" fillId="0" borderId="0" xfId="0" applyNumberFormat="1" applyFont="1" applyBorder="1" applyAlignment="1">
      <alignment horizontal="center"/>
    </xf>
    <xf numFmtId="0" fontId="7" fillId="0" borderId="1" xfId="0" applyFont="1" applyBorder="1" applyAlignment="1">
      <alignment wrapText="1"/>
    </xf>
    <xf numFmtId="0" fontId="7" fillId="4" borderId="0" xfId="0" applyFont="1" applyFill="1" applyAlignment="1">
      <alignment horizontal="center" vertical="center" wrapText="1"/>
    </xf>
    <xf numFmtId="0" fontId="7" fillId="5" borderId="1" xfId="0" applyFont="1" applyFill="1" applyBorder="1" applyAlignment="1">
      <alignment horizontal="center"/>
    </xf>
    <xf numFmtId="0" fontId="7" fillId="0" borderId="5" xfId="0" applyFont="1" applyBorder="1" applyAlignment="1">
      <alignment horizontal="center"/>
    </xf>
    <xf numFmtId="0" fontId="4" fillId="0" borderId="5" xfId="0" applyFont="1" applyBorder="1"/>
    <xf numFmtId="0" fontId="4" fillId="2" borderId="2" xfId="0" applyFont="1" applyFill="1" applyBorder="1"/>
    <xf numFmtId="0" fontId="4" fillId="2" borderId="3" xfId="0" applyFont="1" applyFill="1" applyBorder="1"/>
    <xf numFmtId="0" fontId="4" fillId="2" borderId="4" xfId="0" applyFont="1" applyFill="1" applyBorder="1"/>
    <xf numFmtId="0" fontId="4" fillId="3" borderId="2" xfId="0" applyFont="1" applyFill="1" applyBorder="1"/>
    <xf numFmtId="0" fontId="4" fillId="3" borderId="4" xfId="0" applyFont="1" applyFill="1" applyBorder="1"/>
    <xf numFmtId="0" fontId="4" fillId="0" borderId="0" xfId="0" applyFont="1"/>
    <xf numFmtId="164" fontId="4" fillId="2" borderId="2" xfId="2" applyNumberFormat="1" applyFont="1" applyFill="1" applyBorder="1"/>
    <xf numFmtId="164" fontId="4" fillId="2" borderId="3" xfId="2" applyNumberFormat="1" applyFont="1" applyFill="1" applyBorder="1"/>
    <xf numFmtId="164" fontId="4" fillId="2" borderId="4" xfId="2" applyNumberFormat="1" applyFont="1" applyFill="1" applyBorder="1"/>
    <xf numFmtId="164" fontId="4" fillId="3" borderId="2" xfId="2" applyNumberFormat="1" applyFont="1" applyFill="1" applyBorder="1"/>
    <xf numFmtId="164" fontId="4" fillId="3" borderId="4" xfId="2" applyNumberFormat="1" applyFont="1" applyFill="1" applyBorder="1"/>
    <xf numFmtId="0" fontId="7" fillId="0" borderId="0" xfId="0" applyFont="1"/>
    <xf numFmtId="0" fontId="7" fillId="5" borderId="1" xfId="0" applyFont="1" applyFill="1" applyBorder="1" applyAlignment="1">
      <alignment horizontal="center" vertical="center"/>
    </xf>
    <xf numFmtId="0" fontId="4" fillId="0" borderId="0" xfId="0" applyFont="1" applyBorder="1"/>
    <xf numFmtId="165" fontId="4" fillId="3" borderId="0" xfId="5" applyNumberFormat="1" applyFont="1" applyFill="1"/>
    <xf numFmtId="0" fontId="4" fillId="0" borderId="0" xfId="0" applyFont="1" applyFill="1"/>
    <xf numFmtId="0" fontId="4" fillId="6" borderId="1" xfId="0" applyFont="1" applyFill="1" applyBorder="1"/>
    <xf numFmtId="0" fontId="4" fillId="6" borderId="1" xfId="0" applyFont="1" applyFill="1" applyBorder="1" applyAlignment="1">
      <alignment horizontal="center" wrapText="1"/>
    </xf>
    <xf numFmtId="0" fontId="4" fillId="6" borderId="2" xfId="0" applyFont="1" applyFill="1" applyBorder="1" applyAlignment="1">
      <alignment horizontal="center" wrapText="1"/>
    </xf>
    <xf numFmtId="0" fontId="4" fillId="6" borderId="4" xfId="0" applyFont="1" applyFill="1" applyBorder="1" applyAlignment="1">
      <alignment horizontal="center" wrapText="1"/>
    </xf>
    <xf numFmtId="0" fontId="7" fillId="0" borderId="0" xfId="0" applyFont="1" applyBorder="1" applyAlignment="1">
      <alignment horizontal="center"/>
    </xf>
    <xf numFmtId="0" fontId="4" fillId="0" borderId="6" xfId="0" applyFont="1" applyBorder="1"/>
    <xf numFmtId="164" fontId="4" fillId="3" borderId="0" xfId="2" applyNumberFormat="1" applyFont="1" applyFill="1" applyBorder="1"/>
    <xf numFmtId="0" fontId="7" fillId="6" borderId="0" xfId="0" applyFont="1" applyFill="1" applyAlignment="1">
      <alignment horizontal="center"/>
    </xf>
    <xf numFmtId="0" fontId="4" fillId="6" borderId="0" xfId="0" applyFont="1" applyFill="1"/>
    <xf numFmtId="165" fontId="4" fillId="3" borderId="6" xfId="3" applyNumberFormat="1" applyFont="1" applyFill="1" applyBorder="1"/>
    <xf numFmtId="165" fontId="4" fillId="3" borderId="7" xfId="5" applyNumberFormat="1" applyFont="1" applyFill="1" applyBorder="1" applyAlignment="1">
      <alignment horizontal="center"/>
    </xf>
    <xf numFmtId="164" fontId="4" fillId="2" borderId="0" xfId="2" applyNumberFormat="1" applyFont="1" applyFill="1"/>
    <xf numFmtId="165" fontId="4" fillId="3" borderId="5" xfId="3" applyNumberFormat="1" applyFont="1" applyFill="1" applyBorder="1"/>
    <xf numFmtId="165" fontId="4" fillId="3" borderId="0" xfId="3" applyNumberFormat="1" applyFont="1" applyFill="1" applyBorder="1" applyAlignment="1">
      <alignment horizontal="center"/>
    </xf>
    <xf numFmtId="0" fontId="4" fillId="0" borderId="0" xfId="0" applyFont="1" applyFill="1" applyBorder="1" applyAlignment="1">
      <alignment wrapText="1"/>
    </xf>
    <xf numFmtId="164" fontId="4" fillId="2" borderId="6" xfId="2" applyNumberFormat="1" applyFont="1" applyFill="1" applyBorder="1"/>
    <xf numFmtId="164" fontId="4" fillId="2" borderId="0" xfId="2" applyNumberFormat="1" applyFont="1" applyFill="1" applyBorder="1"/>
    <xf numFmtId="0" fontId="4" fillId="0" borderId="0" xfId="0" applyFont="1" applyBorder="1" applyAlignment="1">
      <alignment wrapText="1"/>
    </xf>
    <xf numFmtId="164" fontId="3" fillId="0" borderId="0" xfId="2" applyNumberFormat="1" applyFont="1" applyAlignment="1">
      <alignment horizontal="center"/>
    </xf>
    <xf numFmtId="164" fontId="5" fillId="0" borderId="0" xfId="2" applyNumberFormat="1" applyFont="1" applyFill="1" applyAlignment="1">
      <alignment horizontal="center"/>
    </xf>
    <xf numFmtId="0" fontId="7" fillId="4" borderId="0" xfId="0" applyFont="1" applyFill="1" applyAlignment="1">
      <alignment horizontal="center" wrapText="1"/>
    </xf>
    <xf numFmtId="0" fontId="7" fillId="5" borderId="1" xfId="0" applyFont="1" applyFill="1" applyBorder="1" applyAlignment="1">
      <alignment horizont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cellXfs>
  <cellStyles count="6">
    <cellStyle name="Comma" xfId="4" builtinId="3"/>
    <cellStyle name="Comma 2" xfId="2"/>
    <cellStyle name="Currency" xfId="5" builtinId="4"/>
    <cellStyle name="Currency 2" xf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1485900</xdr:colOff>
      <xdr:row>0</xdr:row>
      <xdr:rowOff>31750</xdr:rowOff>
    </xdr:from>
    <xdr:to>
      <xdr:col>7</xdr:col>
      <xdr:colOff>370840</xdr:colOff>
      <xdr:row>5</xdr:row>
      <xdr:rowOff>41274</xdr:rowOff>
    </xdr:to>
    <xdr:pic>
      <xdr:nvPicPr>
        <xdr:cNvPr id="2" name="Picture 1" descr="A close up of a piece of paper&#10;&#10;Description generated with high confidence"/>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5900" y="31750"/>
          <a:ext cx="7457440" cy="962024"/>
        </a:xfrm>
        <a:prstGeom prst="rect">
          <a:avLst/>
        </a:prstGeom>
      </xdr:spPr>
    </xdr:pic>
    <xdr:clientData/>
  </xdr:twoCellAnchor>
  <xdr:twoCellAnchor>
    <xdr:from>
      <xdr:col>10</xdr:col>
      <xdr:colOff>76201</xdr:colOff>
      <xdr:row>17</xdr:row>
      <xdr:rowOff>50799</xdr:rowOff>
    </xdr:from>
    <xdr:to>
      <xdr:col>12</xdr:col>
      <xdr:colOff>495300</xdr:colOff>
      <xdr:row>24</xdr:row>
      <xdr:rowOff>110066</xdr:rowOff>
    </xdr:to>
    <xdr:sp macro="" textlink="">
      <xdr:nvSpPr>
        <xdr:cNvPr id="3" name="TextBox 2"/>
        <xdr:cNvSpPr txBox="1"/>
      </xdr:nvSpPr>
      <xdr:spPr>
        <a:xfrm>
          <a:off x="11950701" y="3695699"/>
          <a:ext cx="3936999" cy="18118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Times New Roman" panose="02020603050405020304" pitchFamily="18" charset="0"/>
              <a:cs typeface="Times New Roman" panose="02020603050405020304" pitchFamily="18" charset="0"/>
            </a:rPr>
            <a:t>* Note: This number is the gross wages (before any deductions for taxes withheld, benefit deductions, etc.) per payroll. Payroll</a:t>
          </a:r>
          <a:r>
            <a:rPr lang="en-US" sz="1200" baseline="0">
              <a:latin typeface="Times New Roman" panose="02020603050405020304" pitchFamily="18" charset="0"/>
              <a:cs typeface="Times New Roman" panose="02020603050405020304" pitchFamily="18" charset="0"/>
            </a:rPr>
            <a:t> costs should exclude annualized wages in excess of $100,000 per employee. </a:t>
          </a:r>
          <a:r>
            <a:rPr lang="en-US" sz="1200">
              <a:latin typeface="Times New Roman" panose="02020603050405020304" pitchFamily="18" charset="0"/>
              <a:cs typeface="Times New Roman" panose="02020603050405020304" pitchFamily="18" charset="0"/>
            </a:rPr>
            <a:t> For purposes of this calculation, ensure gross payroll includes the following:</a:t>
          </a:r>
        </a:p>
        <a:p>
          <a:pPr marL="171450" indent="-171450">
            <a:buFont typeface="Arial" panose="020B0604020202020204" pitchFamily="34" charset="0"/>
            <a:buChar char="•"/>
          </a:pPr>
          <a:r>
            <a:rPr lang="en-US" sz="1200">
              <a:latin typeface="Times New Roman" panose="02020603050405020304" pitchFamily="18" charset="0"/>
              <a:cs typeface="Times New Roman" panose="02020603050405020304" pitchFamily="18" charset="0"/>
            </a:rPr>
            <a:t>Salary, wage, commission or similar compensation</a:t>
          </a:r>
        </a:p>
        <a:p>
          <a:pPr marL="171450" indent="-171450">
            <a:buFont typeface="Arial" panose="020B0604020202020204" pitchFamily="34" charset="0"/>
            <a:buChar char="•"/>
          </a:pPr>
          <a:r>
            <a:rPr lang="en-US" sz="1200">
              <a:latin typeface="Times New Roman" panose="02020603050405020304" pitchFamily="18" charset="0"/>
              <a:cs typeface="Times New Roman" panose="02020603050405020304" pitchFamily="18" charset="0"/>
            </a:rPr>
            <a:t>Cash tips or equivalent</a:t>
          </a:r>
        </a:p>
        <a:p>
          <a:pPr marL="171450" indent="-171450">
            <a:buFont typeface="Arial" panose="020B0604020202020204" pitchFamily="34" charset="0"/>
            <a:buChar char="•"/>
          </a:pPr>
          <a:r>
            <a:rPr lang="en-US" sz="1200">
              <a:latin typeface="Times New Roman" panose="02020603050405020304" pitchFamily="18" charset="0"/>
              <a:cs typeface="Times New Roman" panose="02020603050405020304" pitchFamily="18" charset="0"/>
            </a:rPr>
            <a:t>Vacation, parental, family, medical or sick leave</a:t>
          </a:r>
        </a:p>
        <a:p>
          <a:pPr marL="171450" indent="-171450">
            <a:buFont typeface="Arial" panose="020B0604020202020204" pitchFamily="34" charset="0"/>
            <a:buChar char="•"/>
          </a:pPr>
          <a:r>
            <a:rPr lang="en-US" sz="1200">
              <a:latin typeface="Times New Roman" panose="02020603050405020304" pitchFamily="18" charset="0"/>
              <a:cs typeface="Times New Roman" panose="02020603050405020304" pitchFamily="18" charset="0"/>
            </a:rPr>
            <a:t>Dismissal or separation allowance</a:t>
          </a:r>
        </a:p>
        <a:p>
          <a:endParaRPr lang="en-US" sz="1100"/>
        </a:p>
      </xdr:txBody>
    </xdr:sp>
    <xdr:clientData/>
  </xdr:twoCellAnchor>
  <xdr:twoCellAnchor>
    <xdr:from>
      <xdr:col>10</xdr:col>
      <xdr:colOff>76199</xdr:colOff>
      <xdr:row>25</xdr:row>
      <xdr:rowOff>67734</xdr:rowOff>
    </xdr:from>
    <xdr:to>
      <xdr:col>12</xdr:col>
      <xdr:colOff>160867</xdr:colOff>
      <xdr:row>35</xdr:row>
      <xdr:rowOff>0</xdr:rowOff>
    </xdr:to>
    <xdr:sp macro="" textlink="">
      <xdr:nvSpPr>
        <xdr:cNvPr id="4" name="TextBox 3"/>
        <xdr:cNvSpPr txBox="1"/>
      </xdr:nvSpPr>
      <xdr:spPr>
        <a:xfrm>
          <a:off x="11948159" y="5912274"/>
          <a:ext cx="3597488" cy="1816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u="sng">
              <a:latin typeface="Times New Roman" panose="02020603050405020304" pitchFamily="18" charset="0"/>
              <a:cs typeface="Times New Roman" panose="02020603050405020304" pitchFamily="18" charset="0"/>
            </a:rPr>
            <a:t>Documentation to maintain</a:t>
          </a:r>
        </a:p>
        <a:p>
          <a:pPr marL="171450" indent="-171450">
            <a:buFont typeface="Arial" panose="020B0604020202020204" pitchFamily="34" charset="0"/>
            <a:buChar char="•"/>
          </a:pPr>
          <a:r>
            <a:rPr lang="en-US" sz="1200">
              <a:latin typeface="Times New Roman" panose="02020603050405020304" pitchFamily="18" charset="0"/>
              <a:cs typeface="Times New Roman" panose="02020603050405020304" pitchFamily="18" charset="0"/>
            </a:rPr>
            <a:t>Open</a:t>
          </a:r>
          <a:r>
            <a:rPr lang="en-US" sz="1200" baseline="0">
              <a:latin typeface="Times New Roman" panose="02020603050405020304" pitchFamily="18" charset="0"/>
              <a:cs typeface="Times New Roman" panose="02020603050405020304" pitchFamily="18" charset="0"/>
            </a:rPr>
            <a:t> a separate bank account for the PPP loan to appropriately track spending</a:t>
          </a:r>
        </a:p>
        <a:p>
          <a:pPr marL="171450" indent="-171450">
            <a:buFont typeface="Arial" panose="020B0604020202020204" pitchFamily="34" charset="0"/>
            <a:buChar char="•"/>
          </a:pPr>
          <a:r>
            <a:rPr lang="en-US" sz="1200" baseline="0">
              <a:latin typeface="Times New Roman" panose="02020603050405020304" pitchFamily="18" charset="0"/>
              <a:cs typeface="Times New Roman" panose="02020603050405020304" pitchFamily="18" charset="0"/>
            </a:rPr>
            <a:t>Payroll Reports</a:t>
          </a:r>
        </a:p>
        <a:p>
          <a:pPr marL="171450" indent="-171450">
            <a:buFont typeface="Arial" panose="020B0604020202020204" pitchFamily="34" charset="0"/>
            <a:buChar char="•"/>
          </a:pPr>
          <a:r>
            <a:rPr lang="en-US" sz="1200" baseline="0">
              <a:latin typeface="Times New Roman" panose="02020603050405020304" pitchFamily="18" charset="0"/>
              <a:cs typeface="Times New Roman" panose="02020603050405020304" pitchFamily="18" charset="0"/>
            </a:rPr>
            <a:t>Health insurance invoices</a:t>
          </a:r>
        </a:p>
        <a:p>
          <a:pPr marL="171450" indent="-171450">
            <a:buFont typeface="Arial" panose="020B0604020202020204" pitchFamily="34" charset="0"/>
            <a:buChar char="•"/>
          </a:pPr>
          <a:r>
            <a:rPr lang="en-US" sz="1200" baseline="0">
              <a:latin typeface="Times New Roman" panose="02020603050405020304" pitchFamily="18" charset="0"/>
              <a:cs typeface="Times New Roman" panose="02020603050405020304" pitchFamily="18" charset="0"/>
            </a:rPr>
            <a:t>Retirement plan statements</a:t>
          </a:r>
        </a:p>
        <a:p>
          <a:pPr marL="171450" indent="-171450">
            <a:buFont typeface="Arial" panose="020B0604020202020204" pitchFamily="34" charset="0"/>
            <a:buChar char="•"/>
          </a:pPr>
          <a:r>
            <a:rPr lang="en-US" sz="1200" baseline="0">
              <a:latin typeface="Times New Roman" panose="02020603050405020304" pitchFamily="18" charset="0"/>
              <a:cs typeface="Times New Roman" panose="02020603050405020304" pitchFamily="18" charset="0"/>
            </a:rPr>
            <a:t>Mortgage statements</a:t>
          </a:r>
        </a:p>
        <a:p>
          <a:pPr marL="171450" indent="-171450">
            <a:buFont typeface="Arial" panose="020B0604020202020204" pitchFamily="34" charset="0"/>
            <a:buChar char="•"/>
          </a:pPr>
          <a:r>
            <a:rPr lang="en-US" sz="1200" baseline="0">
              <a:latin typeface="Times New Roman" panose="02020603050405020304" pitchFamily="18" charset="0"/>
              <a:cs typeface="Times New Roman" panose="02020603050405020304" pitchFamily="18" charset="0"/>
            </a:rPr>
            <a:t>Rent invoices</a:t>
          </a:r>
        </a:p>
        <a:p>
          <a:pPr marL="171450" indent="-171450">
            <a:buFont typeface="Arial" panose="020B0604020202020204" pitchFamily="34" charset="0"/>
            <a:buChar char="•"/>
          </a:pPr>
          <a:r>
            <a:rPr lang="en-US" sz="1200" baseline="0">
              <a:latin typeface="Times New Roman" panose="02020603050405020304" pitchFamily="18" charset="0"/>
              <a:cs typeface="Times New Roman" panose="02020603050405020304" pitchFamily="18" charset="0"/>
            </a:rPr>
            <a:t>Utility invoices</a:t>
          </a:r>
          <a:endParaRPr lang="en-US" sz="1200">
            <a:latin typeface="Times New Roman" panose="02020603050405020304" pitchFamily="18" charset="0"/>
            <a:cs typeface="Times New Roman" panose="02020603050405020304" pitchFamily="18" charset="0"/>
          </a:endParaRPr>
        </a:p>
      </xdr:txBody>
    </xdr:sp>
    <xdr:clientData/>
  </xdr:twoCellAnchor>
  <xdr:twoCellAnchor>
    <xdr:from>
      <xdr:col>3</xdr:col>
      <xdr:colOff>262467</xdr:colOff>
      <xdr:row>89</xdr:row>
      <xdr:rowOff>152400</xdr:rowOff>
    </xdr:from>
    <xdr:to>
      <xdr:col>9</xdr:col>
      <xdr:colOff>990600</xdr:colOff>
      <xdr:row>93</xdr:row>
      <xdr:rowOff>127000</xdr:rowOff>
    </xdr:to>
    <xdr:sp macro="" textlink="">
      <xdr:nvSpPr>
        <xdr:cNvPr id="5" name="TextBox 4"/>
        <xdr:cNvSpPr txBox="1"/>
      </xdr:nvSpPr>
      <xdr:spPr>
        <a:xfrm>
          <a:off x="6206067" y="18558933"/>
          <a:ext cx="5520266" cy="7027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Times New Roman" panose="02020603050405020304" pitchFamily="18" charset="0"/>
              <a:cs typeface="Times New Roman" panose="02020603050405020304" pitchFamily="18" charset="0"/>
            </a:rPr>
            <a:t>Note:</a:t>
          </a:r>
          <a:r>
            <a:rPr lang="en-US" sz="1200" baseline="0">
              <a:latin typeface="Times New Roman" panose="02020603050405020304" pitchFamily="18" charset="0"/>
              <a:cs typeface="Times New Roman" panose="02020603050405020304" pitchFamily="18" charset="0"/>
            </a:rPr>
            <a:t> According to the Interim Final Rule, if you received an EIDL grant in addition to a PPP loan, your PPP forgiveness will be reduced by the amount of your EIDL grant.</a:t>
          </a:r>
          <a:endParaRPr lang="en-US" sz="1200">
            <a:latin typeface="Times New Roman" panose="02020603050405020304" pitchFamily="18" charset="0"/>
            <a:cs typeface="Times New Roman" panose="02020603050405020304" pitchFamily="18" charset="0"/>
          </a:endParaRPr>
        </a:p>
      </xdr:txBody>
    </xdr:sp>
    <xdr:clientData/>
  </xdr:twoCellAnchor>
  <xdr:twoCellAnchor>
    <xdr:from>
      <xdr:col>4</xdr:col>
      <xdr:colOff>499533</xdr:colOff>
      <xdr:row>48</xdr:row>
      <xdr:rowOff>110066</xdr:rowOff>
    </xdr:from>
    <xdr:to>
      <xdr:col>9</xdr:col>
      <xdr:colOff>838200</xdr:colOff>
      <xdr:row>56</xdr:row>
      <xdr:rowOff>25400</xdr:rowOff>
    </xdr:to>
    <xdr:sp macro="" textlink="">
      <xdr:nvSpPr>
        <xdr:cNvPr id="6" name="TextBox 5"/>
        <xdr:cNvSpPr txBox="1"/>
      </xdr:nvSpPr>
      <xdr:spPr>
        <a:xfrm>
          <a:off x="7357533" y="10608733"/>
          <a:ext cx="4216400" cy="1354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Times New Roman" panose="02020603050405020304" pitchFamily="18" charset="0"/>
              <a:cs typeface="Times New Roman" panose="02020603050405020304" pitchFamily="18" charset="0"/>
            </a:rPr>
            <a:t>The borrower has the choice of selecting the comparable period of full time employees to be January</a:t>
          </a:r>
          <a:r>
            <a:rPr lang="en-US" sz="1200" baseline="0">
              <a:latin typeface="Times New Roman" panose="02020603050405020304" pitchFamily="18" charset="0"/>
              <a:cs typeface="Times New Roman" panose="02020603050405020304" pitchFamily="18" charset="0"/>
            </a:rPr>
            <a:t> 1, 2020 to February 29, 2020 or alternatively, February 15, 2019 to June 30, 2019. The comparable period selected will be the denominator in the calculation comparing to current full time employees in the 8 week period.</a:t>
          </a:r>
          <a:endParaRPr lang="en-US" sz="1200">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198120</xdr:colOff>
      <xdr:row>0</xdr:row>
      <xdr:rowOff>30480</xdr:rowOff>
    </xdr:from>
    <xdr:to>
      <xdr:col>10</xdr:col>
      <xdr:colOff>350520</xdr:colOff>
      <xdr:row>2</xdr:row>
      <xdr:rowOff>182880</xdr:rowOff>
    </xdr:to>
    <xdr:sp macro="" textlink="">
      <xdr:nvSpPr>
        <xdr:cNvPr id="2" name="TextBox 1"/>
        <xdr:cNvSpPr txBox="1"/>
      </xdr:nvSpPr>
      <xdr:spPr>
        <a:xfrm>
          <a:off x="4831080" y="30480"/>
          <a:ext cx="2804160" cy="518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a:t>
          </a:r>
          <a:r>
            <a:rPr lang="en-US" sz="1100"/>
            <a:t>:</a:t>
          </a:r>
          <a:r>
            <a:rPr lang="en-US" sz="1100" baseline="0"/>
            <a:t> Payroll is based on check date during the 8-week period.</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L95"/>
  <sheetViews>
    <sheetView tabSelected="1" view="pageBreakPreview" topLeftCell="A46" zoomScale="70" zoomScaleNormal="90" zoomScaleSheetLayoutView="70" workbookViewId="0">
      <selection activeCell="E10" sqref="E10"/>
    </sheetView>
  </sheetViews>
  <sheetFormatPr defaultColWidth="8.90625" defaultRowHeight="14" x14ac:dyDescent="0.3"/>
  <cols>
    <col min="1" max="1" width="54.54296875" style="1" customWidth="1"/>
    <col min="2" max="2" width="18" style="1" customWidth="1"/>
    <col min="3" max="3" width="14.08984375" style="1" customWidth="1"/>
    <col min="4" max="4" width="13.36328125" style="1" customWidth="1"/>
    <col min="5" max="5" width="11" style="1" customWidth="1"/>
    <col min="6" max="7" width="8.90625" style="1"/>
    <col min="8" max="8" width="14.36328125" style="1" customWidth="1"/>
    <col min="9" max="9" width="13.453125" style="1" customWidth="1"/>
    <col min="10" max="10" width="16.6328125" style="1" customWidth="1"/>
    <col min="11" max="11" width="33.36328125" style="1" customWidth="1"/>
    <col min="12" max="12" width="18" style="1" customWidth="1"/>
    <col min="13" max="16384" width="8.90625" style="1"/>
  </cols>
  <sheetData>
    <row r="6" spans="1:10" ht="20" x14ac:dyDescent="0.4">
      <c r="A6" s="120" t="s">
        <v>0</v>
      </c>
      <c r="B6" s="120"/>
      <c r="C6" s="120"/>
      <c r="D6" s="120"/>
      <c r="E6" s="120"/>
      <c r="F6" s="120"/>
      <c r="G6" s="120"/>
      <c r="H6" s="120"/>
      <c r="I6" s="120"/>
    </row>
    <row r="7" spans="1:10" ht="20" x14ac:dyDescent="0.4">
      <c r="A7" s="120" t="s">
        <v>1</v>
      </c>
      <c r="B7" s="120"/>
      <c r="C7" s="120"/>
      <c r="D7" s="120"/>
      <c r="E7" s="120"/>
      <c r="F7" s="120"/>
      <c r="G7" s="120"/>
      <c r="H7" s="120"/>
      <c r="I7" s="120"/>
    </row>
    <row r="8" spans="1:10" ht="15.5" x14ac:dyDescent="0.35">
      <c r="A8" s="121" t="s">
        <v>85</v>
      </c>
      <c r="B8" s="121"/>
      <c r="C8" s="121"/>
      <c r="D8" s="121"/>
      <c r="E8" s="121"/>
      <c r="F8" s="121"/>
      <c r="G8" s="121"/>
      <c r="H8" s="121"/>
      <c r="I8" s="121"/>
    </row>
    <row r="9" spans="1:10" x14ac:dyDescent="0.3">
      <c r="A9" s="2" t="s">
        <v>2</v>
      </c>
    </row>
    <row r="10" spans="1:10" x14ac:dyDescent="0.3">
      <c r="A10" s="2" t="s">
        <v>3</v>
      </c>
    </row>
    <row r="12" spans="1:10" x14ac:dyDescent="0.3">
      <c r="A12" s="4" t="s">
        <v>6</v>
      </c>
      <c r="B12" s="6">
        <v>75000</v>
      </c>
      <c r="H12" s="3"/>
      <c r="I12" s="4" t="s">
        <v>4</v>
      </c>
    </row>
    <row r="13" spans="1:10" x14ac:dyDescent="0.3">
      <c r="A13" s="4" t="s">
        <v>83</v>
      </c>
      <c r="B13" s="7">
        <v>43937</v>
      </c>
      <c r="H13" s="5"/>
      <c r="I13" s="4" t="s">
        <v>5</v>
      </c>
    </row>
    <row r="15" spans="1:10" ht="15.65" customHeight="1" x14ac:dyDescent="0.3">
      <c r="A15" s="122" t="s">
        <v>7</v>
      </c>
      <c r="B15" s="122"/>
      <c r="C15" s="122"/>
      <c r="D15" s="122"/>
      <c r="E15" s="122"/>
      <c r="F15" s="122"/>
      <c r="G15" s="122"/>
      <c r="H15" s="122"/>
      <c r="I15" s="122"/>
      <c r="J15" s="122"/>
    </row>
    <row r="16" spans="1:10" ht="23.4" customHeight="1" x14ac:dyDescent="0.3">
      <c r="A16" s="122"/>
      <c r="B16" s="122"/>
      <c r="C16" s="122"/>
      <c r="D16" s="122"/>
      <c r="E16" s="122"/>
      <c r="F16" s="122"/>
      <c r="G16" s="122"/>
      <c r="H16" s="122"/>
      <c r="I16" s="122"/>
      <c r="J16" s="122"/>
    </row>
    <row r="17" spans="1:11" ht="38.4" customHeight="1" x14ac:dyDescent="0.3">
      <c r="A17" s="123" t="s">
        <v>8</v>
      </c>
      <c r="B17" s="123"/>
      <c r="C17" s="123" t="s">
        <v>9</v>
      </c>
      <c r="D17" s="123"/>
      <c r="E17" s="123" t="s">
        <v>10</v>
      </c>
      <c r="F17" s="123"/>
      <c r="G17" s="124" t="s">
        <v>11</v>
      </c>
      <c r="H17" s="125"/>
      <c r="I17" s="125"/>
      <c r="J17" s="126"/>
    </row>
    <row r="18" spans="1:11" x14ac:dyDescent="0.3">
      <c r="A18" s="85" t="s">
        <v>12</v>
      </c>
      <c r="B18" s="85"/>
      <c r="C18" s="9">
        <f>B13</f>
        <v>43937</v>
      </c>
      <c r="D18" s="9">
        <f>B13+56</f>
        <v>43993</v>
      </c>
      <c r="E18" s="118">
        <f>'Weekly Costs'!S7</f>
        <v>40000</v>
      </c>
      <c r="F18" s="118"/>
      <c r="G18" s="85"/>
      <c r="H18" s="85"/>
      <c r="I18" s="85"/>
      <c r="J18" s="85"/>
    </row>
    <row r="19" spans="1:11" ht="19.25" customHeight="1" x14ac:dyDescent="0.3">
      <c r="A19" s="119" t="s">
        <v>13</v>
      </c>
      <c r="B19" s="119"/>
      <c r="C19" s="10">
        <f>C18</f>
        <v>43937</v>
      </c>
      <c r="D19" s="10">
        <f>D18</f>
        <v>43993</v>
      </c>
      <c r="E19" s="118">
        <f>'Weekly Costs'!S9</f>
        <v>16000</v>
      </c>
      <c r="F19" s="118"/>
      <c r="G19" s="99"/>
      <c r="H19" s="99"/>
      <c r="I19" s="99"/>
      <c r="J19" s="99"/>
    </row>
    <row r="20" spans="1:11" ht="18" customHeight="1" x14ac:dyDescent="0.3">
      <c r="A20" s="119" t="s">
        <v>14</v>
      </c>
      <c r="B20" s="119"/>
      <c r="C20" s="10">
        <f t="shared" ref="C20:D21" si="0">C19</f>
        <v>43937</v>
      </c>
      <c r="D20" s="10">
        <f t="shared" si="0"/>
        <v>43993</v>
      </c>
      <c r="E20" s="118">
        <f>'Weekly Costs'!S10</f>
        <v>2000</v>
      </c>
      <c r="F20" s="118"/>
      <c r="G20" s="99"/>
      <c r="H20" s="99"/>
      <c r="I20" s="99"/>
      <c r="J20" s="99"/>
    </row>
    <row r="21" spans="1:11" ht="31.25" customHeight="1" x14ac:dyDescent="0.3">
      <c r="A21" s="116" t="s">
        <v>15</v>
      </c>
      <c r="B21" s="116"/>
      <c r="C21" s="10">
        <f t="shared" si="0"/>
        <v>43937</v>
      </c>
      <c r="D21" s="10">
        <f t="shared" si="0"/>
        <v>43993</v>
      </c>
      <c r="E21" s="117">
        <f>'Weekly Costs'!S11</f>
        <v>4000</v>
      </c>
      <c r="F21" s="117"/>
      <c r="G21" s="99"/>
      <c r="H21" s="99"/>
      <c r="I21" s="99"/>
      <c r="J21" s="99"/>
    </row>
    <row r="22" spans="1:11" ht="20" customHeight="1" x14ac:dyDescent="0.3">
      <c r="A22" s="109" t="s">
        <v>16</v>
      </c>
      <c r="B22" s="109"/>
      <c r="C22" s="110"/>
      <c r="D22" s="110"/>
      <c r="E22" s="114">
        <f>SUM(E18:F21)</f>
        <v>62000</v>
      </c>
      <c r="F22" s="114"/>
      <c r="G22" s="11"/>
      <c r="H22" s="11"/>
      <c r="I22" s="11"/>
      <c r="J22" s="11"/>
    </row>
    <row r="23" spans="1:11" s="47" customFormat="1" ht="20" customHeight="1" x14ac:dyDescent="0.3">
      <c r="A23" s="49"/>
      <c r="B23" s="49"/>
      <c r="C23" s="50"/>
      <c r="D23" s="69" t="s">
        <v>74</v>
      </c>
      <c r="E23" s="115">
        <f>IF(B12&gt;E22,E22,B12*1)</f>
        <v>62000</v>
      </c>
      <c r="F23" s="115"/>
      <c r="G23" s="11"/>
      <c r="H23" s="11"/>
      <c r="I23" s="11"/>
      <c r="J23" s="11"/>
    </row>
    <row r="24" spans="1:11" ht="15.5" x14ac:dyDescent="0.3">
      <c r="A24" s="91" t="s">
        <v>17</v>
      </c>
      <c r="B24" s="91"/>
      <c r="C24" s="12">
        <f>C18</f>
        <v>43937</v>
      </c>
      <c r="D24" s="12">
        <f>D18</f>
        <v>43993</v>
      </c>
      <c r="E24" s="113">
        <f>'Weekly Costs'!S16</f>
        <v>3000</v>
      </c>
      <c r="F24" s="113"/>
      <c r="G24" s="99"/>
      <c r="H24" s="99"/>
      <c r="I24" s="99"/>
      <c r="J24" s="99"/>
      <c r="K24" s="13"/>
    </row>
    <row r="25" spans="1:11" ht="15.5" x14ac:dyDescent="0.3">
      <c r="A25" s="91" t="s">
        <v>18</v>
      </c>
      <c r="B25" s="91"/>
      <c r="C25" s="12">
        <f>C24</f>
        <v>43937</v>
      </c>
      <c r="D25" s="12">
        <f>D24</f>
        <v>43993</v>
      </c>
      <c r="E25" s="113">
        <f>'Weekly Costs'!S17</f>
        <v>15000</v>
      </c>
      <c r="F25" s="113"/>
      <c r="G25" s="99"/>
      <c r="H25" s="99"/>
      <c r="I25" s="99"/>
      <c r="J25" s="99"/>
      <c r="K25" s="13"/>
    </row>
    <row r="26" spans="1:11" ht="15.5" x14ac:dyDescent="0.3">
      <c r="A26" s="91" t="s">
        <v>19</v>
      </c>
      <c r="B26" s="91"/>
      <c r="C26" s="12">
        <f t="shared" ref="C26:D30" si="1">C25</f>
        <v>43937</v>
      </c>
      <c r="D26" s="12">
        <f t="shared" si="1"/>
        <v>43993</v>
      </c>
      <c r="E26" s="113">
        <f>'Weekly Costs'!S18</f>
        <v>3000</v>
      </c>
      <c r="F26" s="113"/>
      <c r="G26" s="99"/>
      <c r="H26" s="99"/>
      <c r="I26" s="99"/>
      <c r="J26" s="99"/>
      <c r="K26" s="13"/>
    </row>
    <row r="27" spans="1:11" ht="15.5" x14ac:dyDescent="0.3">
      <c r="A27" s="91" t="s">
        <v>20</v>
      </c>
      <c r="B27" s="91"/>
      <c r="C27" s="12">
        <f t="shared" si="1"/>
        <v>43937</v>
      </c>
      <c r="D27" s="12">
        <f t="shared" si="1"/>
        <v>43993</v>
      </c>
      <c r="E27" s="113">
        <f>'Weekly Costs'!S19</f>
        <v>0</v>
      </c>
      <c r="F27" s="113"/>
      <c r="G27" s="99"/>
      <c r="H27" s="99"/>
      <c r="I27" s="99"/>
      <c r="J27" s="99"/>
      <c r="K27" s="13"/>
    </row>
    <row r="28" spans="1:11" x14ac:dyDescent="0.3">
      <c r="A28" s="91"/>
      <c r="B28" s="91"/>
      <c r="C28" s="12">
        <f t="shared" si="1"/>
        <v>43937</v>
      </c>
      <c r="D28" s="12">
        <f t="shared" si="1"/>
        <v>43993</v>
      </c>
      <c r="E28" s="113"/>
      <c r="F28" s="113"/>
      <c r="G28" s="99"/>
      <c r="H28" s="99"/>
      <c r="I28" s="99"/>
      <c r="J28" s="99"/>
    </row>
    <row r="29" spans="1:11" x14ac:dyDescent="0.3">
      <c r="A29" s="91"/>
      <c r="B29" s="91"/>
      <c r="C29" s="12">
        <f t="shared" si="1"/>
        <v>43937</v>
      </c>
      <c r="D29" s="12">
        <f t="shared" si="1"/>
        <v>43993</v>
      </c>
      <c r="E29" s="113"/>
      <c r="F29" s="113"/>
      <c r="G29" s="99"/>
      <c r="H29" s="99"/>
      <c r="I29" s="99"/>
      <c r="J29" s="99"/>
    </row>
    <row r="30" spans="1:11" x14ac:dyDescent="0.3">
      <c r="A30" s="91"/>
      <c r="B30" s="91"/>
      <c r="C30" s="12">
        <f t="shared" si="1"/>
        <v>43937</v>
      </c>
      <c r="D30" s="12">
        <f t="shared" si="1"/>
        <v>43993</v>
      </c>
      <c r="E30" s="113"/>
      <c r="F30" s="113"/>
      <c r="G30" s="99"/>
      <c r="H30" s="99"/>
      <c r="I30" s="99"/>
      <c r="J30" s="99"/>
    </row>
    <row r="31" spans="1:11" x14ac:dyDescent="0.3">
      <c r="A31" s="109" t="s">
        <v>21</v>
      </c>
      <c r="B31" s="109"/>
      <c r="C31" s="110"/>
      <c r="D31" s="110"/>
      <c r="E31" s="111">
        <f>SUM(E24:F30)</f>
        <v>21000</v>
      </c>
      <c r="F31" s="111"/>
      <c r="G31" s="11"/>
      <c r="H31" s="11"/>
      <c r="I31" s="11"/>
      <c r="J31" s="11"/>
    </row>
    <row r="32" spans="1:11" ht="18.649999999999999" customHeight="1" thickBot="1" x14ac:dyDescent="0.35">
      <c r="A32" s="70"/>
      <c r="B32" s="70"/>
      <c r="C32" s="50"/>
      <c r="D32" s="69" t="s">
        <v>75</v>
      </c>
      <c r="E32" s="112">
        <f>IF(B12*0.25&gt;E31,E31,B12*0.25)</f>
        <v>18750</v>
      </c>
      <c r="F32" s="112"/>
      <c r="G32" s="11"/>
      <c r="H32" s="11"/>
      <c r="I32" s="11"/>
      <c r="J32" s="11"/>
    </row>
    <row r="33" spans="1:10" s="8" customFormat="1" ht="14.5" thickTop="1" x14ac:dyDescent="0.3">
      <c r="A33" s="14"/>
      <c r="B33" s="14"/>
      <c r="E33" s="15"/>
      <c r="F33" s="15"/>
    </row>
    <row r="34" spans="1:10" s="8" customFormat="1" x14ac:dyDescent="0.3">
      <c r="A34" s="91" t="s">
        <v>82</v>
      </c>
      <c r="B34" s="91"/>
      <c r="E34" s="108">
        <f>E23</f>
        <v>62000</v>
      </c>
      <c r="F34" s="108"/>
      <c r="G34" s="8" t="s">
        <v>81</v>
      </c>
    </row>
    <row r="35" spans="1:10" s="8" customFormat="1" x14ac:dyDescent="0.3">
      <c r="A35" s="1" t="s">
        <v>73</v>
      </c>
      <c r="B35" s="1"/>
      <c r="E35" s="108">
        <f>E32</f>
        <v>18750</v>
      </c>
      <c r="F35" s="108"/>
      <c r="G35" s="48" t="s">
        <v>22</v>
      </c>
    </row>
    <row r="36" spans="1:10" ht="21.65" customHeight="1" x14ac:dyDescent="0.3">
      <c r="A36" s="91" t="s">
        <v>60</v>
      </c>
      <c r="B36" s="91"/>
      <c r="E36" s="100">
        <f>E34+E35</f>
        <v>80750</v>
      </c>
      <c r="F36" s="100"/>
      <c r="G36" s="101"/>
      <c r="H36" s="101"/>
      <c r="I36" s="101"/>
      <c r="J36" s="101"/>
    </row>
    <row r="38" spans="1:10" x14ac:dyDescent="0.3">
      <c r="B38" s="35"/>
    </row>
    <row r="39" spans="1:10" x14ac:dyDescent="0.3">
      <c r="A39" s="82" t="s">
        <v>39</v>
      </c>
      <c r="B39" s="82"/>
      <c r="C39" s="82"/>
      <c r="D39" s="82"/>
      <c r="E39" s="82"/>
      <c r="F39" s="82"/>
      <c r="G39" s="82"/>
      <c r="H39" s="82"/>
      <c r="I39" s="82"/>
      <c r="J39" s="82"/>
    </row>
    <row r="40" spans="1:10" x14ac:dyDescent="0.3">
      <c r="A40" s="82"/>
      <c r="B40" s="82"/>
      <c r="C40" s="82"/>
      <c r="D40" s="82"/>
      <c r="E40" s="82"/>
      <c r="F40" s="82"/>
      <c r="G40" s="82"/>
      <c r="H40" s="82"/>
      <c r="I40" s="82"/>
      <c r="J40" s="82"/>
    </row>
    <row r="41" spans="1:10" ht="41" customHeight="1" x14ac:dyDescent="0.3">
      <c r="A41" s="36" t="s">
        <v>58</v>
      </c>
      <c r="B41" s="83" t="s">
        <v>40</v>
      </c>
      <c r="C41" s="83"/>
      <c r="D41" s="36" t="s">
        <v>41</v>
      </c>
      <c r="E41" s="83" t="s">
        <v>11</v>
      </c>
      <c r="F41" s="83"/>
      <c r="G41" s="83"/>
      <c r="H41" s="83"/>
      <c r="I41" s="83"/>
      <c r="J41" s="83"/>
    </row>
    <row r="42" spans="1:10" ht="20" customHeight="1" x14ac:dyDescent="0.3">
      <c r="A42" s="1" t="s">
        <v>42</v>
      </c>
      <c r="B42" s="84" t="s">
        <v>43</v>
      </c>
      <c r="C42" s="84"/>
      <c r="D42" s="30">
        <v>5</v>
      </c>
      <c r="E42" s="85"/>
      <c r="F42" s="85"/>
      <c r="G42" s="85"/>
      <c r="H42" s="85"/>
      <c r="I42" s="85"/>
      <c r="J42" s="85"/>
    </row>
    <row r="43" spans="1:10" x14ac:dyDescent="0.3">
      <c r="A43" s="1" t="s">
        <v>42</v>
      </c>
      <c r="B43" s="106" t="s">
        <v>44</v>
      </c>
      <c r="C43" s="106"/>
      <c r="D43" s="30">
        <v>5</v>
      </c>
      <c r="E43" s="99"/>
      <c r="F43" s="99"/>
      <c r="G43" s="99"/>
      <c r="H43" s="99"/>
      <c r="I43" s="99"/>
      <c r="J43" s="99"/>
    </row>
    <row r="44" spans="1:10" x14ac:dyDescent="0.3">
      <c r="A44" s="1" t="s">
        <v>42</v>
      </c>
      <c r="B44" s="106" t="s">
        <v>45</v>
      </c>
      <c r="C44" s="106"/>
      <c r="D44" s="30">
        <v>6</v>
      </c>
      <c r="E44" s="99"/>
      <c r="F44" s="99"/>
      <c r="G44" s="99"/>
      <c r="H44" s="99"/>
      <c r="I44" s="99"/>
      <c r="J44" s="99"/>
    </row>
    <row r="45" spans="1:10" x14ac:dyDescent="0.3">
      <c r="A45" s="1" t="s">
        <v>42</v>
      </c>
      <c r="B45" s="106" t="s">
        <v>46</v>
      </c>
      <c r="C45" s="106"/>
      <c r="D45" s="30">
        <v>6</v>
      </c>
      <c r="E45" s="99"/>
      <c r="F45" s="99"/>
      <c r="G45" s="99"/>
      <c r="H45" s="99"/>
      <c r="I45" s="99"/>
      <c r="J45" s="99"/>
    </row>
    <row r="46" spans="1:10" ht="14.5" thickBot="1" x14ac:dyDescent="0.35">
      <c r="B46" s="37"/>
      <c r="C46" s="37"/>
      <c r="D46" s="32">
        <f>AVERAGE(D42:D45)</f>
        <v>5.5</v>
      </c>
      <c r="E46" s="107"/>
      <c r="F46" s="107"/>
      <c r="G46" s="107"/>
      <c r="H46" s="107"/>
      <c r="I46" s="107"/>
      <c r="J46" s="107"/>
    </row>
    <row r="47" spans="1:10" ht="29" customHeight="1" thickTop="1" x14ac:dyDescent="0.3">
      <c r="A47" s="98" t="s">
        <v>47</v>
      </c>
      <c r="B47" s="98"/>
      <c r="C47" s="98"/>
      <c r="D47" s="98"/>
      <c r="E47" s="98"/>
      <c r="F47" s="98"/>
      <c r="G47" s="98"/>
      <c r="H47" s="98"/>
      <c r="I47" s="98"/>
      <c r="J47" s="98"/>
    </row>
    <row r="48" spans="1:10" x14ac:dyDescent="0.3">
      <c r="A48" s="1" t="s">
        <v>48</v>
      </c>
      <c r="B48" s="80" t="s">
        <v>49</v>
      </c>
      <c r="C48" s="80"/>
      <c r="D48" s="30">
        <v>7</v>
      </c>
      <c r="E48" s="85"/>
      <c r="F48" s="85"/>
      <c r="G48" s="85"/>
      <c r="H48" s="85"/>
      <c r="I48" s="85"/>
      <c r="J48" s="85"/>
    </row>
    <row r="49" spans="1:10" x14ac:dyDescent="0.3">
      <c r="A49" s="1" t="s">
        <v>48</v>
      </c>
      <c r="B49" s="80" t="s">
        <v>50</v>
      </c>
      <c r="C49" s="80"/>
      <c r="D49" s="30">
        <v>5</v>
      </c>
      <c r="E49" s="91"/>
      <c r="F49" s="91"/>
      <c r="G49" s="91"/>
      <c r="H49" s="91"/>
      <c r="I49" s="91"/>
      <c r="J49" s="91"/>
    </row>
    <row r="50" spans="1:10" ht="14.5" thickBot="1" x14ac:dyDescent="0.35">
      <c r="A50" s="97" t="s">
        <v>51</v>
      </c>
      <c r="B50" s="97"/>
      <c r="C50" s="97"/>
      <c r="D50" s="38">
        <f>AVERAGE(D48:D49)</f>
        <v>6</v>
      </c>
      <c r="E50" s="99"/>
      <c r="F50" s="99"/>
      <c r="G50" s="99"/>
      <c r="H50" s="99"/>
      <c r="I50" s="99"/>
      <c r="J50" s="99"/>
    </row>
    <row r="51" spans="1:10" s="72" customFormat="1" ht="14.5" thickTop="1" x14ac:dyDescent="0.3">
      <c r="A51" s="73"/>
      <c r="B51" s="73"/>
      <c r="C51" s="73"/>
      <c r="D51" s="78"/>
      <c r="E51" s="74"/>
      <c r="F51" s="74"/>
      <c r="G51" s="74"/>
      <c r="H51" s="74"/>
      <c r="I51" s="74"/>
      <c r="J51" s="74"/>
    </row>
    <row r="52" spans="1:10" s="72" customFormat="1" x14ac:dyDescent="0.3">
      <c r="A52" s="72" t="s">
        <v>48</v>
      </c>
      <c r="B52" s="80" t="s">
        <v>88</v>
      </c>
      <c r="C52" s="80"/>
      <c r="D52" s="30">
        <v>8</v>
      </c>
      <c r="E52" s="99"/>
      <c r="F52" s="99"/>
      <c r="G52" s="99"/>
      <c r="H52" s="99"/>
      <c r="I52" s="99"/>
      <c r="J52" s="99"/>
    </row>
    <row r="53" spans="1:10" s="72" customFormat="1" x14ac:dyDescent="0.3">
      <c r="A53" s="72" t="s">
        <v>48</v>
      </c>
      <c r="B53" s="80" t="s">
        <v>89</v>
      </c>
      <c r="C53" s="80"/>
      <c r="D53" s="30">
        <v>7</v>
      </c>
      <c r="E53" s="74"/>
      <c r="F53" s="74"/>
      <c r="G53" s="74"/>
      <c r="H53" s="74"/>
      <c r="I53" s="74"/>
      <c r="J53" s="74"/>
    </row>
    <row r="54" spans="1:10" s="72" customFormat="1" x14ac:dyDescent="0.3">
      <c r="A54" s="72" t="s">
        <v>48</v>
      </c>
      <c r="B54" s="80" t="s">
        <v>90</v>
      </c>
      <c r="C54" s="80"/>
      <c r="D54" s="30">
        <v>8</v>
      </c>
      <c r="E54" s="74"/>
      <c r="F54" s="74"/>
      <c r="G54" s="74"/>
      <c r="H54" s="74"/>
      <c r="I54" s="74"/>
      <c r="J54" s="74"/>
    </row>
    <row r="55" spans="1:10" s="72" customFormat="1" x14ac:dyDescent="0.3">
      <c r="A55" s="72" t="s">
        <v>48</v>
      </c>
      <c r="B55" s="80" t="s">
        <v>91</v>
      </c>
      <c r="C55" s="80"/>
      <c r="D55" s="30">
        <v>7</v>
      </c>
      <c r="E55" s="74"/>
      <c r="F55" s="74"/>
      <c r="G55" s="74"/>
      <c r="H55" s="74"/>
      <c r="I55" s="74"/>
      <c r="J55" s="74"/>
    </row>
    <row r="56" spans="1:10" s="72" customFormat="1" x14ac:dyDescent="0.3">
      <c r="A56" s="72" t="s">
        <v>48</v>
      </c>
      <c r="B56" s="80" t="s">
        <v>92</v>
      </c>
      <c r="C56" s="80"/>
      <c r="D56" s="30">
        <v>8</v>
      </c>
      <c r="E56" s="91"/>
      <c r="F56" s="91"/>
      <c r="G56" s="91"/>
      <c r="H56" s="91"/>
      <c r="I56" s="91"/>
      <c r="J56" s="91"/>
    </row>
    <row r="57" spans="1:10" s="72" customFormat="1" ht="14.5" thickBot="1" x14ac:dyDescent="0.35">
      <c r="A57" s="97" t="s">
        <v>93</v>
      </c>
      <c r="B57" s="97"/>
      <c r="C57" s="97"/>
      <c r="D57" s="38">
        <f>AVERAGE(D52:D56)</f>
        <v>7.6</v>
      </c>
      <c r="E57" s="107"/>
      <c r="F57" s="107"/>
      <c r="G57" s="107"/>
      <c r="H57" s="107"/>
      <c r="I57" s="107"/>
      <c r="J57" s="107"/>
    </row>
    <row r="58" spans="1:10" ht="31.25" customHeight="1" thickTop="1" x14ac:dyDescent="0.3">
      <c r="A58" s="98" t="s">
        <v>52</v>
      </c>
      <c r="B58" s="98"/>
      <c r="C58" s="98"/>
      <c r="D58" s="98"/>
      <c r="E58" s="98"/>
      <c r="F58" s="98"/>
      <c r="G58" s="98"/>
      <c r="H58" s="98"/>
      <c r="I58" s="98"/>
      <c r="J58" s="98"/>
    </row>
    <row r="59" spans="1:10" x14ac:dyDescent="0.3">
      <c r="A59" s="1" t="s">
        <v>53</v>
      </c>
      <c r="D59" s="39">
        <f>+D46</f>
        <v>5.5</v>
      </c>
      <c r="E59" s="85"/>
      <c r="F59" s="85"/>
      <c r="G59" s="85"/>
      <c r="H59" s="85"/>
      <c r="I59" s="85"/>
      <c r="J59" s="85"/>
    </row>
    <row r="60" spans="1:10" x14ac:dyDescent="0.3">
      <c r="A60" s="1" t="s">
        <v>54</v>
      </c>
      <c r="D60" s="40">
        <f>IF(D50&gt;D57,D57, D50)</f>
        <v>6</v>
      </c>
      <c r="E60" s="91"/>
      <c r="F60" s="91"/>
      <c r="G60" s="91"/>
      <c r="H60" s="91"/>
      <c r="I60" s="91"/>
      <c r="J60" s="91"/>
    </row>
    <row r="61" spans="1:10" x14ac:dyDescent="0.3">
      <c r="A61" s="1" t="s">
        <v>55</v>
      </c>
      <c r="D61" s="41">
        <f>+D59/D60</f>
        <v>0.91666666666666663</v>
      </c>
      <c r="E61" s="91"/>
      <c r="F61" s="91"/>
      <c r="G61" s="91"/>
      <c r="H61" s="91"/>
      <c r="I61" s="91"/>
      <c r="J61" s="91"/>
    </row>
    <row r="62" spans="1:10" x14ac:dyDescent="0.3">
      <c r="A62" s="1" t="s">
        <v>56</v>
      </c>
      <c r="D62" s="42">
        <f>B12</f>
        <v>75000</v>
      </c>
      <c r="E62" s="91"/>
      <c r="F62" s="91"/>
      <c r="G62" s="91"/>
      <c r="H62" s="91"/>
      <c r="I62" s="91"/>
      <c r="J62" s="91"/>
    </row>
    <row r="63" spans="1:10" x14ac:dyDescent="0.3">
      <c r="A63" s="1" t="s">
        <v>57</v>
      </c>
      <c r="D63" s="43">
        <f>+(1-D61)*D62</f>
        <v>6250.0000000000027</v>
      </c>
      <c r="E63" s="91"/>
      <c r="F63" s="91"/>
      <c r="G63" s="91"/>
      <c r="H63" s="91"/>
      <c r="I63" s="91"/>
      <c r="J63" s="91"/>
    </row>
    <row r="64" spans="1:10" ht="14.5" thickBot="1" x14ac:dyDescent="0.35">
      <c r="A64" s="1" t="s">
        <v>76</v>
      </c>
      <c r="D64" s="38">
        <f>+D62-D63</f>
        <v>68750</v>
      </c>
      <c r="E64" s="91"/>
      <c r="F64" s="91"/>
      <c r="G64" s="91"/>
      <c r="H64" s="91"/>
      <c r="I64" s="91"/>
      <c r="J64" s="91"/>
    </row>
    <row r="65" spans="1:12" ht="14.5" thickTop="1" x14ac:dyDescent="0.3">
      <c r="E65" s="91"/>
      <c r="F65" s="91"/>
      <c r="G65" s="91"/>
      <c r="H65" s="91"/>
      <c r="I65" s="91"/>
      <c r="J65" s="91"/>
    </row>
    <row r="66" spans="1:12" ht="28" x14ac:dyDescent="0.3">
      <c r="A66" s="44" t="s">
        <v>59</v>
      </c>
      <c r="D66" s="45">
        <f>IF(D64=B12,0,B12-D64)</f>
        <v>6250</v>
      </c>
      <c r="E66" s="91"/>
      <c r="F66" s="91"/>
      <c r="G66" s="91"/>
      <c r="H66" s="91"/>
      <c r="I66" s="91"/>
      <c r="J66" s="91"/>
    </row>
    <row r="68" spans="1:12" s="71" customFormat="1" x14ac:dyDescent="0.3">
      <c r="A68" s="71" t="s">
        <v>77</v>
      </c>
    </row>
    <row r="70" spans="1:12" x14ac:dyDescent="0.3">
      <c r="A70" s="82" t="s">
        <v>23</v>
      </c>
      <c r="B70" s="82"/>
      <c r="C70" s="82"/>
      <c r="D70" s="82"/>
      <c r="E70" s="82"/>
      <c r="F70" s="82"/>
      <c r="G70" s="82"/>
      <c r="H70" s="82"/>
      <c r="I70" s="82"/>
      <c r="J70" s="82"/>
      <c r="K70" s="16"/>
      <c r="L70" s="16"/>
    </row>
    <row r="71" spans="1:12" x14ac:dyDescent="0.3">
      <c r="A71" s="82"/>
      <c r="B71" s="82"/>
      <c r="C71" s="82"/>
      <c r="D71" s="82"/>
      <c r="E71" s="82"/>
      <c r="F71" s="82"/>
      <c r="G71" s="82"/>
      <c r="H71" s="82"/>
      <c r="I71" s="82"/>
      <c r="J71" s="82"/>
      <c r="K71" s="16"/>
      <c r="L71" s="16"/>
    </row>
    <row r="72" spans="1:12" ht="28" x14ac:dyDescent="0.3">
      <c r="A72" s="17" t="s">
        <v>24</v>
      </c>
      <c r="B72" s="18" t="s">
        <v>25</v>
      </c>
      <c r="C72" s="102" t="s">
        <v>26</v>
      </c>
      <c r="D72" s="102"/>
      <c r="E72" s="102"/>
      <c r="F72" s="103" t="s">
        <v>27</v>
      </c>
      <c r="G72" s="103"/>
      <c r="H72" s="103"/>
      <c r="I72" s="104" t="s">
        <v>28</v>
      </c>
      <c r="J72" s="105"/>
      <c r="K72" s="18" t="s">
        <v>29</v>
      </c>
      <c r="L72" s="19" t="s">
        <v>30</v>
      </c>
    </row>
    <row r="73" spans="1:12" x14ac:dyDescent="0.3">
      <c r="A73" s="20" t="s">
        <v>31</v>
      </c>
      <c r="B73" s="21" t="s">
        <v>32</v>
      </c>
      <c r="C73" s="92">
        <v>20000</v>
      </c>
      <c r="D73" s="93"/>
      <c r="E73" s="94"/>
      <c r="F73" s="92">
        <v>11000</v>
      </c>
      <c r="G73" s="93"/>
      <c r="H73" s="94"/>
      <c r="I73" s="95">
        <f>+C73*4</f>
        <v>80000</v>
      </c>
      <c r="J73" s="96"/>
      <c r="K73" s="22">
        <f>(+F73/8)*52</f>
        <v>71500</v>
      </c>
      <c r="L73" s="23">
        <f>-+(K73-I73)/I73</f>
        <v>0.10625</v>
      </c>
    </row>
    <row r="74" spans="1:12" x14ac:dyDescent="0.3">
      <c r="A74" s="20" t="s">
        <v>33</v>
      </c>
      <c r="B74" s="21" t="s">
        <v>32</v>
      </c>
      <c r="C74" s="92">
        <v>15000</v>
      </c>
      <c r="D74" s="93"/>
      <c r="E74" s="94"/>
      <c r="F74" s="92">
        <v>5500</v>
      </c>
      <c r="G74" s="93"/>
      <c r="H74" s="94"/>
      <c r="I74" s="95">
        <f t="shared" ref="I74:I81" si="2">+C74*4</f>
        <v>60000</v>
      </c>
      <c r="J74" s="96"/>
      <c r="K74" s="22">
        <f t="shared" ref="K74:K81" si="3">(+F74/8)*52</f>
        <v>35750</v>
      </c>
      <c r="L74" s="23">
        <f>-+(K74-I74)/I74</f>
        <v>0.40416666666666667</v>
      </c>
    </row>
    <row r="75" spans="1:12" x14ac:dyDescent="0.3">
      <c r="A75" s="20"/>
      <c r="B75" s="21" t="s">
        <v>32</v>
      </c>
      <c r="C75" s="86"/>
      <c r="D75" s="87"/>
      <c r="E75" s="88"/>
      <c r="F75" s="86"/>
      <c r="G75" s="87"/>
      <c r="H75" s="88"/>
      <c r="I75" s="89">
        <f t="shared" si="2"/>
        <v>0</v>
      </c>
      <c r="J75" s="90"/>
      <c r="K75" s="24">
        <f t="shared" si="3"/>
        <v>0</v>
      </c>
      <c r="L75" s="23" t="e">
        <f t="shared" ref="L75:L81" si="4">-+(K75-I75)/K75</f>
        <v>#DIV/0!</v>
      </c>
    </row>
    <row r="76" spans="1:12" x14ac:dyDescent="0.3">
      <c r="A76" s="20"/>
      <c r="B76" s="21" t="s">
        <v>32</v>
      </c>
      <c r="C76" s="86"/>
      <c r="D76" s="87"/>
      <c r="E76" s="88"/>
      <c r="F76" s="86"/>
      <c r="G76" s="87"/>
      <c r="H76" s="88"/>
      <c r="I76" s="89">
        <f t="shared" si="2"/>
        <v>0</v>
      </c>
      <c r="J76" s="90"/>
      <c r="K76" s="24">
        <f t="shared" si="3"/>
        <v>0</v>
      </c>
      <c r="L76" s="23" t="e">
        <f t="shared" si="4"/>
        <v>#DIV/0!</v>
      </c>
    </row>
    <row r="77" spans="1:12" x14ac:dyDescent="0.3">
      <c r="A77" s="20"/>
      <c r="B77" s="21" t="s">
        <v>32</v>
      </c>
      <c r="C77" s="86"/>
      <c r="D77" s="87"/>
      <c r="E77" s="88"/>
      <c r="F77" s="86"/>
      <c r="G77" s="87"/>
      <c r="H77" s="88"/>
      <c r="I77" s="89">
        <f t="shared" si="2"/>
        <v>0</v>
      </c>
      <c r="J77" s="90"/>
      <c r="K77" s="24">
        <f t="shared" si="3"/>
        <v>0</v>
      </c>
      <c r="L77" s="23" t="e">
        <f t="shared" si="4"/>
        <v>#DIV/0!</v>
      </c>
    </row>
    <row r="78" spans="1:12" x14ac:dyDescent="0.3">
      <c r="A78" s="20"/>
      <c r="B78" s="21" t="s">
        <v>32</v>
      </c>
      <c r="C78" s="86"/>
      <c r="D78" s="87"/>
      <c r="E78" s="88"/>
      <c r="F78" s="86"/>
      <c r="G78" s="87"/>
      <c r="H78" s="88"/>
      <c r="I78" s="89">
        <f t="shared" si="2"/>
        <v>0</v>
      </c>
      <c r="J78" s="90"/>
      <c r="K78" s="24">
        <f t="shared" si="3"/>
        <v>0</v>
      </c>
      <c r="L78" s="23" t="e">
        <f t="shared" si="4"/>
        <v>#DIV/0!</v>
      </c>
    </row>
    <row r="79" spans="1:12" x14ac:dyDescent="0.3">
      <c r="A79" s="20"/>
      <c r="B79" s="21" t="s">
        <v>32</v>
      </c>
      <c r="C79" s="86"/>
      <c r="D79" s="87"/>
      <c r="E79" s="88"/>
      <c r="F79" s="86"/>
      <c r="G79" s="87"/>
      <c r="H79" s="88"/>
      <c r="I79" s="89">
        <f t="shared" si="2"/>
        <v>0</v>
      </c>
      <c r="J79" s="90"/>
      <c r="K79" s="24">
        <f t="shared" si="3"/>
        <v>0</v>
      </c>
      <c r="L79" s="23" t="e">
        <f t="shared" si="4"/>
        <v>#DIV/0!</v>
      </c>
    </row>
    <row r="80" spans="1:12" x14ac:dyDescent="0.3">
      <c r="A80" s="20"/>
      <c r="B80" s="21" t="s">
        <v>32</v>
      </c>
      <c r="C80" s="86"/>
      <c r="D80" s="87"/>
      <c r="E80" s="88"/>
      <c r="F80" s="86"/>
      <c r="G80" s="87"/>
      <c r="H80" s="88"/>
      <c r="I80" s="89">
        <f t="shared" si="2"/>
        <v>0</v>
      </c>
      <c r="J80" s="90"/>
      <c r="K80" s="24">
        <f t="shared" si="3"/>
        <v>0</v>
      </c>
      <c r="L80" s="23" t="e">
        <f t="shared" si="4"/>
        <v>#DIV/0!</v>
      </c>
    </row>
    <row r="81" spans="1:12" x14ac:dyDescent="0.3">
      <c r="A81" s="20"/>
      <c r="B81" s="21" t="s">
        <v>32</v>
      </c>
      <c r="C81" s="86"/>
      <c r="D81" s="87"/>
      <c r="E81" s="88"/>
      <c r="F81" s="86"/>
      <c r="G81" s="87"/>
      <c r="H81" s="88"/>
      <c r="I81" s="89">
        <f t="shared" si="2"/>
        <v>0</v>
      </c>
      <c r="J81" s="90"/>
      <c r="K81" s="24">
        <f t="shared" si="3"/>
        <v>0</v>
      </c>
      <c r="L81" s="23" t="e">
        <f t="shared" si="4"/>
        <v>#DIV/0!</v>
      </c>
    </row>
    <row r="82" spans="1:12" ht="14.5" thickBot="1" x14ac:dyDescent="0.35">
      <c r="A82" s="4" t="s">
        <v>34</v>
      </c>
      <c r="B82" s="25">
        <f>SUM(B73:B81)</f>
        <v>0</v>
      </c>
      <c r="F82" s="91"/>
      <c r="G82" s="91"/>
      <c r="H82" s="91"/>
      <c r="I82" s="91"/>
      <c r="J82" s="91"/>
    </row>
    <row r="83" spans="1:12" ht="14.5" thickTop="1" x14ac:dyDescent="0.3">
      <c r="A83" s="4"/>
      <c r="B83" s="26"/>
    </row>
    <row r="84" spans="1:12" x14ac:dyDescent="0.3">
      <c r="A84" s="27" t="s">
        <v>32</v>
      </c>
      <c r="B84" s="28" t="s">
        <v>35</v>
      </c>
    </row>
    <row r="85" spans="1:12" x14ac:dyDescent="0.3">
      <c r="A85" s="4"/>
      <c r="B85" s="26"/>
    </row>
    <row r="86" spans="1:12" x14ac:dyDescent="0.3">
      <c r="F86" s="91"/>
      <c r="G86" s="91"/>
      <c r="H86" s="91"/>
      <c r="I86" s="91"/>
      <c r="J86" s="91"/>
    </row>
    <row r="87" spans="1:12" x14ac:dyDescent="0.3">
      <c r="A87" s="81" t="s">
        <v>94</v>
      </c>
      <c r="B87" s="81"/>
      <c r="C87" s="81"/>
      <c r="D87" s="81"/>
      <c r="E87" s="81"/>
      <c r="F87" s="81"/>
      <c r="G87" s="81"/>
      <c r="H87" s="81"/>
    </row>
    <row r="88" spans="1:12" x14ac:dyDescent="0.3">
      <c r="A88" s="81"/>
      <c r="B88" s="81"/>
      <c r="C88" s="81"/>
      <c r="D88" s="81"/>
      <c r="E88" s="81"/>
      <c r="F88" s="81"/>
      <c r="G88" s="81"/>
      <c r="H88" s="81"/>
    </row>
    <row r="89" spans="1:12" x14ac:dyDescent="0.3">
      <c r="A89" s="81"/>
      <c r="B89" s="81"/>
      <c r="C89" s="81"/>
      <c r="D89" s="81"/>
      <c r="E89" s="81"/>
      <c r="F89" s="81"/>
      <c r="G89" s="81"/>
      <c r="H89" s="81"/>
    </row>
    <row r="90" spans="1:12" x14ac:dyDescent="0.3">
      <c r="A90" s="51"/>
      <c r="B90" s="52"/>
      <c r="K90" s="46"/>
    </row>
    <row r="91" spans="1:12" x14ac:dyDescent="0.3">
      <c r="A91" s="29" t="s">
        <v>36</v>
      </c>
      <c r="B91" s="31">
        <f>B82</f>
        <v>0</v>
      </c>
    </row>
    <row r="92" spans="1:12" ht="14.5" thickBot="1" x14ac:dyDescent="0.35">
      <c r="A92" s="29" t="s">
        <v>37</v>
      </c>
      <c r="B92" s="32">
        <f>D66</f>
        <v>6250</v>
      </c>
    </row>
    <row r="93" spans="1:12" s="72" customFormat="1" ht="14.5" thickTop="1" x14ac:dyDescent="0.3">
      <c r="A93" s="29" t="s">
        <v>86</v>
      </c>
      <c r="B93" s="77">
        <v>10000</v>
      </c>
    </row>
    <row r="94" spans="1:12" s="72" customFormat="1" x14ac:dyDescent="0.3">
      <c r="A94" s="29"/>
      <c r="B94" s="79"/>
    </row>
    <row r="95" spans="1:12" x14ac:dyDescent="0.3">
      <c r="A95" s="29" t="s">
        <v>38</v>
      </c>
      <c r="B95" s="33">
        <f>-B92+E36-B93</f>
        <v>64500</v>
      </c>
      <c r="C95" s="34"/>
    </row>
  </sheetData>
  <mergeCells count="127">
    <mergeCell ref="A6:I6"/>
    <mergeCell ref="A7:I7"/>
    <mergeCell ref="A8:I8"/>
    <mergeCell ref="A15:J16"/>
    <mergeCell ref="A17:B17"/>
    <mergeCell ref="C17:D17"/>
    <mergeCell ref="E17:F17"/>
    <mergeCell ref="G17:J17"/>
    <mergeCell ref="A20:B20"/>
    <mergeCell ref="E20:F20"/>
    <mergeCell ref="G20:J20"/>
    <mergeCell ref="A21:B21"/>
    <mergeCell ref="E21:F21"/>
    <mergeCell ref="G21:J21"/>
    <mergeCell ref="A18:B18"/>
    <mergeCell ref="E18:F18"/>
    <mergeCell ref="G18:J18"/>
    <mergeCell ref="A19:B19"/>
    <mergeCell ref="E19:F19"/>
    <mergeCell ref="G19:J19"/>
    <mergeCell ref="A25:B25"/>
    <mergeCell ref="E25:F25"/>
    <mergeCell ref="G25:J25"/>
    <mergeCell ref="A26:B26"/>
    <mergeCell ref="E26:F26"/>
    <mergeCell ref="G26:J26"/>
    <mergeCell ref="A22:B22"/>
    <mergeCell ref="C22:D22"/>
    <mergeCell ref="E22:F22"/>
    <mergeCell ref="A24:B24"/>
    <mergeCell ref="E24:F24"/>
    <mergeCell ref="G24:J24"/>
    <mergeCell ref="E23:F23"/>
    <mergeCell ref="G29:J29"/>
    <mergeCell ref="A30:B30"/>
    <mergeCell ref="E30:F30"/>
    <mergeCell ref="G30:J30"/>
    <mergeCell ref="A27:B27"/>
    <mergeCell ref="E27:F27"/>
    <mergeCell ref="G27:J27"/>
    <mergeCell ref="A28:B28"/>
    <mergeCell ref="E28:F28"/>
    <mergeCell ref="G28:J28"/>
    <mergeCell ref="E35:F35"/>
    <mergeCell ref="A31:B31"/>
    <mergeCell ref="C31:D31"/>
    <mergeCell ref="E31:F31"/>
    <mergeCell ref="E32:F32"/>
    <mergeCell ref="A34:B34"/>
    <mergeCell ref="E34:F34"/>
    <mergeCell ref="A29:B29"/>
    <mergeCell ref="E29:F29"/>
    <mergeCell ref="A36:B36"/>
    <mergeCell ref="E36:F36"/>
    <mergeCell ref="G36:J36"/>
    <mergeCell ref="A70:J71"/>
    <mergeCell ref="C72:E72"/>
    <mergeCell ref="F72:H72"/>
    <mergeCell ref="I72:J72"/>
    <mergeCell ref="B43:C43"/>
    <mergeCell ref="E43:J43"/>
    <mergeCell ref="B44:C44"/>
    <mergeCell ref="E44:J44"/>
    <mergeCell ref="B45:C45"/>
    <mergeCell ref="E45:J45"/>
    <mergeCell ref="E62:J62"/>
    <mergeCell ref="E63:J63"/>
    <mergeCell ref="A47:J47"/>
    <mergeCell ref="B48:C48"/>
    <mergeCell ref="B49:C49"/>
    <mergeCell ref="E65:J66"/>
    <mergeCell ref="E46:J46"/>
    <mergeCell ref="E59:J59"/>
    <mergeCell ref="E60:J60"/>
    <mergeCell ref="E61:J61"/>
    <mergeCell ref="E57:J57"/>
    <mergeCell ref="I80:J80"/>
    <mergeCell ref="C77:E77"/>
    <mergeCell ref="F77:H77"/>
    <mergeCell ref="I77:J77"/>
    <mergeCell ref="C78:E78"/>
    <mergeCell ref="F78:H78"/>
    <mergeCell ref="I78:J78"/>
    <mergeCell ref="C75:E75"/>
    <mergeCell ref="F75:H75"/>
    <mergeCell ref="I75:J75"/>
    <mergeCell ref="C76:E76"/>
    <mergeCell ref="F76:H76"/>
    <mergeCell ref="I76:J76"/>
    <mergeCell ref="I73:J73"/>
    <mergeCell ref="C74:E74"/>
    <mergeCell ref="F74:H74"/>
    <mergeCell ref="I74:J74"/>
    <mergeCell ref="A50:C50"/>
    <mergeCell ref="A58:J58"/>
    <mergeCell ref="E48:J48"/>
    <mergeCell ref="E49:J49"/>
    <mergeCell ref="E50:J50"/>
    <mergeCell ref="B52:C52"/>
    <mergeCell ref="E52:J52"/>
    <mergeCell ref="B56:C56"/>
    <mergeCell ref="E56:J56"/>
    <mergeCell ref="A57:C57"/>
    <mergeCell ref="B53:C53"/>
    <mergeCell ref="B54:C54"/>
    <mergeCell ref="B55:C55"/>
    <mergeCell ref="A87:H89"/>
    <mergeCell ref="A39:J40"/>
    <mergeCell ref="B41:C41"/>
    <mergeCell ref="E41:J41"/>
    <mergeCell ref="B42:C42"/>
    <mergeCell ref="E42:J42"/>
    <mergeCell ref="C81:E81"/>
    <mergeCell ref="F81:H81"/>
    <mergeCell ref="I81:J81"/>
    <mergeCell ref="F82:H82"/>
    <mergeCell ref="I82:J82"/>
    <mergeCell ref="F86:H86"/>
    <mergeCell ref="I86:J86"/>
    <mergeCell ref="C79:E79"/>
    <mergeCell ref="F79:H79"/>
    <mergeCell ref="I79:J79"/>
    <mergeCell ref="C80:E80"/>
    <mergeCell ref="F80:H80"/>
    <mergeCell ref="E64:J64"/>
    <mergeCell ref="C73:E73"/>
    <mergeCell ref="F73:H73"/>
  </mergeCells>
  <pageMargins left="0.7" right="0.7" top="0.75" bottom="0.75" header="0.3" footer="0.3"/>
  <pageSetup scale="3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25"/>
  <sheetViews>
    <sheetView workbookViewId="0">
      <selection activeCell="A26" sqref="A26"/>
    </sheetView>
  </sheetViews>
  <sheetFormatPr defaultRowHeight="14.5" x14ac:dyDescent="0.35"/>
  <cols>
    <col min="1" max="1" width="73.08984375" customWidth="1"/>
    <col min="2" max="2" width="2" style="53" customWidth="1"/>
    <col min="3" max="3" width="11.54296875" bestFit="1" customWidth="1"/>
    <col min="4" max="4" width="1.36328125" customWidth="1"/>
    <col min="5" max="5" width="11.54296875" bestFit="1" customWidth="1"/>
    <col min="6" max="6" width="1.36328125" customWidth="1"/>
    <col min="7" max="7" width="11.54296875" bestFit="1" customWidth="1"/>
    <col min="8" max="8" width="1.36328125" customWidth="1"/>
    <col min="9" max="9" width="11.54296875" bestFit="1" customWidth="1"/>
    <col min="10" max="10" width="1.36328125" customWidth="1"/>
    <col min="11" max="11" width="11.54296875" bestFit="1" customWidth="1"/>
    <col min="12" max="12" width="1.36328125" customWidth="1"/>
    <col min="13" max="13" width="11.54296875" bestFit="1" customWidth="1"/>
    <col min="14" max="14" width="1.36328125" customWidth="1"/>
    <col min="15" max="15" width="11.54296875" bestFit="1" customWidth="1"/>
    <col min="16" max="16" width="1.08984375" customWidth="1"/>
    <col min="17" max="17" width="11.54296875" bestFit="1" customWidth="1"/>
    <col min="18" max="18" width="1.08984375" customWidth="1"/>
    <col min="19" max="19" width="11.54296875" bestFit="1" customWidth="1"/>
  </cols>
  <sheetData>
    <row r="3" spans="1:19" ht="15.5" x14ac:dyDescent="0.35">
      <c r="A3" s="55"/>
      <c r="B3" s="56"/>
      <c r="C3" s="55"/>
      <c r="D3" s="55"/>
      <c r="E3" s="55"/>
      <c r="F3" s="55"/>
      <c r="G3" s="55"/>
      <c r="H3" s="55"/>
      <c r="I3" s="55"/>
      <c r="J3" s="55"/>
      <c r="K3" s="55"/>
      <c r="L3" s="55"/>
      <c r="M3" s="55"/>
      <c r="N3" s="55"/>
      <c r="O3" s="55"/>
      <c r="P3" s="55"/>
      <c r="Q3" s="55"/>
      <c r="R3" s="55"/>
      <c r="S3" s="55"/>
    </row>
    <row r="4" spans="1:19" ht="16" thickBot="1" x14ac:dyDescent="0.4">
      <c r="A4" s="55"/>
      <c r="B4" s="56"/>
      <c r="C4" s="55"/>
      <c r="D4" s="55"/>
      <c r="E4" s="55"/>
      <c r="F4" s="55"/>
      <c r="G4" s="55"/>
      <c r="H4" s="55"/>
      <c r="I4" s="55"/>
      <c r="J4" s="55"/>
      <c r="K4" s="55"/>
      <c r="L4" s="55"/>
      <c r="M4" s="55"/>
      <c r="N4" s="55"/>
      <c r="O4" s="55"/>
      <c r="P4" s="55"/>
      <c r="Q4" s="55"/>
      <c r="R4" s="55"/>
      <c r="S4" s="55"/>
    </row>
    <row r="5" spans="1:19" ht="16" thickBot="1" x14ac:dyDescent="0.4">
      <c r="A5" s="67" t="s">
        <v>71</v>
      </c>
      <c r="B5" s="66"/>
      <c r="C5" s="64" t="s">
        <v>62</v>
      </c>
      <c r="D5" s="64"/>
      <c r="E5" s="65" t="s">
        <v>63</v>
      </c>
      <c r="F5" s="65"/>
      <c r="G5" s="65" t="s">
        <v>64</v>
      </c>
      <c r="H5" s="65"/>
      <c r="I5" s="64" t="s">
        <v>65</v>
      </c>
      <c r="J5" s="64"/>
      <c r="K5" s="65" t="s">
        <v>66</v>
      </c>
      <c r="L5" s="65"/>
      <c r="M5" s="65" t="s">
        <v>67</v>
      </c>
      <c r="N5" s="65"/>
      <c r="O5" s="64" t="s">
        <v>68</v>
      </c>
      <c r="P5" s="64"/>
      <c r="Q5" s="65" t="s">
        <v>69</v>
      </c>
      <c r="R5" s="65"/>
      <c r="S5" s="65" t="s">
        <v>70</v>
      </c>
    </row>
    <row r="6" spans="1:19" ht="9" customHeight="1" x14ac:dyDescent="0.35">
      <c r="A6" s="68"/>
      <c r="B6" s="66"/>
      <c r="C6" s="64"/>
      <c r="D6" s="64"/>
      <c r="E6" s="65"/>
      <c r="F6" s="65"/>
      <c r="G6" s="65"/>
      <c r="H6" s="65"/>
      <c r="I6" s="64"/>
      <c r="J6" s="64"/>
      <c r="K6" s="65"/>
      <c r="L6" s="65"/>
      <c r="M6" s="65"/>
      <c r="N6" s="65"/>
      <c r="O6" s="64"/>
      <c r="P6" s="64"/>
      <c r="Q6" s="65"/>
      <c r="R6" s="65"/>
      <c r="S6" s="65"/>
    </row>
    <row r="7" spans="1:19" ht="15.5" x14ac:dyDescent="0.35">
      <c r="A7" s="57" t="s">
        <v>61</v>
      </c>
      <c r="B7" s="57"/>
      <c r="C7" s="58">
        <v>5000</v>
      </c>
      <c r="D7" s="58"/>
      <c r="E7" s="58">
        <v>5000</v>
      </c>
      <c r="F7" s="58"/>
      <c r="G7" s="58">
        <v>5000</v>
      </c>
      <c r="H7" s="58"/>
      <c r="I7" s="58">
        <v>5000</v>
      </c>
      <c r="J7" s="58"/>
      <c r="K7" s="58">
        <v>5000</v>
      </c>
      <c r="L7" s="58"/>
      <c r="M7" s="58">
        <v>5000</v>
      </c>
      <c r="N7" s="58"/>
      <c r="O7" s="58">
        <v>5000</v>
      </c>
      <c r="P7" s="58"/>
      <c r="Q7" s="58">
        <v>5000</v>
      </c>
      <c r="R7" s="59"/>
      <c r="S7" s="59">
        <f>SUM(C7:Q7)</f>
        <v>40000</v>
      </c>
    </row>
    <row r="8" spans="1:19" ht="15.5" x14ac:dyDescent="0.35">
      <c r="A8" s="57" t="s">
        <v>87</v>
      </c>
      <c r="B8" s="57"/>
      <c r="C8" s="58"/>
      <c r="D8" s="58"/>
      <c r="E8" s="58"/>
      <c r="F8" s="58"/>
      <c r="G8" s="58"/>
      <c r="H8" s="58"/>
      <c r="I8" s="58"/>
      <c r="J8" s="58"/>
      <c r="K8" s="58"/>
      <c r="L8" s="58"/>
      <c r="M8" s="58"/>
      <c r="N8" s="58"/>
      <c r="O8" s="58"/>
      <c r="P8" s="58"/>
      <c r="Q8" s="58"/>
      <c r="R8" s="59"/>
      <c r="S8" s="59"/>
    </row>
    <row r="9" spans="1:19" ht="15.5" x14ac:dyDescent="0.35">
      <c r="A9" s="60" t="s">
        <v>78</v>
      </c>
      <c r="B9" s="60"/>
      <c r="C9" s="61">
        <v>2000</v>
      </c>
      <c r="D9" s="61"/>
      <c r="E9" s="61">
        <v>2000</v>
      </c>
      <c r="F9" s="61"/>
      <c r="G9" s="61">
        <v>2000</v>
      </c>
      <c r="H9" s="61"/>
      <c r="I9" s="61">
        <v>2000</v>
      </c>
      <c r="J9" s="61"/>
      <c r="K9" s="61">
        <v>2000</v>
      </c>
      <c r="L9" s="61"/>
      <c r="M9" s="61">
        <v>2000</v>
      </c>
      <c r="N9" s="61"/>
      <c r="O9" s="61">
        <v>2000</v>
      </c>
      <c r="P9" s="61"/>
      <c r="Q9" s="61">
        <v>2000</v>
      </c>
      <c r="R9" s="61"/>
      <c r="S9" s="59">
        <f t="shared" ref="S9:S11" si="0">SUM(C9:Q9)</f>
        <v>16000</v>
      </c>
    </row>
    <row r="10" spans="1:19" ht="15" customHeight="1" x14ac:dyDescent="0.35">
      <c r="A10" s="60" t="s">
        <v>79</v>
      </c>
      <c r="B10" s="60"/>
      <c r="C10" s="61">
        <v>250</v>
      </c>
      <c r="D10" s="61"/>
      <c r="E10" s="61">
        <v>250</v>
      </c>
      <c r="F10" s="61"/>
      <c r="G10" s="61">
        <v>250</v>
      </c>
      <c r="H10" s="61"/>
      <c r="I10" s="61">
        <v>250</v>
      </c>
      <c r="J10" s="61"/>
      <c r="K10" s="61">
        <v>250</v>
      </c>
      <c r="L10" s="61"/>
      <c r="M10" s="61">
        <v>250</v>
      </c>
      <c r="N10" s="61"/>
      <c r="O10" s="61">
        <v>250</v>
      </c>
      <c r="P10" s="61"/>
      <c r="Q10" s="61">
        <v>250</v>
      </c>
      <c r="R10" s="61"/>
      <c r="S10" s="59">
        <f t="shared" si="0"/>
        <v>2000</v>
      </c>
    </row>
    <row r="11" spans="1:19" ht="15.5" x14ac:dyDescent="0.35">
      <c r="A11" s="62" t="s">
        <v>80</v>
      </c>
      <c r="B11" s="62"/>
      <c r="C11" s="75">
        <v>500</v>
      </c>
      <c r="D11" s="75"/>
      <c r="E11" s="75">
        <v>500</v>
      </c>
      <c r="F11" s="75"/>
      <c r="G11" s="75">
        <v>500</v>
      </c>
      <c r="H11" s="75"/>
      <c r="I11" s="75">
        <v>500</v>
      </c>
      <c r="J11" s="75"/>
      <c r="K11" s="75">
        <v>500</v>
      </c>
      <c r="L11" s="75"/>
      <c r="M11" s="75">
        <v>500</v>
      </c>
      <c r="N11" s="75"/>
      <c r="O11" s="75">
        <v>500</v>
      </c>
      <c r="P11" s="75"/>
      <c r="Q11" s="75">
        <v>500</v>
      </c>
      <c r="R11" s="75"/>
      <c r="S11" s="76">
        <f t="shared" si="0"/>
        <v>4000</v>
      </c>
    </row>
    <row r="12" spans="1:19" ht="15.5" x14ac:dyDescent="0.35">
      <c r="A12" s="62" t="s">
        <v>84</v>
      </c>
      <c r="B12" s="62"/>
      <c r="C12" s="63">
        <f>C7-C8+C9+C10+C11</f>
        <v>7750</v>
      </c>
      <c r="D12" s="63"/>
      <c r="E12" s="63">
        <f t="shared" ref="E12:S12" si="1">E7-E8+E9+E10+E11</f>
        <v>7750</v>
      </c>
      <c r="F12" s="63"/>
      <c r="G12" s="63">
        <f t="shared" si="1"/>
        <v>7750</v>
      </c>
      <c r="H12" s="63"/>
      <c r="I12" s="63">
        <f t="shared" si="1"/>
        <v>7750</v>
      </c>
      <c r="J12" s="63"/>
      <c r="K12" s="63">
        <f t="shared" si="1"/>
        <v>7750</v>
      </c>
      <c r="L12" s="63"/>
      <c r="M12" s="63">
        <f t="shared" si="1"/>
        <v>7750</v>
      </c>
      <c r="N12" s="63"/>
      <c r="O12" s="63">
        <f t="shared" si="1"/>
        <v>7750</v>
      </c>
      <c r="P12" s="63"/>
      <c r="Q12" s="63">
        <f t="shared" si="1"/>
        <v>7750</v>
      </c>
      <c r="R12" s="63"/>
      <c r="S12" s="63">
        <f t="shared" si="1"/>
        <v>62000</v>
      </c>
    </row>
    <row r="13" spans="1:19" ht="16" thickBot="1" x14ac:dyDescent="0.4">
      <c r="A13" s="55"/>
      <c r="B13" s="56"/>
      <c r="C13" s="59"/>
      <c r="D13" s="59"/>
      <c r="E13" s="59"/>
      <c r="F13" s="59"/>
      <c r="G13" s="59"/>
      <c r="H13" s="59"/>
      <c r="I13" s="59"/>
      <c r="J13" s="59"/>
      <c r="K13" s="59"/>
      <c r="L13" s="59"/>
      <c r="M13" s="59"/>
      <c r="N13" s="59"/>
      <c r="O13" s="59"/>
      <c r="P13" s="59"/>
      <c r="Q13" s="59"/>
      <c r="R13" s="59"/>
      <c r="S13" s="59"/>
    </row>
    <row r="14" spans="1:19" ht="16" thickBot="1" x14ac:dyDescent="0.4">
      <c r="A14" s="67" t="s">
        <v>72</v>
      </c>
      <c r="C14" s="54"/>
      <c r="D14" s="54"/>
      <c r="E14" s="54"/>
      <c r="F14" s="54"/>
      <c r="G14" s="54"/>
      <c r="H14" s="54"/>
      <c r="I14" s="54"/>
      <c r="J14" s="54"/>
      <c r="K14" s="54"/>
      <c r="L14" s="54"/>
      <c r="M14" s="54"/>
      <c r="N14" s="54"/>
      <c r="O14" s="54"/>
      <c r="P14" s="54"/>
      <c r="Q14" s="54"/>
      <c r="R14" s="54"/>
      <c r="S14" s="54"/>
    </row>
    <row r="15" spans="1:19" x14ac:dyDescent="0.35">
      <c r="C15" s="54"/>
      <c r="D15" s="54"/>
      <c r="E15" s="54"/>
      <c r="F15" s="54"/>
      <c r="G15" s="54"/>
      <c r="H15" s="54"/>
      <c r="I15" s="54"/>
      <c r="J15" s="54"/>
      <c r="K15" s="54"/>
      <c r="L15" s="54"/>
      <c r="M15" s="54"/>
      <c r="N15" s="54"/>
      <c r="O15" s="54"/>
      <c r="P15" s="54"/>
      <c r="Q15" s="54"/>
      <c r="R15" s="54"/>
      <c r="S15" s="54"/>
    </row>
    <row r="16" spans="1:19" ht="15.5" x14ac:dyDescent="0.35">
      <c r="A16" s="91" t="s">
        <v>17</v>
      </c>
      <c r="B16" s="91"/>
      <c r="C16" s="54"/>
      <c r="D16" s="54"/>
      <c r="E16" s="54"/>
      <c r="F16" s="54"/>
      <c r="G16" s="54"/>
      <c r="H16" s="54"/>
      <c r="I16" s="54">
        <v>1500</v>
      </c>
      <c r="J16" s="54"/>
      <c r="K16" s="54"/>
      <c r="L16" s="54"/>
      <c r="M16" s="54"/>
      <c r="N16" s="54"/>
      <c r="O16" s="54"/>
      <c r="P16" s="54"/>
      <c r="Q16" s="54">
        <v>1500</v>
      </c>
      <c r="R16" s="54"/>
      <c r="S16" s="59">
        <f>SUM(C16:Q16)</f>
        <v>3000</v>
      </c>
    </row>
    <row r="17" spans="1:19" ht="15.5" x14ac:dyDescent="0.35">
      <c r="A17" s="91" t="s">
        <v>18</v>
      </c>
      <c r="B17" s="91"/>
      <c r="C17" s="54">
        <v>0</v>
      </c>
      <c r="D17" s="54"/>
      <c r="E17" s="54">
        <v>0</v>
      </c>
      <c r="F17" s="54"/>
      <c r="G17" s="54">
        <v>0</v>
      </c>
      <c r="H17" s="54"/>
      <c r="I17" s="54">
        <v>7500</v>
      </c>
      <c r="J17" s="54"/>
      <c r="K17" s="54">
        <v>0</v>
      </c>
      <c r="L17" s="54"/>
      <c r="M17" s="54">
        <v>0</v>
      </c>
      <c r="N17" s="54"/>
      <c r="O17" s="54">
        <v>0</v>
      </c>
      <c r="P17" s="54"/>
      <c r="Q17" s="54">
        <v>7500</v>
      </c>
      <c r="R17" s="54"/>
      <c r="S17" s="59">
        <f>SUM(C17:Q17)</f>
        <v>15000</v>
      </c>
    </row>
    <row r="18" spans="1:19" ht="15.5" x14ac:dyDescent="0.35">
      <c r="A18" s="91" t="s">
        <v>19</v>
      </c>
      <c r="B18" s="91"/>
      <c r="C18" s="54">
        <v>750</v>
      </c>
      <c r="D18" s="54"/>
      <c r="E18" s="54">
        <v>750</v>
      </c>
      <c r="F18" s="54"/>
      <c r="G18" s="54">
        <v>750</v>
      </c>
      <c r="H18" s="54"/>
      <c r="I18" s="54">
        <v>750</v>
      </c>
      <c r="J18" s="54"/>
      <c r="K18" s="54">
        <v>0</v>
      </c>
      <c r="L18" s="54"/>
      <c r="M18" s="54">
        <v>0</v>
      </c>
      <c r="N18" s="54"/>
      <c r="O18" s="54">
        <v>0</v>
      </c>
      <c r="P18" s="54"/>
      <c r="Q18" s="54">
        <v>0</v>
      </c>
      <c r="R18" s="54"/>
      <c r="S18" s="59">
        <f>SUM(C18:Q18)</f>
        <v>3000</v>
      </c>
    </row>
    <row r="19" spans="1:19" ht="15.5" x14ac:dyDescent="0.35">
      <c r="A19" s="91" t="s">
        <v>20</v>
      </c>
      <c r="B19" s="91"/>
      <c r="C19" s="54">
        <v>0</v>
      </c>
      <c r="D19" s="54"/>
      <c r="E19" s="54">
        <v>0</v>
      </c>
      <c r="F19" s="54"/>
      <c r="G19" s="54">
        <v>0</v>
      </c>
      <c r="H19" s="54"/>
      <c r="I19" s="54">
        <v>0</v>
      </c>
      <c r="J19" s="54"/>
      <c r="K19" s="54">
        <v>0</v>
      </c>
      <c r="L19" s="54"/>
      <c r="M19" s="54">
        <v>0</v>
      </c>
      <c r="N19" s="54"/>
      <c r="O19" s="54">
        <v>0</v>
      </c>
      <c r="P19" s="54"/>
      <c r="Q19" s="54">
        <v>0</v>
      </c>
      <c r="R19" s="54"/>
      <c r="S19" s="59">
        <f>SUM(C19:Q19)</f>
        <v>0</v>
      </c>
    </row>
    <row r="20" spans="1:19" x14ac:dyDescent="0.35">
      <c r="C20" s="54"/>
      <c r="D20" s="54"/>
      <c r="E20" s="54"/>
      <c r="F20" s="54"/>
      <c r="G20" s="54"/>
      <c r="H20" s="54"/>
      <c r="I20" s="54"/>
      <c r="J20" s="54"/>
      <c r="K20" s="54"/>
      <c r="L20" s="54"/>
      <c r="M20" s="54"/>
      <c r="N20" s="54"/>
      <c r="O20" s="54"/>
      <c r="P20" s="54"/>
      <c r="Q20" s="54"/>
      <c r="R20" s="54"/>
      <c r="S20" s="54"/>
    </row>
    <row r="21" spans="1:19" x14ac:dyDescent="0.35">
      <c r="C21" s="54"/>
      <c r="D21" s="54"/>
      <c r="E21" s="54"/>
      <c r="F21" s="54"/>
      <c r="G21" s="54"/>
      <c r="H21" s="54"/>
      <c r="I21" s="54"/>
      <c r="J21" s="54"/>
      <c r="K21" s="54"/>
      <c r="L21" s="54"/>
      <c r="M21" s="54"/>
      <c r="N21" s="54"/>
      <c r="O21" s="54"/>
      <c r="P21" s="54"/>
      <c r="Q21" s="54"/>
      <c r="R21" s="54"/>
      <c r="S21" s="54"/>
    </row>
    <row r="22" spans="1:19" x14ac:dyDescent="0.35">
      <c r="C22" s="54"/>
      <c r="D22" s="54"/>
      <c r="E22" s="54"/>
      <c r="F22" s="54"/>
      <c r="G22" s="54"/>
      <c r="H22" s="54"/>
      <c r="I22" s="54"/>
      <c r="J22" s="54"/>
      <c r="K22" s="54"/>
      <c r="L22" s="54"/>
      <c r="M22" s="54"/>
      <c r="N22" s="54"/>
      <c r="O22" s="54"/>
      <c r="P22" s="54"/>
      <c r="Q22" s="54"/>
      <c r="R22" s="54"/>
      <c r="S22" s="54"/>
    </row>
    <row r="23" spans="1:19" x14ac:dyDescent="0.35">
      <c r="C23" s="54"/>
      <c r="D23" s="54"/>
      <c r="E23" s="54"/>
      <c r="F23" s="54"/>
      <c r="G23" s="54"/>
      <c r="H23" s="54"/>
      <c r="I23" s="54"/>
      <c r="J23" s="54"/>
      <c r="K23" s="54"/>
      <c r="L23" s="54"/>
      <c r="M23" s="54"/>
      <c r="N23" s="54"/>
      <c r="O23" s="54"/>
      <c r="P23" s="54"/>
      <c r="Q23" s="54"/>
      <c r="R23" s="54"/>
      <c r="S23" s="54"/>
    </row>
    <row r="24" spans="1:19" x14ac:dyDescent="0.35">
      <c r="C24" s="54"/>
      <c r="D24" s="54"/>
      <c r="E24" s="54"/>
      <c r="F24" s="54"/>
      <c r="G24" s="54"/>
      <c r="H24" s="54"/>
      <c r="I24" s="54"/>
      <c r="J24" s="54"/>
      <c r="K24" s="54"/>
      <c r="L24" s="54"/>
      <c r="M24" s="54"/>
      <c r="N24" s="54"/>
      <c r="O24" s="54"/>
      <c r="P24" s="54"/>
      <c r="Q24" s="54"/>
      <c r="R24" s="54"/>
      <c r="S24" s="54"/>
    </row>
    <row r="25" spans="1:19" x14ac:dyDescent="0.35">
      <c r="C25" s="54"/>
      <c r="D25" s="54"/>
      <c r="E25" s="54"/>
      <c r="F25" s="54"/>
      <c r="G25" s="54"/>
      <c r="H25" s="54"/>
      <c r="I25" s="54"/>
      <c r="J25" s="54"/>
      <c r="K25" s="54"/>
      <c r="L25" s="54"/>
      <c r="M25" s="54"/>
      <c r="N25" s="54"/>
      <c r="O25" s="54"/>
      <c r="P25" s="54"/>
      <c r="Q25" s="54"/>
      <c r="R25" s="54"/>
      <c r="S25" s="54"/>
    </row>
  </sheetData>
  <mergeCells count="4">
    <mergeCell ref="A18:B18"/>
    <mergeCell ref="A19:B19"/>
    <mergeCell ref="A16:B16"/>
    <mergeCell ref="A17:B1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Loan Forgiveness - PPP</vt:lpstr>
      <vt:lpstr>Weekly Costs</vt:lpstr>
    </vt:vector>
  </TitlesOfParts>
  <Company>Corrigan Krause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 R. Rames</dc:creator>
  <cp:lastModifiedBy>Megan E.	 Hiles</cp:lastModifiedBy>
  <cp:lastPrinted>2020-04-29T15:29:32Z</cp:lastPrinted>
  <dcterms:created xsi:type="dcterms:W3CDTF">2020-04-15T23:58:15Z</dcterms:created>
  <dcterms:modified xsi:type="dcterms:W3CDTF">2020-05-01T18:05:23Z</dcterms:modified>
</cp:coreProperties>
</file>