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rporate Services\Corporate Analysts\Public\Staff\Henry Dobbs\For Paul\"/>
    </mc:Choice>
  </mc:AlternateContent>
  <xr:revisionPtr revIDLastSave="0" documentId="8_{975FE30D-C8F7-4F93-A11A-A175117D5764}" xr6:coauthVersionLast="45" xr6:coauthVersionMax="45" xr10:uidLastSave="{00000000-0000-0000-0000-000000000000}"/>
  <bookViews>
    <workbookView xWindow="53880" yWindow="-360" windowWidth="25440" windowHeight="15390" activeTab="1" xr2:uid="{5891C7F0-5536-4096-B824-A9B8E3A38B65}"/>
  </bookViews>
  <sheets>
    <sheet name="Data Table" sheetId="2" r:id="rId1"/>
    <sheet name="Graphs" sheetId="1" r:id="rId2"/>
    <sheet name="Table" sheetId="3" r:id="rId3"/>
    <sheet name="Sheet1" sheetId="4" state="hidden" r:id="rId4"/>
  </sheets>
  <definedNames>
    <definedName name="ExternalData_1" localSheetId="0" hidden="1">'Data Table'!$B$5:$G$218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4" l="1"/>
  <c r="C13" i="4"/>
  <c r="C2" i="4"/>
  <c r="C3" i="4"/>
  <c r="C4" i="4"/>
  <c r="C5" i="4"/>
  <c r="C6" i="4"/>
  <c r="C7" i="4"/>
  <c r="Q4" i="3"/>
  <c r="K5" i="3"/>
  <c r="E15" i="3" l="1"/>
  <c r="R4" i="3" l="1"/>
  <c r="S4" i="3" l="1"/>
  <c r="T4" i="3" s="1"/>
  <c r="F11" i="3"/>
  <c r="E11" i="3"/>
  <c r="L10" i="3"/>
  <c r="K10" i="3"/>
  <c r="F10" i="3"/>
  <c r="E10" i="3"/>
  <c r="L9" i="3"/>
  <c r="K9" i="3"/>
  <c r="F9" i="3"/>
  <c r="E9" i="3"/>
  <c r="L8" i="3"/>
  <c r="K8" i="3"/>
  <c r="O8" i="3" s="1"/>
  <c r="F8" i="3"/>
  <c r="E8" i="3"/>
  <c r="L7" i="3"/>
  <c r="K7" i="3"/>
  <c r="F7" i="3"/>
  <c r="E7" i="3"/>
  <c r="L6" i="3"/>
  <c r="K6" i="3"/>
  <c r="O6" i="3" s="1"/>
  <c r="F6" i="3"/>
  <c r="E6" i="3"/>
  <c r="L5" i="3"/>
  <c r="O5" i="3" s="1"/>
  <c r="F5" i="3"/>
  <c r="E5" i="3"/>
  <c r="L4" i="3"/>
  <c r="K4" i="3"/>
  <c r="F4" i="3"/>
  <c r="E4" i="3"/>
  <c r="O35" i="2"/>
  <c r="O76" i="2"/>
  <c r="O100" i="2"/>
  <c r="O108" i="2"/>
  <c r="O116" i="2"/>
  <c r="O123" i="2"/>
  <c r="O155" i="2"/>
  <c r="O173" i="2"/>
  <c r="O179" i="2"/>
  <c r="O195" i="2"/>
  <c r="O203" i="2"/>
  <c r="O205" i="2"/>
  <c r="K218" i="2"/>
  <c r="O218" i="2" s="1"/>
  <c r="K217" i="2"/>
  <c r="O217" i="2" s="1"/>
  <c r="K216" i="2"/>
  <c r="O216" i="2" s="1"/>
  <c r="K215" i="2"/>
  <c r="O215" i="2" s="1"/>
  <c r="K214" i="2"/>
  <c r="O214" i="2" s="1"/>
  <c r="K213" i="2"/>
  <c r="O213" i="2" s="1"/>
  <c r="K212" i="2"/>
  <c r="O212" i="2" s="1"/>
  <c r="K211" i="2"/>
  <c r="O211" i="2" s="1"/>
  <c r="K210" i="2"/>
  <c r="O210" i="2" s="1"/>
  <c r="K209" i="2"/>
  <c r="O209" i="2" s="1"/>
  <c r="K208" i="2"/>
  <c r="O208" i="2" s="1"/>
  <c r="K207" i="2"/>
  <c r="O207" i="2" s="1"/>
  <c r="K206" i="2"/>
  <c r="O206" i="2" s="1"/>
  <c r="K205" i="2"/>
  <c r="K204" i="2"/>
  <c r="O204" i="2" s="1"/>
  <c r="K203" i="2"/>
  <c r="K202" i="2"/>
  <c r="O202" i="2" s="1"/>
  <c r="K201" i="2"/>
  <c r="O201" i="2" s="1"/>
  <c r="K200" i="2"/>
  <c r="O200" i="2" s="1"/>
  <c r="K199" i="2"/>
  <c r="O199" i="2" s="1"/>
  <c r="K198" i="2"/>
  <c r="O198" i="2" s="1"/>
  <c r="K197" i="2"/>
  <c r="O197" i="2" s="1"/>
  <c r="K196" i="2"/>
  <c r="O196" i="2" s="1"/>
  <c r="K195" i="2"/>
  <c r="K194" i="2"/>
  <c r="O194" i="2" s="1"/>
  <c r="K193" i="2"/>
  <c r="O193" i="2" s="1"/>
  <c r="K192" i="2"/>
  <c r="O192" i="2" s="1"/>
  <c r="K191" i="2"/>
  <c r="O191" i="2" s="1"/>
  <c r="K190" i="2"/>
  <c r="O190" i="2" s="1"/>
  <c r="K189" i="2"/>
  <c r="O189" i="2" s="1"/>
  <c r="K188" i="2"/>
  <c r="O188" i="2" s="1"/>
  <c r="K187" i="2"/>
  <c r="O187" i="2" s="1"/>
  <c r="K186" i="2"/>
  <c r="O186" i="2" s="1"/>
  <c r="K185" i="2"/>
  <c r="O185" i="2" s="1"/>
  <c r="K184" i="2"/>
  <c r="O184" i="2" s="1"/>
  <c r="K183" i="2"/>
  <c r="O183" i="2" s="1"/>
  <c r="K182" i="2"/>
  <c r="O182" i="2" s="1"/>
  <c r="K181" i="2"/>
  <c r="O181" i="2" s="1"/>
  <c r="K180" i="2"/>
  <c r="O180" i="2" s="1"/>
  <c r="K179" i="2"/>
  <c r="K178" i="2"/>
  <c r="O178" i="2" s="1"/>
  <c r="K177" i="2"/>
  <c r="O177" i="2" s="1"/>
  <c r="K176" i="2"/>
  <c r="O176" i="2" s="1"/>
  <c r="K175" i="2"/>
  <c r="O175" i="2" s="1"/>
  <c r="K174" i="2"/>
  <c r="O174" i="2" s="1"/>
  <c r="K173" i="2"/>
  <c r="K172" i="2"/>
  <c r="O172" i="2" s="1"/>
  <c r="K171" i="2"/>
  <c r="O171" i="2" s="1"/>
  <c r="K170" i="2"/>
  <c r="O170" i="2" s="1"/>
  <c r="K169" i="2"/>
  <c r="O169" i="2" s="1"/>
  <c r="K168" i="2"/>
  <c r="O168" i="2" s="1"/>
  <c r="K167" i="2"/>
  <c r="O167" i="2" s="1"/>
  <c r="K166" i="2"/>
  <c r="O166" i="2" s="1"/>
  <c r="K165" i="2"/>
  <c r="O165" i="2" s="1"/>
  <c r="K164" i="2"/>
  <c r="O164" i="2" s="1"/>
  <c r="K163" i="2"/>
  <c r="O163" i="2" s="1"/>
  <c r="K162" i="2"/>
  <c r="O162" i="2" s="1"/>
  <c r="K161" i="2"/>
  <c r="O161" i="2" s="1"/>
  <c r="K160" i="2"/>
  <c r="O160" i="2" s="1"/>
  <c r="K159" i="2"/>
  <c r="O159" i="2" s="1"/>
  <c r="K158" i="2"/>
  <c r="O158" i="2" s="1"/>
  <c r="K157" i="2"/>
  <c r="O157" i="2" s="1"/>
  <c r="K156" i="2"/>
  <c r="O156" i="2" s="1"/>
  <c r="K155" i="2"/>
  <c r="K154" i="2"/>
  <c r="O154" i="2" s="1"/>
  <c r="K153" i="2"/>
  <c r="O153" i="2" s="1"/>
  <c r="K152" i="2"/>
  <c r="O152" i="2" s="1"/>
  <c r="K151" i="2"/>
  <c r="O151" i="2" s="1"/>
  <c r="K150" i="2"/>
  <c r="O150" i="2" s="1"/>
  <c r="K149" i="2"/>
  <c r="O149" i="2" s="1"/>
  <c r="K148" i="2"/>
  <c r="O148" i="2" s="1"/>
  <c r="K147" i="2"/>
  <c r="O147" i="2" s="1"/>
  <c r="K146" i="2"/>
  <c r="O146" i="2" s="1"/>
  <c r="K145" i="2"/>
  <c r="O145" i="2" s="1"/>
  <c r="K144" i="2"/>
  <c r="O144" i="2" s="1"/>
  <c r="K143" i="2"/>
  <c r="O143" i="2" s="1"/>
  <c r="K142" i="2"/>
  <c r="O142" i="2" s="1"/>
  <c r="K141" i="2"/>
  <c r="O141" i="2" s="1"/>
  <c r="K140" i="2"/>
  <c r="O140" i="2" s="1"/>
  <c r="K139" i="2"/>
  <c r="O139" i="2" s="1"/>
  <c r="K138" i="2"/>
  <c r="O138" i="2" s="1"/>
  <c r="K137" i="2"/>
  <c r="O137" i="2" s="1"/>
  <c r="K136" i="2"/>
  <c r="O136" i="2" s="1"/>
  <c r="K135" i="2"/>
  <c r="O135" i="2" s="1"/>
  <c r="K134" i="2"/>
  <c r="O134" i="2" s="1"/>
  <c r="K133" i="2"/>
  <c r="O133" i="2" s="1"/>
  <c r="K132" i="2"/>
  <c r="O132" i="2" s="1"/>
  <c r="K131" i="2"/>
  <c r="O131" i="2" s="1"/>
  <c r="K130" i="2"/>
  <c r="O130" i="2" s="1"/>
  <c r="K129" i="2"/>
  <c r="O129" i="2" s="1"/>
  <c r="K128" i="2"/>
  <c r="O128" i="2" s="1"/>
  <c r="K127" i="2"/>
  <c r="O127" i="2" s="1"/>
  <c r="K126" i="2"/>
  <c r="O126" i="2" s="1"/>
  <c r="K125" i="2"/>
  <c r="O125" i="2" s="1"/>
  <c r="K124" i="2"/>
  <c r="O124" i="2" s="1"/>
  <c r="K123" i="2"/>
  <c r="K122" i="2"/>
  <c r="O122" i="2" s="1"/>
  <c r="K121" i="2"/>
  <c r="O121" i="2" s="1"/>
  <c r="K120" i="2"/>
  <c r="O120" i="2" s="1"/>
  <c r="K119" i="2"/>
  <c r="O119" i="2" s="1"/>
  <c r="K118" i="2"/>
  <c r="O118" i="2" s="1"/>
  <c r="K117" i="2"/>
  <c r="O117" i="2" s="1"/>
  <c r="K116" i="2"/>
  <c r="K115" i="2"/>
  <c r="O115" i="2" s="1"/>
  <c r="K114" i="2"/>
  <c r="O114" i="2" s="1"/>
  <c r="K113" i="2"/>
  <c r="O113" i="2" s="1"/>
  <c r="K112" i="2"/>
  <c r="O112" i="2" s="1"/>
  <c r="K111" i="2"/>
  <c r="O111" i="2" s="1"/>
  <c r="K110" i="2"/>
  <c r="O110" i="2" s="1"/>
  <c r="K109" i="2"/>
  <c r="O109" i="2" s="1"/>
  <c r="K108" i="2"/>
  <c r="K107" i="2"/>
  <c r="O107" i="2" s="1"/>
  <c r="K106" i="2"/>
  <c r="O106" i="2" s="1"/>
  <c r="K105" i="2"/>
  <c r="O105" i="2" s="1"/>
  <c r="K104" i="2"/>
  <c r="O104" i="2" s="1"/>
  <c r="K103" i="2"/>
  <c r="O103" i="2" s="1"/>
  <c r="K102" i="2"/>
  <c r="O102" i="2" s="1"/>
  <c r="K101" i="2"/>
  <c r="O101" i="2" s="1"/>
  <c r="K100" i="2"/>
  <c r="K99" i="2"/>
  <c r="O99" i="2" s="1"/>
  <c r="K98" i="2"/>
  <c r="O98" i="2" s="1"/>
  <c r="K97" i="2"/>
  <c r="O97" i="2" s="1"/>
  <c r="K96" i="2"/>
  <c r="O96" i="2" s="1"/>
  <c r="K95" i="2"/>
  <c r="O95" i="2" s="1"/>
  <c r="K94" i="2"/>
  <c r="O94" i="2" s="1"/>
  <c r="K93" i="2"/>
  <c r="O93" i="2" s="1"/>
  <c r="K92" i="2"/>
  <c r="O92" i="2" s="1"/>
  <c r="K91" i="2"/>
  <c r="O91" i="2" s="1"/>
  <c r="K90" i="2"/>
  <c r="O90" i="2" s="1"/>
  <c r="K89" i="2"/>
  <c r="O89" i="2" s="1"/>
  <c r="K88" i="2"/>
  <c r="O88" i="2" s="1"/>
  <c r="K87" i="2"/>
  <c r="O87" i="2" s="1"/>
  <c r="K86" i="2"/>
  <c r="O86" i="2" s="1"/>
  <c r="K85" i="2"/>
  <c r="O85" i="2" s="1"/>
  <c r="K84" i="2"/>
  <c r="O84" i="2" s="1"/>
  <c r="K83" i="2"/>
  <c r="O83" i="2" s="1"/>
  <c r="K82" i="2"/>
  <c r="O82" i="2" s="1"/>
  <c r="K81" i="2"/>
  <c r="O81" i="2" s="1"/>
  <c r="K80" i="2"/>
  <c r="O80" i="2" s="1"/>
  <c r="K79" i="2"/>
  <c r="O79" i="2" s="1"/>
  <c r="K78" i="2"/>
  <c r="O78" i="2" s="1"/>
  <c r="K77" i="2"/>
  <c r="O77" i="2" s="1"/>
  <c r="K76" i="2"/>
  <c r="K75" i="2"/>
  <c r="O75" i="2" s="1"/>
  <c r="K74" i="2"/>
  <c r="O74" i="2" s="1"/>
  <c r="K73" i="2"/>
  <c r="O73" i="2" s="1"/>
  <c r="K72" i="2"/>
  <c r="O72" i="2" s="1"/>
  <c r="K71" i="2"/>
  <c r="O71" i="2" s="1"/>
  <c r="K70" i="2"/>
  <c r="O70" i="2" s="1"/>
  <c r="K69" i="2"/>
  <c r="O69" i="2" s="1"/>
  <c r="K68" i="2"/>
  <c r="O68" i="2" s="1"/>
  <c r="K67" i="2"/>
  <c r="O67" i="2" s="1"/>
  <c r="K66" i="2"/>
  <c r="O66" i="2" s="1"/>
  <c r="K65" i="2"/>
  <c r="O65" i="2" s="1"/>
  <c r="K64" i="2"/>
  <c r="O64" i="2" s="1"/>
  <c r="K63" i="2"/>
  <c r="O63" i="2" s="1"/>
  <c r="K62" i="2"/>
  <c r="O62" i="2" s="1"/>
  <c r="K61" i="2"/>
  <c r="O61" i="2" s="1"/>
  <c r="K60" i="2"/>
  <c r="O60" i="2" s="1"/>
  <c r="K59" i="2"/>
  <c r="O59" i="2" s="1"/>
  <c r="K58" i="2"/>
  <c r="O58" i="2" s="1"/>
  <c r="K57" i="2"/>
  <c r="O57" i="2" s="1"/>
  <c r="K56" i="2"/>
  <c r="O56" i="2" s="1"/>
  <c r="K55" i="2"/>
  <c r="O55" i="2" s="1"/>
  <c r="K54" i="2"/>
  <c r="O54" i="2" s="1"/>
  <c r="K53" i="2"/>
  <c r="O53" i="2" s="1"/>
  <c r="K52" i="2"/>
  <c r="O52" i="2" s="1"/>
  <c r="K51" i="2"/>
  <c r="O51" i="2" s="1"/>
  <c r="K50" i="2"/>
  <c r="O50" i="2" s="1"/>
  <c r="K49" i="2"/>
  <c r="O49" i="2" s="1"/>
  <c r="K48" i="2"/>
  <c r="O48" i="2" s="1"/>
  <c r="K47" i="2"/>
  <c r="O47" i="2" s="1"/>
  <c r="K46" i="2"/>
  <c r="O46" i="2" s="1"/>
  <c r="K45" i="2"/>
  <c r="O45" i="2" s="1"/>
  <c r="K44" i="2"/>
  <c r="O44" i="2" s="1"/>
  <c r="K43" i="2"/>
  <c r="O43" i="2" s="1"/>
  <c r="K42" i="2"/>
  <c r="O42" i="2" s="1"/>
  <c r="K41" i="2"/>
  <c r="O41" i="2" s="1"/>
  <c r="K40" i="2"/>
  <c r="O40" i="2" s="1"/>
  <c r="K39" i="2"/>
  <c r="O39" i="2" s="1"/>
  <c r="K38" i="2"/>
  <c r="O38" i="2" s="1"/>
  <c r="K37" i="2"/>
  <c r="O37" i="2" s="1"/>
  <c r="K36" i="2"/>
  <c r="O36" i="2" s="1"/>
  <c r="K35" i="2"/>
  <c r="K34" i="2"/>
  <c r="O34" i="2" s="1"/>
  <c r="K33" i="2"/>
  <c r="O33" i="2" s="1"/>
  <c r="K32" i="2"/>
  <c r="O32" i="2" s="1"/>
  <c r="K31" i="2"/>
  <c r="O31" i="2" s="1"/>
  <c r="K30" i="2"/>
  <c r="O30" i="2" s="1"/>
  <c r="K29" i="2"/>
  <c r="O29" i="2" s="1"/>
  <c r="K28" i="2"/>
  <c r="O28" i="2" s="1"/>
  <c r="K27" i="2"/>
  <c r="O27" i="2" s="1"/>
  <c r="K26" i="2"/>
  <c r="O26" i="2" s="1"/>
  <c r="K25" i="2"/>
  <c r="O25" i="2" s="1"/>
  <c r="K24" i="2"/>
  <c r="O24" i="2" s="1"/>
  <c r="K23" i="2"/>
  <c r="O23" i="2" s="1"/>
  <c r="K22" i="2"/>
  <c r="O22" i="2" s="1"/>
  <c r="K21" i="2"/>
  <c r="O21" i="2" s="1"/>
  <c r="K20" i="2"/>
  <c r="O20" i="2" s="1"/>
  <c r="K19" i="2"/>
  <c r="O19" i="2" s="1"/>
  <c r="K18" i="2"/>
  <c r="O18" i="2" s="1"/>
  <c r="K17" i="2"/>
  <c r="O17" i="2" s="1"/>
  <c r="K16" i="2"/>
  <c r="O16" i="2" s="1"/>
  <c r="K15" i="2"/>
  <c r="O15" i="2" s="1"/>
  <c r="K14" i="2"/>
  <c r="O14" i="2" s="1"/>
  <c r="K13" i="2"/>
  <c r="O13" i="2" s="1"/>
  <c r="K12" i="2"/>
  <c r="O12" i="2" s="1"/>
  <c r="K11" i="2"/>
  <c r="O11" i="2" s="1"/>
  <c r="K10" i="2"/>
  <c r="O10" i="2" s="1"/>
  <c r="K9" i="2"/>
  <c r="O9" i="2" s="1"/>
  <c r="K8" i="2"/>
  <c r="O8" i="2" s="1"/>
  <c r="K7" i="2"/>
  <c r="O7" i="2" s="1"/>
  <c r="K6" i="2"/>
  <c r="O6" i="2" s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I218" i="2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D6" i="2"/>
  <c r="D7" i="2"/>
  <c r="D8" i="2"/>
  <c r="D9" i="2"/>
  <c r="D10" i="2"/>
  <c r="L10" i="2" s="1"/>
  <c r="P10" i="2" s="1"/>
  <c r="D11" i="2"/>
  <c r="D12" i="2"/>
  <c r="D13" i="2"/>
  <c r="D14" i="2"/>
  <c r="D15" i="2"/>
  <c r="D16" i="2"/>
  <c r="D17" i="2"/>
  <c r="D18" i="2"/>
  <c r="L18" i="2" s="1"/>
  <c r="P18" i="2" s="1"/>
  <c r="D19" i="2"/>
  <c r="D20" i="2"/>
  <c r="D21" i="2"/>
  <c r="D22" i="2"/>
  <c r="D23" i="2"/>
  <c r="D24" i="2"/>
  <c r="D25" i="2"/>
  <c r="D26" i="2"/>
  <c r="L26" i="2" s="1"/>
  <c r="P26" i="2" s="1"/>
  <c r="D27" i="2"/>
  <c r="D28" i="2"/>
  <c r="D29" i="2"/>
  <c r="D30" i="2"/>
  <c r="D31" i="2"/>
  <c r="D32" i="2"/>
  <c r="D33" i="2"/>
  <c r="D34" i="2"/>
  <c r="L34" i="2" s="1"/>
  <c r="P34" i="2" s="1"/>
  <c r="D35" i="2"/>
  <c r="D36" i="2"/>
  <c r="D37" i="2"/>
  <c r="D38" i="2"/>
  <c r="D39" i="2"/>
  <c r="D40" i="2"/>
  <c r="D41" i="2"/>
  <c r="D42" i="2"/>
  <c r="L42" i="2" s="1"/>
  <c r="P42" i="2" s="1"/>
  <c r="D43" i="2"/>
  <c r="D44" i="2"/>
  <c r="D45" i="2"/>
  <c r="D46" i="2"/>
  <c r="D47" i="2"/>
  <c r="D48" i="2"/>
  <c r="D49" i="2"/>
  <c r="D50" i="2"/>
  <c r="L50" i="2" s="1"/>
  <c r="P50" i="2" s="1"/>
  <c r="D51" i="2"/>
  <c r="D52" i="2"/>
  <c r="D53" i="2"/>
  <c r="D54" i="2"/>
  <c r="D55" i="2"/>
  <c r="D56" i="2"/>
  <c r="D57" i="2"/>
  <c r="D58" i="2"/>
  <c r="L58" i="2" s="1"/>
  <c r="P58" i="2" s="1"/>
  <c r="D59" i="2"/>
  <c r="D60" i="2"/>
  <c r="D61" i="2"/>
  <c r="D62" i="2"/>
  <c r="D63" i="2"/>
  <c r="D64" i="2"/>
  <c r="D65" i="2"/>
  <c r="D66" i="2"/>
  <c r="L66" i="2" s="1"/>
  <c r="P66" i="2" s="1"/>
  <c r="D67" i="2"/>
  <c r="D68" i="2"/>
  <c r="D69" i="2"/>
  <c r="D70" i="2"/>
  <c r="D71" i="2"/>
  <c r="D72" i="2"/>
  <c r="D73" i="2"/>
  <c r="D74" i="2"/>
  <c r="L74" i="2" s="1"/>
  <c r="P74" i="2" s="1"/>
  <c r="D75" i="2"/>
  <c r="D76" i="2"/>
  <c r="D77" i="2"/>
  <c r="D78" i="2"/>
  <c r="D79" i="2"/>
  <c r="D80" i="2"/>
  <c r="D81" i="2"/>
  <c r="D82" i="2"/>
  <c r="L82" i="2" s="1"/>
  <c r="P82" i="2" s="1"/>
  <c r="D83" i="2"/>
  <c r="D84" i="2"/>
  <c r="D85" i="2"/>
  <c r="D86" i="2"/>
  <c r="D87" i="2"/>
  <c r="D88" i="2"/>
  <c r="D89" i="2"/>
  <c r="D90" i="2"/>
  <c r="L90" i="2" s="1"/>
  <c r="P90" i="2" s="1"/>
  <c r="D91" i="2"/>
  <c r="D92" i="2"/>
  <c r="D93" i="2"/>
  <c r="D94" i="2"/>
  <c r="D95" i="2"/>
  <c r="D96" i="2"/>
  <c r="D97" i="2"/>
  <c r="D98" i="2"/>
  <c r="L98" i="2" s="1"/>
  <c r="P98" i="2" s="1"/>
  <c r="D99" i="2"/>
  <c r="D100" i="2"/>
  <c r="D101" i="2"/>
  <c r="D102" i="2"/>
  <c r="D103" i="2"/>
  <c r="D104" i="2"/>
  <c r="D105" i="2"/>
  <c r="D106" i="2"/>
  <c r="L106" i="2" s="1"/>
  <c r="P106" i="2" s="1"/>
  <c r="D107" i="2"/>
  <c r="D108" i="2"/>
  <c r="D109" i="2"/>
  <c r="D110" i="2"/>
  <c r="D111" i="2"/>
  <c r="D112" i="2"/>
  <c r="D113" i="2"/>
  <c r="D114" i="2"/>
  <c r="L114" i="2" s="1"/>
  <c r="P114" i="2" s="1"/>
  <c r="D115" i="2"/>
  <c r="D116" i="2"/>
  <c r="D117" i="2"/>
  <c r="D118" i="2"/>
  <c r="D119" i="2"/>
  <c r="D120" i="2"/>
  <c r="D121" i="2"/>
  <c r="D122" i="2"/>
  <c r="L122" i="2" s="1"/>
  <c r="P122" i="2" s="1"/>
  <c r="D123" i="2"/>
  <c r="D124" i="2"/>
  <c r="D125" i="2"/>
  <c r="D126" i="2"/>
  <c r="D127" i="2"/>
  <c r="D128" i="2"/>
  <c r="D129" i="2"/>
  <c r="D130" i="2"/>
  <c r="L130" i="2" s="1"/>
  <c r="P130" i="2" s="1"/>
  <c r="D131" i="2"/>
  <c r="D132" i="2"/>
  <c r="D133" i="2"/>
  <c r="D134" i="2"/>
  <c r="D135" i="2"/>
  <c r="D136" i="2"/>
  <c r="D137" i="2"/>
  <c r="D138" i="2"/>
  <c r="L138" i="2" s="1"/>
  <c r="P138" i="2" s="1"/>
  <c r="D139" i="2"/>
  <c r="D140" i="2"/>
  <c r="D141" i="2"/>
  <c r="D142" i="2"/>
  <c r="D143" i="2"/>
  <c r="D144" i="2"/>
  <c r="D145" i="2"/>
  <c r="D146" i="2"/>
  <c r="L146" i="2" s="1"/>
  <c r="P146" i="2" s="1"/>
  <c r="D147" i="2"/>
  <c r="D148" i="2"/>
  <c r="D149" i="2"/>
  <c r="D150" i="2"/>
  <c r="D151" i="2"/>
  <c r="D152" i="2"/>
  <c r="D153" i="2"/>
  <c r="D154" i="2"/>
  <c r="L154" i="2" s="1"/>
  <c r="P154" i="2" s="1"/>
  <c r="D155" i="2"/>
  <c r="D156" i="2"/>
  <c r="D157" i="2"/>
  <c r="D158" i="2"/>
  <c r="D159" i="2"/>
  <c r="D160" i="2"/>
  <c r="D161" i="2"/>
  <c r="D162" i="2"/>
  <c r="L162" i="2" s="1"/>
  <c r="P162" i="2" s="1"/>
  <c r="D163" i="2"/>
  <c r="D164" i="2"/>
  <c r="D165" i="2"/>
  <c r="D166" i="2"/>
  <c r="D167" i="2"/>
  <c r="D168" i="2"/>
  <c r="D169" i="2"/>
  <c r="D170" i="2"/>
  <c r="L170" i="2" s="1"/>
  <c r="P170" i="2" s="1"/>
  <c r="D171" i="2"/>
  <c r="D172" i="2"/>
  <c r="D173" i="2"/>
  <c r="D174" i="2"/>
  <c r="D175" i="2"/>
  <c r="D176" i="2"/>
  <c r="D177" i="2"/>
  <c r="D178" i="2"/>
  <c r="L178" i="2" s="1"/>
  <c r="P178" i="2" s="1"/>
  <c r="D179" i="2"/>
  <c r="D180" i="2"/>
  <c r="D181" i="2"/>
  <c r="D182" i="2"/>
  <c r="D183" i="2"/>
  <c r="D184" i="2"/>
  <c r="D185" i="2"/>
  <c r="D186" i="2"/>
  <c r="L186" i="2" s="1"/>
  <c r="P186" i="2" s="1"/>
  <c r="D187" i="2"/>
  <c r="D188" i="2"/>
  <c r="D189" i="2"/>
  <c r="D190" i="2"/>
  <c r="D191" i="2"/>
  <c r="D192" i="2"/>
  <c r="D193" i="2"/>
  <c r="D194" i="2"/>
  <c r="L194" i="2" s="1"/>
  <c r="P194" i="2" s="1"/>
  <c r="D195" i="2"/>
  <c r="D196" i="2"/>
  <c r="D197" i="2"/>
  <c r="D198" i="2"/>
  <c r="D199" i="2"/>
  <c r="D200" i="2"/>
  <c r="D201" i="2"/>
  <c r="D202" i="2"/>
  <c r="L202" i="2" s="1"/>
  <c r="P202" i="2" s="1"/>
  <c r="D203" i="2"/>
  <c r="D204" i="2"/>
  <c r="D205" i="2"/>
  <c r="D206" i="2"/>
  <c r="D207" i="2"/>
  <c r="D208" i="2"/>
  <c r="D209" i="2"/>
  <c r="D210" i="2"/>
  <c r="L210" i="2" s="1"/>
  <c r="P210" i="2" s="1"/>
  <c r="D211" i="2"/>
  <c r="D212" i="2"/>
  <c r="D213" i="2"/>
  <c r="D214" i="2"/>
  <c r="D215" i="2"/>
  <c r="D216" i="2"/>
  <c r="D217" i="2"/>
  <c r="D218" i="2"/>
  <c r="L218" i="2" s="1"/>
  <c r="P218" i="2" s="1"/>
  <c r="O10" i="3" l="1"/>
  <c r="O4" i="3"/>
  <c r="O7" i="3"/>
  <c r="O9" i="3"/>
  <c r="H8" i="3"/>
  <c r="I8" i="3"/>
  <c r="H4" i="3"/>
  <c r="I4" i="3"/>
  <c r="L215" i="2"/>
  <c r="P215" i="2" s="1"/>
  <c r="L199" i="2"/>
  <c r="P199" i="2" s="1"/>
  <c r="L183" i="2"/>
  <c r="P183" i="2" s="1"/>
  <c r="L167" i="2"/>
  <c r="P167" i="2" s="1"/>
  <c r="L151" i="2"/>
  <c r="P151" i="2" s="1"/>
  <c r="L135" i="2"/>
  <c r="P135" i="2" s="1"/>
  <c r="L119" i="2"/>
  <c r="P119" i="2" s="1"/>
  <c r="L103" i="2"/>
  <c r="P103" i="2" s="1"/>
  <c r="L87" i="2"/>
  <c r="P87" i="2" s="1"/>
  <c r="L71" i="2"/>
  <c r="P71" i="2" s="1"/>
  <c r="L207" i="2"/>
  <c r="P207" i="2" s="1"/>
  <c r="L191" i="2"/>
  <c r="P191" i="2" s="1"/>
  <c r="L175" i="2"/>
  <c r="P175" i="2" s="1"/>
  <c r="L159" i="2"/>
  <c r="P159" i="2" s="1"/>
  <c r="L143" i="2"/>
  <c r="P143" i="2" s="1"/>
  <c r="L127" i="2"/>
  <c r="P127" i="2" s="1"/>
  <c r="L111" i="2"/>
  <c r="P111" i="2" s="1"/>
  <c r="L95" i="2"/>
  <c r="P95" i="2" s="1"/>
  <c r="L79" i="2"/>
  <c r="P79" i="2" s="1"/>
  <c r="L214" i="2"/>
  <c r="P214" i="2" s="1"/>
  <c r="L206" i="2"/>
  <c r="P206" i="2" s="1"/>
  <c r="L198" i="2"/>
  <c r="P198" i="2" s="1"/>
  <c r="L190" i="2"/>
  <c r="P190" i="2" s="1"/>
  <c r="L182" i="2"/>
  <c r="P182" i="2" s="1"/>
  <c r="L174" i="2"/>
  <c r="P174" i="2" s="1"/>
  <c r="L166" i="2"/>
  <c r="P166" i="2" s="1"/>
  <c r="L158" i="2"/>
  <c r="P158" i="2" s="1"/>
  <c r="L150" i="2"/>
  <c r="P150" i="2" s="1"/>
  <c r="L142" i="2"/>
  <c r="P142" i="2" s="1"/>
  <c r="L134" i="2"/>
  <c r="P134" i="2" s="1"/>
  <c r="L126" i="2"/>
  <c r="P126" i="2" s="1"/>
  <c r="L118" i="2"/>
  <c r="P118" i="2" s="1"/>
  <c r="L110" i="2"/>
  <c r="P110" i="2" s="1"/>
  <c r="L102" i="2"/>
  <c r="P102" i="2" s="1"/>
  <c r="L94" i="2"/>
  <c r="P94" i="2" s="1"/>
  <c r="L86" i="2"/>
  <c r="P86" i="2" s="1"/>
  <c r="L78" i="2"/>
  <c r="P78" i="2" s="1"/>
  <c r="L70" i="2"/>
  <c r="P70" i="2" s="1"/>
  <c r="L64" i="2"/>
  <c r="P64" i="2" s="1"/>
  <c r="L56" i="2"/>
  <c r="P56" i="2" s="1"/>
  <c r="L48" i="2"/>
  <c r="P48" i="2" s="1"/>
  <c r="L40" i="2"/>
  <c r="P40" i="2" s="1"/>
  <c r="L32" i="2"/>
  <c r="P32" i="2" s="1"/>
  <c r="L24" i="2"/>
  <c r="P24" i="2" s="1"/>
  <c r="L16" i="2"/>
  <c r="P16" i="2" s="1"/>
  <c r="L8" i="2"/>
  <c r="P8" i="2" s="1"/>
  <c r="L11" i="3"/>
  <c r="H10" i="3"/>
  <c r="I10" i="3"/>
  <c r="L205" i="2"/>
  <c r="P205" i="2" s="1"/>
  <c r="L189" i="2"/>
  <c r="P189" i="2" s="1"/>
  <c r="L173" i="2"/>
  <c r="P173" i="2" s="1"/>
  <c r="L157" i="2"/>
  <c r="P157" i="2" s="1"/>
  <c r="L141" i="2"/>
  <c r="P141" i="2" s="1"/>
  <c r="L125" i="2"/>
  <c r="P125" i="2" s="1"/>
  <c r="L109" i="2"/>
  <c r="P109" i="2" s="1"/>
  <c r="L93" i="2"/>
  <c r="P93" i="2" s="1"/>
  <c r="L77" i="2"/>
  <c r="P77" i="2" s="1"/>
  <c r="M218" i="2"/>
  <c r="Q218" i="2" s="1"/>
  <c r="H5" i="3"/>
  <c r="I5" i="3"/>
  <c r="H7" i="3"/>
  <c r="I7" i="3"/>
  <c r="H9" i="3"/>
  <c r="I9" i="3"/>
  <c r="H11" i="3"/>
  <c r="I11" i="3"/>
  <c r="H6" i="3"/>
  <c r="I6" i="3"/>
  <c r="L213" i="2"/>
  <c r="P213" i="2" s="1"/>
  <c r="L197" i="2"/>
  <c r="P197" i="2" s="1"/>
  <c r="L181" i="2"/>
  <c r="P181" i="2" s="1"/>
  <c r="L165" i="2"/>
  <c r="P165" i="2" s="1"/>
  <c r="L149" i="2"/>
  <c r="P149" i="2" s="1"/>
  <c r="L133" i="2"/>
  <c r="P133" i="2" s="1"/>
  <c r="L117" i="2"/>
  <c r="P117" i="2" s="1"/>
  <c r="L101" i="2"/>
  <c r="P101" i="2" s="1"/>
  <c r="L85" i="2"/>
  <c r="P85" i="2" s="1"/>
  <c r="N5" i="3"/>
  <c r="N7" i="3"/>
  <c r="N9" i="3"/>
  <c r="N4" i="3"/>
  <c r="N6" i="3"/>
  <c r="N8" i="3"/>
  <c r="N10" i="3"/>
  <c r="L67" i="2"/>
  <c r="P67" i="2" s="1"/>
  <c r="L35" i="2"/>
  <c r="P35" i="2" s="1"/>
  <c r="G4" i="3"/>
  <c r="G5" i="3"/>
  <c r="G6" i="3"/>
  <c r="G7" i="3"/>
  <c r="G8" i="3"/>
  <c r="G9" i="3"/>
  <c r="G10" i="3"/>
  <c r="G11" i="3"/>
  <c r="K11" i="3"/>
  <c r="O11" i="3" s="1"/>
  <c r="M4" i="3"/>
  <c r="M5" i="3"/>
  <c r="M6" i="3"/>
  <c r="M7" i="3"/>
  <c r="M8" i="3"/>
  <c r="M9" i="3"/>
  <c r="M10" i="3"/>
  <c r="L212" i="2"/>
  <c r="P212" i="2" s="1"/>
  <c r="L204" i="2"/>
  <c r="P204" i="2" s="1"/>
  <c r="L196" i="2"/>
  <c r="P196" i="2" s="1"/>
  <c r="L188" i="2"/>
  <c r="P188" i="2" s="1"/>
  <c r="L180" i="2"/>
  <c r="P180" i="2" s="1"/>
  <c r="L172" i="2"/>
  <c r="P172" i="2" s="1"/>
  <c r="L164" i="2"/>
  <c r="P164" i="2" s="1"/>
  <c r="L156" i="2"/>
  <c r="P156" i="2" s="1"/>
  <c r="L148" i="2"/>
  <c r="P148" i="2" s="1"/>
  <c r="L140" i="2"/>
  <c r="P140" i="2" s="1"/>
  <c r="L132" i="2"/>
  <c r="P132" i="2" s="1"/>
  <c r="L124" i="2"/>
  <c r="P124" i="2" s="1"/>
  <c r="L116" i="2"/>
  <c r="P116" i="2" s="1"/>
  <c r="L108" i="2"/>
  <c r="P108" i="2" s="1"/>
  <c r="L100" i="2"/>
  <c r="P100" i="2" s="1"/>
  <c r="L92" i="2"/>
  <c r="P92" i="2" s="1"/>
  <c r="L84" i="2"/>
  <c r="P84" i="2" s="1"/>
  <c r="L76" i="2"/>
  <c r="P76" i="2" s="1"/>
  <c r="L217" i="2"/>
  <c r="P217" i="2" s="1"/>
  <c r="L201" i="2"/>
  <c r="P201" i="2" s="1"/>
  <c r="L185" i="2"/>
  <c r="P185" i="2" s="1"/>
  <c r="L169" i="2"/>
  <c r="P169" i="2" s="1"/>
  <c r="L153" i="2"/>
  <c r="P153" i="2" s="1"/>
  <c r="L129" i="2"/>
  <c r="P129" i="2" s="1"/>
  <c r="L113" i="2"/>
  <c r="P113" i="2" s="1"/>
  <c r="L97" i="2"/>
  <c r="P97" i="2" s="1"/>
  <c r="L81" i="2"/>
  <c r="P81" i="2" s="1"/>
  <c r="L209" i="2"/>
  <c r="P209" i="2" s="1"/>
  <c r="L193" i="2"/>
  <c r="P193" i="2" s="1"/>
  <c r="L177" i="2"/>
  <c r="P177" i="2" s="1"/>
  <c r="L161" i="2"/>
  <c r="P161" i="2" s="1"/>
  <c r="L145" i="2"/>
  <c r="P145" i="2" s="1"/>
  <c r="L137" i="2"/>
  <c r="P137" i="2" s="1"/>
  <c r="L121" i="2"/>
  <c r="P121" i="2" s="1"/>
  <c r="L105" i="2"/>
  <c r="P105" i="2" s="1"/>
  <c r="L89" i="2"/>
  <c r="P89" i="2" s="1"/>
  <c r="L73" i="2"/>
  <c r="P73" i="2" s="1"/>
  <c r="L216" i="2"/>
  <c r="P216" i="2" s="1"/>
  <c r="L208" i="2"/>
  <c r="P208" i="2" s="1"/>
  <c r="L200" i="2"/>
  <c r="P200" i="2" s="1"/>
  <c r="L192" i="2"/>
  <c r="P192" i="2" s="1"/>
  <c r="L184" i="2"/>
  <c r="P184" i="2" s="1"/>
  <c r="L176" i="2"/>
  <c r="P176" i="2" s="1"/>
  <c r="L168" i="2"/>
  <c r="P168" i="2" s="1"/>
  <c r="L160" i="2"/>
  <c r="P160" i="2" s="1"/>
  <c r="L152" i="2"/>
  <c r="P152" i="2" s="1"/>
  <c r="L144" i="2"/>
  <c r="P144" i="2" s="1"/>
  <c r="L136" i="2"/>
  <c r="P136" i="2" s="1"/>
  <c r="L128" i="2"/>
  <c r="P128" i="2" s="1"/>
  <c r="L120" i="2"/>
  <c r="P120" i="2" s="1"/>
  <c r="L112" i="2"/>
  <c r="P112" i="2" s="1"/>
  <c r="L104" i="2"/>
  <c r="P104" i="2" s="1"/>
  <c r="L96" i="2"/>
  <c r="P96" i="2" s="1"/>
  <c r="L88" i="2"/>
  <c r="P88" i="2" s="1"/>
  <c r="L80" i="2"/>
  <c r="P80" i="2" s="1"/>
  <c r="L72" i="2"/>
  <c r="P72" i="2" s="1"/>
  <c r="L211" i="2"/>
  <c r="P211" i="2" s="1"/>
  <c r="L195" i="2"/>
  <c r="P195" i="2" s="1"/>
  <c r="L179" i="2"/>
  <c r="P179" i="2" s="1"/>
  <c r="L163" i="2"/>
  <c r="P163" i="2" s="1"/>
  <c r="L147" i="2"/>
  <c r="P147" i="2" s="1"/>
  <c r="L131" i="2"/>
  <c r="P131" i="2" s="1"/>
  <c r="L115" i="2"/>
  <c r="P115" i="2" s="1"/>
  <c r="L91" i="2"/>
  <c r="P91" i="2" s="1"/>
  <c r="L83" i="2"/>
  <c r="P83" i="2" s="1"/>
  <c r="L59" i="2"/>
  <c r="P59" i="2" s="1"/>
  <c r="L43" i="2"/>
  <c r="P43" i="2" s="1"/>
  <c r="L19" i="2"/>
  <c r="P19" i="2" s="1"/>
  <c r="L69" i="2"/>
  <c r="P69" i="2" s="1"/>
  <c r="L61" i="2"/>
  <c r="P61" i="2" s="1"/>
  <c r="L53" i="2"/>
  <c r="P53" i="2" s="1"/>
  <c r="L45" i="2"/>
  <c r="P45" i="2" s="1"/>
  <c r="L37" i="2"/>
  <c r="P37" i="2" s="1"/>
  <c r="L29" i="2"/>
  <c r="P29" i="2" s="1"/>
  <c r="L21" i="2"/>
  <c r="P21" i="2" s="1"/>
  <c r="L13" i="2"/>
  <c r="P13" i="2" s="1"/>
  <c r="L203" i="2"/>
  <c r="P203" i="2" s="1"/>
  <c r="L187" i="2"/>
  <c r="P187" i="2" s="1"/>
  <c r="L171" i="2"/>
  <c r="P171" i="2" s="1"/>
  <c r="L155" i="2"/>
  <c r="P155" i="2" s="1"/>
  <c r="L139" i="2"/>
  <c r="P139" i="2" s="1"/>
  <c r="L123" i="2"/>
  <c r="P123" i="2" s="1"/>
  <c r="L107" i="2"/>
  <c r="P107" i="2" s="1"/>
  <c r="L99" i="2"/>
  <c r="P99" i="2" s="1"/>
  <c r="L75" i="2"/>
  <c r="P75" i="2" s="1"/>
  <c r="L51" i="2"/>
  <c r="P51" i="2" s="1"/>
  <c r="L27" i="2"/>
  <c r="P27" i="2" s="1"/>
  <c r="L11" i="2"/>
  <c r="P11" i="2" s="1"/>
  <c r="L63" i="2"/>
  <c r="P63" i="2" s="1"/>
  <c r="L55" i="2"/>
  <c r="P55" i="2" s="1"/>
  <c r="L47" i="2"/>
  <c r="P47" i="2" s="1"/>
  <c r="L39" i="2"/>
  <c r="P39" i="2" s="1"/>
  <c r="L31" i="2"/>
  <c r="P31" i="2" s="1"/>
  <c r="L23" i="2"/>
  <c r="P23" i="2" s="1"/>
  <c r="L15" i="2"/>
  <c r="P15" i="2" s="1"/>
  <c r="L7" i="2"/>
  <c r="P7" i="2" s="1"/>
  <c r="L62" i="2"/>
  <c r="P62" i="2" s="1"/>
  <c r="L54" i="2"/>
  <c r="P54" i="2" s="1"/>
  <c r="L46" i="2"/>
  <c r="P46" i="2" s="1"/>
  <c r="L38" i="2"/>
  <c r="P38" i="2" s="1"/>
  <c r="L30" i="2"/>
  <c r="P30" i="2" s="1"/>
  <c r="L22" i="2"/>
  <c r="P22" i="2" s="1"/>
  <c r="L14" i="2"/>
  <c r="P14" i="2" s="1"/>
  <c r="L6" i="2"/>
  <c r="P6" i="2" s="1"/>
  <c r="L68" i="2"/>
  <c r="P68" i="2" s="1"/>
  <c r="L60" i="2"/>
  <c r="P60" i="2" s="1"/>
  <c r="L52" i="2"/>
  <c r="P52" i="2" s="1"/>
  <c r="L44" i="2"/>
  <c r="P44" i="2" s="1"/>
  <c r="L36" i="2"/>
  <c r="P36" i="2" s="1"/>
  <c r="L28" i="2"/>
  <c r="P28" i="2" s="1"/>
  <c r="L20" i="2"/>
  <c r="P20" i="2" s="1"/>
  <c r="L12" i="2"/>
  <c r="P12" i="2" s="1"/>
  <c r="I208" i="2"/>
  <c r="M208" i="2" s="1"/>
  <c r="Q208" i="2" s="1"/>
  <c r="I200" i="2"/>
  <c r="M200" i="2" s="1"/>
  <c r="Q200" i="2" s="1"/>
  <c r="I184" i="2"/>
  <c r="M184" i="2" s="1"/>
  <c r="Q184" i="2" s="1"/>
  <c r="I168" i="2"/>
  <c r="M168" i="2" s="1"/>
  <c r="Q168" i="2" s="1"/>
  <c r="I160" i="2"/>
  <c r="M160" i="2" s="1"/>
  <c r="Q160" i="2" s="1"/>
  <c r="I152" i="2"/>
  <c r="M152" i="2" s="1"/>
  <c r="Q152" i="2" s="1"/>
  <c r="L65" i="2"/>
  <c r="P65" i="2" s="1"/>
  <c r="L57" i="2"/>
  <c r="P57" i="2" s="1"/>
  <c r="L49" i="2"/>
  <c r="P49" i="2" s="1"/>
  <c r="L41" i="2"/>
  <c r="P41" i="2" s="1"/>
  <c r="L33" i="2"/>
  <c r="P33" i="2" s="1"/>
  <c r="L25" i="2"/>
  <c r="P25" i="2" s="1"/>
  <c r="L17" i="2"/>
  <c r="P17" i="2" s="1"/>
  <c r="L9" i="2"/>
  <c r="P9" i="2" s="1"/>
  <c r="I181" i="2"/>
  <c r="M181" i="2" s="1"/>
  <c r="Q181" i="2" s="1"/>
  <c r="I53" i="2"/>
  <c r="M53" i="2" s="1"/>
  <c r="Q53" i="2" s="1"/>
  <c r="I45" i="2"/>
  <c r="M45" i="2" s="1"/>
  <c r="Q45" i="2" s="1"/>
  <c r="I37" i="2"/>
  <c r="M37" i="2" s="1"/>
  <c r="Q37" i="2" s="1"/>
  <c r="I29" i="2"/>
  <c r="M29" i="2" s="1"/>
  <c r="Q29" i="2" s="1"/>
  <c r="I202" i="2"/>
  <c r="M202" i="2" s="1"/>
  <c r="Q202" i="2" s="1"/>
  <c r="I194" i="2"/>
  <c r="M194" i="2" s="1"/>
  <c r="Q194" i="2" s="1"/>
  <c r="I214" i="2"/>
  <c r="M214" i="2" s="1"/>
  <c r="Q214" i="2" s="1"/>
  <c r="I94" i="2"/>
  <c r="M94" i="2" s="1"/>
  <c r="Q94" i="2" s="1"/>
  <c r="I86" i="2"/>
  <c r="M86" i="2" s="1"/>
  <c r="Q86" i="2" s="1"/>
  <c r="I78" i="2"/>
  <c r="M78" i="2" s="1"/>
  <c r="Q78" i="2" s="1"/>
  <c r="I70" i="2"/>
  <c r="M70" i="2" s="1"/>
  <c r="Q70" i="2" s="1"/>
  <c r="I62" i="2"/>
  <c r="M62" i="2" s="1"/>
  <c r="Q62" i="2" s="1"/>
  <c r="I54" i="2"/>
  <c r="M54" i="2" s="1"/>
  <c r="Q54" i="2" s="1"/>
  <c r="I46" i="2"/>
  <c r="M46" i="2" s="1"/>
  <c r="Q46" i="2" s="1"/>
  <c r="I38" i="2"/>
  <c r="M38" i="2" s="1"/>
  <c r="Q38" i="2" s="1"/>
  <c r="I30" i="2"/>
  <c r="M30" i="2" s="1"/>
  <c r="Q30" i="2" s="1"/>
  <c r="I6" i="2"/>
  <c r="M6" i="2" s="1"/>
  <c r="Q6" i="2" s="1"/>
  <c r="I192" i="2"/>
  <c r="M192" i="2" s="1"/>
  <c r="Q192" i="2" s="1"/>
  <c r="I176" i="2"/>
  <c r="M176" i="2" s="1"/>
  <c r="Q176" i="2" s="1"/>
  <c r="I144" i="2"/>
  <c r="M144" i="2" s="1"/>
  <c r="Q144" i="2" s="1"/>
  <c r="I136" i="2"/>
  <c r="M136" i="2" s="1"/>
  <c r="Q136" i="2" s="1"/>
  <c r="I128" i="2"/>
  <c r="M128" i="2" s="1"/>
  <c r="Q128" i="2" s="1"/>
  <c r="I120" i="2"/>
  <c r="M120" i="2" s="1"/>
  <c r="Q120" i="2" s="1"/>
  <c r="I112" i="2"/>
  <c r="M112" i="2" s="1"/>
  <c r="Q112" i="2" s="1"/>
  <c r="I104" i="2"/>
  <c r="M104" i="2" s="1"/>
  <c r="Q104" i="2" s="1"/>
  <c r="I96" i="2"/>
  <c r="M96" i="2" s="1"/>
  <c r="Q96" i="2" s="1"/>
  <c r="I88" i="2"/>
  <c r="M88" i="2" s="1"/>
  <c r="Q88" i="2" s="1"/>
  <c r="I80" i="2"/>
  <c r="M80" i="2" s="1"/>
  <c r="Q80" i="2" s="1"/>
  <c r="I72" i="2"/>
  <c r="M72" i="2" s="1"/>
  <c r="Q72" i="2" s="1"/>
  <c r="I64" i="2"/>
  <c r="M64" i="2" s="1"/>
  <c r="Q64" i="2" s="1"/>
  <c r="I56" i="2"/>
  <c r="M56" i="2" s="1"/>
  <c r="Q56" i="2" s="1"/>
  <c r="I48" i="2"/>
  <c r="M48" i="2" s="1"/>
  <c r="Q48" i="2" s="1"/>
  <c r="I40" i="2"/>
  <c r="M40" i="2" s="1"/>
  <c r="Q40" i="2" s="1"/>
  <c r="I32" i="2"/>
  <c r="M32" i="2" s="1"/>
  <c r="Q32" i="2" s="1"/>
  <c r="I24" i="2"/>
  <c r="M24" i="2" s="1"/>
  <c r="Q24" i="2" s="1"/>
  <c r="I16" i="2"/>
  <c r="M16" i="2" s="1"/>
  <c r="Q16" i="2" s="1"/>
  <c r="I8" i="2"/>
  <c r="M8" i="2" s="1"/>
  <c r="Q8" i="2" s="1"/>
  <c r="I210" i="2"/>
  <c r="M210" i="2" s="1"/>
  <c r="Q210" i="2" s="1"/>
  <c r="I186" i="2"/>
  <c r="M186" i="2" s="1"/>
  <c r="Q186" i="2" s="1"/>
  <c r="I178" i="2"/>
  <c r="M178" i="2" s="1"/>
  <c r="Q178" i="2" s="1"/>
  <c r="I170" i="2"/>
  <c r="M170" i="2" s="1"/>
  <c r="Q170" i="2" s="1"/>
  <c r="I162" i="2"/>
  <c r="M162" i="2" s="1"/>
  <c r="Q162" i="2" s="1"/>
  <c r="I154" i="2"/>
  <c r="M154" i="2" s="1"/>
  <c r="Q154" i="2" s="1"/>
  <c r="I146" i="2"/>
  <c r="M146" i="2" s="1"/>
  <c r="Q146" i="2" s="1"/>
  <c r="I138" i="2"/>
  <c r="M138" i="2" s="1"/>
  <c r="Q138" i="2" s="1"/>
  <c r="I130" i="2"/>
  <c r="M130" i="2" s="1"/>
  <c r="Q130" i="2" s="1"/>
  <c r="I122" i="2"/>
  <c r="M122" i="2" s="1"/>
  <c r="Q122" i="2" s="1"/>
  <c r="I114" i="2"/>
  <c r="M114" i="2" s="1"/>
  <c r="Q114" i="2" s="1"/>
  <c r="I106" i="2"/>
  <c r="M106" i="2" s="1"/>
  <c r="Q106" i="2" s="1"/>
  <c r="I98" i="2"/>
  <c r="M98" i="2" s="1"/>
  <c r="Q98" i="2" s="1"/>
  <c r="I90" i="2"/>
  <c r="M90" i="2" s="1"/>
  <c r="Q90" i="2" s="1"/>
  <c r="I82" i="2"/>
  <c r="M82" i="2" s="1"/>
  <c r="Q82" i="2" s="1"/>
  <c r="I74" i="2"/>
  <c r="M74" i="2" s="1"/>
  <c r="Q74" i="2" s="1"/>
  <c r="I66" i="2"/>
  <c r="M66" i="2" s="1"/>
  <c r="Q66" i="2" s="1"/>
  <c r="I58" i="2"/>
  <c r="M58" i="2" s="1"/>
  <c r="Q58" i="2" s="1"/>
  <c r="I50" i="2"/>
  <c r="M50" i="2" s="1"/>
  <c r="Q50" i="2" s="1"/>
  <c r="I42" i="2"/>
  <c r="M42" i="2" s="1"/>
  <c r="Q42" i="2" s="1"/>
  <c r="I34" i="2"/>
  <c r="M34" i="2" s="1"/>
  <c r="Q34" i="2" s="1"/>
  <c r="I26" i="2"/>
  <c r="M26" i="2" s="1"/>
  <c r="Q26" i="2" s="1"/>
  <c r="I18" i="2"/>
  <c r="M18" i="2" s="1"/>
  <c r="Q18" i="2" s="1"/>
  <c r="I10" i="2"/>
  <c r="M10" i="2" s="1"/>
  <c r="Q10" i="2" s="1"/>
  <c r="I217" i="2"/>
  <c r="M217" i="2" s="1"/>
  <c r="Q217" i="2" s="1"/>
  <c r="I209" i="2"/>
  <c r="M209" i="2" s="1"/>
  <c r="Q209" i="2" s="1"/>
  <c r="I201" i="2"/>
  <c r="M201" i="2" s="1"/>
  <c r="Q201" i="2" s="1"/>
  <c r="I193" i="2"/>
  <c r="M193" i="2" s="1"/>
  <c r="Q193" i="2" s="1"/>
  <c r="I185" i="2"/>
  <c r="M185" i="2" s="1"/>
  <c r="Q185" i="2" s="1"/>
  <c r="I177" i="2"/>
  <c r="M177" i="2" s="1"/>
  <c r="Q177" i="2" s="1"/>
  <c r="I169" i="2"/>
  <c r="M169" i="2" s="1"/>
  <c r="Q169" i="2" s="1"/>
  <c r="I161" i="2"/>
  <c r="M161" i="2" s="1"/>
  <c r="Q161" i="2" s="1"/>
  <c r="I153" i="2"/>
  <c r="M153" i="2" s="1"/>
  <c r="Q153" i="2" s="1"/>
  <c r="I145" i="2"/>
  <c r="M145" i="2" s="1"/>
  <c r="Q145" i="2" s="1"/>
  <c r="I137" i="2"/>
  <c r="M137" i="2" s="1"/>
  <c r="Q137" i="2" s="1"/>
  <c r="I129" i="2"/>
  <c r="M129" i="2" s="1"/>
  <c r="Q129" i="2" s="1"/>
  <c r="I121" i="2"/>
  <c r="M121" i="2" s="1"/>
  <c r="Q121" i="2" s="1"/>
  <c r="I113" i="2"/>
  <c r="M113" i="2" s="1"/>
  <c r="Q113" i="2" s="1"/>
  <c r="I105" i="2"/>
  <c r="M105" i="2" s="1"/>
  <c r="Q105" i="2" s="1"/>
  <c r="I97" i="2"/>
  <c r="M97" i="2" s="1"/>
  <c r="Q97" i="2" s="1"/>
  <c r="I89" i="2"/>
  <c r="M89" i="2" s="1"/>
  <c r="Q89" i="2" s="1"/>
  <c r="I81" i="2"/>
  <c r="M81" i="2" s="1"/>
  <c r="Q81" i="2" s="1"/>
  <c r="I73" i="2"/>
  <c r="M73" i="2" s="1"/>
  <c r="Q73" i="2" s="1"/>
  <c r="I65" i="2"/>
  <c r="M65" i="2" s="1"/>
  <c r="Q65" i="2" s="1"/>
  <c r="I57" i="2"/>
  <c r="M57" i="2" s="1"/>
  <c r="Q57" i="2" s="1"/>
  <c r="I49" i="2"/>
  <c r="M49" i="2" s="1"/>
  <c r="Q49" i="2" s="1"/>
  <c r="I41" i="2"/>
  <c r="M41" i="2" s="1"/>
  <c r="Q41" i="2" s="1"/>
  <c r="I33" i="2"/>
  <c r="M33" i="2" s="1"/>
  <c r="Q33" i="2" s="1"/>
  <c r="I25" i="2"/>
  <c r="M25" i="2" s="1"/>
  <c r="Q25" i="2" s="1"/>
  <c r="I17" i="2"/>
  <c r="M17" i="2" s="1"/>
  <c r="Q17" i="2" s="1"/>
  <c r="I9" i="2"/>
  <c r="M9" i="2" s="1"/>
  <c r="Q9" i="2" s="1"/>
  <c r="I215" i="2"/>
  <c r="M215" i="2" s="1"/>
  <c r="Q215" i="2" s="1"/>
  <c r="I207" i="2"/>
  <c r="M207" i="2" s="1"/>
  <c r="Q207" i="2" s="1"/>
  <c r="I199" i="2"/>
  <c r="M199" i="2" s="1"/>
  <c r="Q199" i="2" s="1"/>
  <c r="I191" i="2"/>
  <c r="M191" i="2" s="1"/>
  <c r="Q191" i="2" s="1"/>
  <c r="I183" i="2"/>
  <c r="M183" i="2" s="1"/>
  <c r="Q183" i="2" s="1"/>
  <c r="I175" i="2"/>
  <c r="M175" i="2" s="1"/>
  <c r="Q175" i="2" s="1"/>
  <c r="I167" i="2"/>
  <c r="M167" i="2" s="1"/>
  <c r="Q167" i="2" s="1"/>
  <c r="I159" i="2"/>
  <c r="M159" i="2" s="1"/>
  <c r="Q159" i="2" s="1"/>
  <c r="I151" i="2"/>
  <c r="M151" i="2" s="1"/>
  <c r="Q151" i="2" s="1"/>
  <c r="I143" i="2"/>
  <c r="M143" i="2" s="1"/>
  <c r="Q143" i="2" s="1"/>
  <c r="I135" i="2"/>
  <c r="M135" i="2" s="1"/>
  <c r="Q135" i="2" s="1"/>
  <c r="I127" i="2"/>
  <c r="M127" i="2" s="1"/>
  <c r="Q127" i="2" s="1"/>
  <c r="I119" i="2"/>
  <c r="M119" i="2" s="1"/>
  <c r="Q119" i="2" s="1"/>
  <c r="I111" i="2"/>
  <c r="M111" i="2" s="1"/>
  <c r="Q111" i="2" s="1"/>
  <c r="I103" i="2"/>
  <c r="M103" i="2" s="1"/>
  <c r="Q103" i="2" s="1"/>
  <c r="I95" i="2"/>
  <c r="M95" i="2" s="1"/>
  <c r="Q95" i="2" s="1"/>
  <c r="I87" i="2"/>
  <c r="M87" i="2" s="1"/>
  <c r="Q87" i="2" s="1"/>
  <c r="I79" i="2"/>
  <c r="M79" i="2" s="1"/>
  <c r="Q79" i="2" s="1"/>
  <c r="I71" i="2"/>
  <c r="M71" i="2" s="1"/>
  <c r="Q71" i="2" s="1"/>
  <c r="I63" i="2"/>
  <c r="M63" i="2" s="1"/>
  <c r="Q63" i="2" s="1"/>
  <c r="I55" i="2"/>
  <c r="M55" i="2" s="1"/>
  <c r="Q55" i="2" s="1"/>
  <c r="I47" i="2"/>
  <c r="M47" i="2" s="1"/>
  <c r="Q47" i="2" s="1"/>
  <c r="I39" i="2"/>
  <c r="M39" i="2" s="1"/>
  <c r="Q39" i="2" s="1"/>
  <c r="I31" i="2"/>
  <c r="M31" i="2" s="1"/>
  <c r="Q31" i="2" s="1"/>
  <c r="I23" i="2"/>
  <c r="M23" i="2" s="1"/>
  <c r="Q23" i="2" s="1"/>
  <c r="I15" i="2"/>
  <c r="M15" i="2" s="1"/>
  <c r="Q15" i="2" s="1"/>
  <c r="I7" i="2"/>
  <c r="M7" i="2" s="1"/>
  <c r="Q7" i="2" s="1"/>
  <c r="I206" i="2"/>
  <c r="M206" i="2" s="1"/>
  <c r="Q206" i="2" s="1"/>
  <c r="I198" i="2"/>
  <c r="M198" i="2" s="1"/>
  <c r="Q198" i="2" s="1"/>
  <c r="I190" i="2"/>
  <c r="M190" i="2" s="1"/>
  <c r="Q190" i="2" s="1"/>
  <c r="I182" i="2"/>
  <c r="M182" i="2" s="1"/>
  <c r="Q182" i="2" s="1"/>
  <c r="I174" i="2"/>
  <c r="M174" i="2" s="1"/>
  <c r="Q174" i="2" s="1"/>
  <c r="I166" i="2"/>
  <c r="M166" i="2" s="1"/>
  <c r="Q166" i="2" s="1"/>
  <c r="I158" i="2"/>
  <c r="M158" i="2" s="1"/>
  <c r="Q158" i="2" s="1"/>
  <c r="I150" i="2"/>
  <c r="M150" i="2" s="1"/>
  <c r="Q150" i="2" s="1"/>
  <c r="I142" i="2"/>
  <c r="M142" i="2" s="1"/>
  <c r="Q142" i="2" s="1"/>
  <c r="I134" i="2"/>
  <c r="M134" i="2" s="1"/>
  <c r="Q134" i="2" s="1"/>
  <c r="I126" i="2"/>
  <c r="M126" i="2" s="1"/>
  <c r="Q126" i="2" s="1"/>
  <c r="I118" i="2"/>
  <c r="M118" i="2" s="1"/>
  <c r="Q118" i="2" s="1"/>
  <c r="I110" i="2"/>
  <c r="M110" i="2" s="1"/>
  <c r="Q110" i="2" s="1"/>
  <c r="I102" i="2"/>
  <c r="M102" i="2" s="1"/>
  <c r="Q102" i="2" s="1"/>
  <c r="I22" i="2"/>
  <c r="M22" i="2" s="1"/>
  <c r="Q22" i="2" s="1"/>
  <c r="I14" i="2"/>
  <c r="M14" i="2" s="1"/>
  <c r="Q14" i="2" s="1"/>
  <c r="I213" i="2"/>
  <c r="M213" i="2" s="1"/>
  <c r="Q213" i="2" s="1"/>
  <c r="I205" i="2"/>
  <c r="M205" i="2" s="1"/>
  <c r="Q205" i="2" s="1"/>
  <c r="I197" i="2"/>
  <c r="M197" i="2" s="1"/>
  <c r="Q197" i="2" s="1"/>
  <c r="I189" i="2"/>
  <c r="M189" i="2" s="1"/>
  <c r="Q189" i="2" s="1"/>
  <c r="I173" i="2"/>
  <c r="M173" i="2" s="1"/>
  <c r="Q173" i="2" s="1"/>
  <c r="I165" i="2"/>
  <c r="M165" i="2" s="1"/>
  <c r="Q165" i="2" s="1"/>
  <c r="I157" i="2"/>
  <c r="M157" i="2" s="1"/>
  <c r="Q157" i="2" s="1"/>
  <c r="I149" i="2"/>
  <c r="M149" i="2" s="1"/>
  <c r="Q149" i="2" s="1"/>
  <c r="I141" i="2"/>
  <c r="M141" i="2" s="1"/>
  <c r="Q141" i="2" s="1"/>
  <c r="I133" i="2"/>
  <c r="M133" i="2" s="1"/>
  <c r="Q133" i="2" s="1"/>
  <c r="I125" i="2"/>
  <c r="M125" i="2" s="1"/>
  <c r="Q125" i="2" s="1"/>
  <c r="I117" i="2"/>
  <c r="M117" i="2" s="1"/>
  <c r="Q117" i="2" s="1"/>
  <c r="I109" i="2"/>
  <c r="M109" i="2" s="1"/>
  <c r="Q109" i="2" s="1"/>
  <c r="I101" i="2"/>
  <c r="M101" i="2" s="1"/>
  <c r="Q101" i="2" s="1"/>
  <c r="I93" i="2"/>
  <c r="M93" i="2" s="1"/>
  <c r="Q93" i="2" s="1"/>
  <c r="I85" i="2"/>
  <c r="M85" i="2" s="1"/>
  <c r="Q85" i="2" s="1"/>
  <c r="I77" i="2"/>
  <c r="M77" i="2" s="1"/>
  <c r="Q77" i="2" s="1"/>
  <c r="I69" i="2"/>
  <c r="M69" i="2" s="1"/>
  <c r="Q69" i="2" s="1"/>
  <c r="I61" i="2"/>
  <c r="M61" i="2" s="1"/>
  <c r="Q61" i="2" s="1"/>
  <c r="I21" i="2"/>
  <c r="M21" i="2" s="1"/>
  <c r="Q21" i="2" s="1"/>
  <c r="I13" i="2"/>
  <c r="M13" i="2" s="1"/>
  <c r="Q13" i="2" s="1"/>
  <c r="I216" i="2"/>
  <c r="M216" i="2" s="1"/>
  <c r="Q216" i="2" s="1"/>
  <c r="I212" i="2"/>
  <c r="M212" i="2" s="1"/>
  <c r="Q212" i="2" s="1"/>
  <c r="I204" i="2"/>
  <c r="M204" i="2" s="1"/>
  <c r="Q204" i="2" s="1"/>
  <c r="I196" i="2"/>
  <c r="M196" i="2" s="1"/>
  <c r="Q196" i="2" s="1"/>
  <c r="I188" i="2"/>
  <c r="M188" i="2" s="1"/>
  <c r="Q188" i="2" s="1"/>
  <c r="I180" i="2"/>
  <c r="M180" i="2" s="1"/>
  <c r="Q180" i="2" s="1"/>
  <c r="I172" i="2"/>
  <c r="M172" i="2" s="1"/>
  <c r="Q172" i="2" s="1"/>
  <c r="I164" i="2"/>
  <c r="M164" i="2" s="1"/>
  <c r="Q164" i="2" s="1"/>
  <c r="I156" i="2"/>
  <c r="M156" i="2" s="1"/>
  <c r="Q156" i="2" s="1"/>
  <c r="I148" i="2"/>
  <c r="M148" i="2" s="1"/>
  <c r="Q148" i="2" s="1"/>
  <c r="I140" i="2"/>
  <c r="M140" i="2" s="1"/>
  <c r="Q140" i="2" s="1"/>
  <c r="I132" i="2"/>
  <c r="M132" i="2" s="1"/>
  <c r="Q132" i="2" s="1"/>
  <c r="I124" i="2"/>
  <c r="M124" i="2" s="1"/>
  <c r="Q124" i="2" s="1"/>
  <c r="I116" i="2"/>
  <c r="M116" i="2" s="1"/>
  <c r="Q116" i="2" s="1"/>
  <c r="I108" i="2"/>
  <c r="M108" i="2" s="1"/>
  <c r="Q108" i="2" s="1"/>
  <c r="I100" i="2"/>
  <c r="M100" i="2" s="1"/>
  <c r="Q100" i="2" s="1"/>
  <c r="I92" i="2"/>
  <c r="M92" i="2" s="1"/>
  <c r="Q92" i="2" s="1"/>
  <c r="I84" i="2"/>
  <c r="M84" i="2" s="1"/>
  <c r="Q84" i="2" s="1"/>
  <c r="I76" i="2"/>
  <c r="M76" i="2" s="1"/>
  <c r="Q76" i="2" s="1"/>
  <c r="I68" i="2"/>
  <c r="M68" i="2" s="1"/>
  <c r="Q68" i="2" s="1"/>
  <c r="I60" i="2"/>
  <c r="M60" i="2" s="1"/>
  <c r="Q60" i="2" s="1"/>
  <c r="I52" i="2"/>
  <c r="M52" i="2" s="1"/>
  <c r="Q52" i="2" s="1"/>
  <c r="I44" i="2"/>
  <c r="M44" i="2" s="1"/>
  <c r="Q44" i="2" s="1"/>
  <c r="I36" i="2"/>
  <c r="M36" i="2" s="1"/>
  <c r="Q36" i="2" s="1"/>
  <c r="I28" i="2"/>
  <c r="M28" i="2" s="1"/>
  <c r="Q28" i="2" s="1"/>
  <c r="I20" i="2"/>
  <c r="M20" i="2" s="1"/>
  <c r="Q20" i="2" s="1"/>
  <c r="I12" i="2"/>
  <c r="M12" i="2" s="1"/>
  <c r="Q12" i="2" s="1"/>
  <c r="I211" i="2"/>
  <c r="M211" i="2" s="1"/>
  <c r="Q211" i="2" s="1"/>
  <c r="I203" i="2"/>
  <c r="M203" i="2" s="1"/>
  <c r="Q203" i="2" s="1"/>
  <c r="I195" i="2"/>
  <c r="M195" i="2" s="1"/>
  <c r="Q195" i="2" s="1"/>
  <c r="I187" i="2"/>
  <c r="M187" i="2" s="1"/>
  <c r="Q187" i="2" s="1"/>
  <c r="I179" i="2"/>
  <c r="M179" i="2" s="1"/>
  <c r="Q179" i="2" s="1"/>
  <c r="I171" i="2"/>
  <c r="M171" i="2" s="1"/>
  <c r="Q171" i="2" s="1"/>
  <c r="I163" i="2"/>
  <c r="M163" i="2" s="1"/>
  <c r="Q163" i="2" s="1"/>
  <c r="I155" i="2"/>
  <c r="M155" i="2" s="1"/>
  <c r="Q155" i="2" s="1"/>
  <c r="I147" i="2"/>
  <c r="M147" i="2" s="1"/>
  <c r="Q147" i="2" s="1"/>
  <c r="I139" i="2"/>
  <c r="M139" i="2" s="1"/>
  <c r="Q139" i="2" s="1"/>
  <c r="I131" i="2"/>
  <c r="M131" i="2" s="1"/>
  <c r="Q131" i="2" s="1"/>
  <c r="I123" i="2"/>
  <c r="M123" i="2" s="1"/>
  <c r="Q123" i="2" s="1"/>
  <c r="I115" i="2"/>
  <c r="M115" i="2" s="1"/>
  <c r="Q115" i="2" s="1"/>
  <c r="I107" i="2"/>
  <c r="M107" i="2" s="1"/>
  <c r="Q107" i="2" s="1"/>
  <c r="I99" i="2"/>
  <c r="M99" i="2" s="1"/>
  <c r="Q99" i="2" s="1"/>
  <c r="I91" i="2"/>
  <c r="M91" i="2" s="1"/>
  <c r="Q91" i="2" s="1"/>
  <c r="I83" i="2"/>
  <c r="M83" i="2" s="1"/>
  <c r="Q83" i="2" s="1"/>
  <c r="I75" i="2"/>
  <c r="M75" i="2" s="1"/>
  <c r="Q75" i="2" s="1"/>
  <c r="I67" i="2"/>
  <c r="M67" i="2" s="1"/>
  <c r="Q67" i="2" s="1"/>
  <c r="I59" i="2"/>
  <c r="M59" i="2" s="1"/>
  <c r="Q59" i="2" s="1"/>
  <c r="I51" i="2"/>
  <c r="M51" i="2" s="1"/>
  <c r="Q51" i="2" s="1"/>
  <c r="I43" i="2"/>
  <c r="M43" i="2" s="1"/>
  <c r="Q43" i="2" s="1"/>
  <c r="I35" i="2"/>
  <c r="M35" i="2" s="1"/>
  <c r="Q35" i="2" s="1"/>
  <c r="I27" i="2"/>
  <c r="M27" i="2" s="1"/>
  <c r="Q27" i="2" s="1"/>
  <c r="I19" i="2"/>
  <c r="M19" i="2" s="1"/>
  <c r="Q19" i="2" s="1"/>
  <c r="I11" i="2"/>
  <c r="M11" i="2" s="1"/>
  <c r="Q11" i="2" s="1"/>
  <c r="M11" i="3" l="1"/>
  <c r="N11" i="3" s="1"/>
  <c r="J9" i="4" l="1"/>
  <c r="J2" i="4"/>
  <c r="M9" i="4"/>
  <c r="I9" i="4"/>
  <c r="L9" i="4"/>
  <c r="K9" i="4"/>
  <c r="K2" i="4"/>
  <c r="G2" i="4"/>
  <c r="E2" i="4"/>
  <c r="F2" i="4"/>
  <c r="F9" i="4"/>
  <c r="G9" i="4"/>
  <c r="D9" i="4"/>
  <c r="E9" i="4"/>
  <c r="K4" i="4"/>
  <c r="L4" i="4"/>
  <c r="I4" i="4"/>
  <c r="M4" i="4"/>
  <c r="G3" i="4"/>
  <c r="E3" i="4"/>
  <c r="F3" i="4"/>
  <c r="J3" i="4"/>
  <c r="J8" i="4"/>
  <c r="L3" i="4"/>
  <c r="M3" i="4"/>
  <c r="D3" i="4"/>
  <c r="I3" i="4"/>
  <c r="K3" i="4"/>
  <c r="L8" i="4"/>
  <c r="M8" i="4"/>
  <c r="I8" i="4"/>
  <c r="K8" i="4"/>
  <c r="K5" i="4"/>
  <c r="L5" i="4"/>
  <c r="I5" i="4"/>
  <c r="M5" i="4"/>
  <c r="J6" i="4"/>
  <c r="G6" i="4"/>
  <c r="F6" i="4"/>
  <c r="E6" i="4"/>
  <c r="M7" i="4"/>
  <c r="L7" i="4"/>
  <c r="I7" i="4"/>
  <c r="K7" i="4"/>
  <c r="F8" i="4"/>
  <c r="E8" i="4"/>
  <c r="D8" i="4"/>
  <c r="C8" i="4"/>
  <c r="G8" i="4"/>
  <c r="E4" i="4"/>
  <c r="J4" i="4"/>
  <c r="F4" i="4"/>
  <c r="D4" i="4"/>
  <c r="G4" i="4"/>
  <c r="M6" i="4"/>
  <c r="K6" i="4"/>
  <c r="D6" i="4"/>
  <c r="I6" i="4"/>
  <c r="L6" i="4"/>
  <c r="J5" i="4"/>
  <c r="F5" i="4"/>
  <c r="E5" i="4"/>
  <c r="D5" i="4"/>
  <c r="G5" i="4"/>
  <c r="L2" i="4"/>
  <c r="D2" i="4"/>
  <c r="I2" i="4"/>
  <c r="M2" i="4"/>
  <c r="G7" i="4"/>
  <c r="J7" i="4"/>
  <c r="F7" i="4"/>
  <c r="D7" i="4"/>
  <c r="E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1E3E54-27D9-4A47-81B7-730ABEDA3594}" keepAlive="1" name="Query - Table 0" description="Connection to the 'Table 0' query in the workbook." type="5" refreshedVersion="6" background="1" saveData="1">
    <dbPr connection="Provider=Microsoft.Mashup.OleDb.1;Data Source=$Workbook$;Location=&quot;Table 0&quot;;Extended Properties=&quot;&quot;" command="SELECT * FROM [Table 0]"/>
  </connection>
</connections>
</file>

<file path=xl/sharedStrings.xml><?xml version="1.0" encoding="utf-8"?>
<sst xmlns="http://schemas.openxmlformats.org/spreadsheetml/2006/main" count="63" uniqueCount="39">
  <si>
    <t>Date</t>
  </si>
  <si>
    <t>Column1</t>
  </si>
  <si>
    <t>https://www.tsa.gov/coronavirus/passenger-throughput</t>
  </si>
  <si>
    <t>Source:</t>
  </si>
  <si>
    <t>TSA checkpoint travel numbers for 2020 and 2019</t>
  </si>
  <si>
    <t>2019 30 average</t>
  </si>
  <si>
    <t>7 Day average</t>
  </si>
  <si>
    <t>30 Day average</t>
  </si>
  <si>
    <t>Total Traveler Throughput (1 Year Ago - Same WeekDay)</t>
  </si>
  <si>
    <t>2019 7 Day average</t>
  </si>
  <si>
    <t>Year Over Year change - Actuals</t>
  </si>
  <si>
    <t>Year Over Year change - 7-Day average</t>
  </si>
  <si>
    <t>Year Over Year change - 30-Day average</t>
  </si>
  <si>
    <t>September</t>
  </si>
  <si>
    <t>August</t>
  </si>
  <si>
    <t xml:space="preserve">July </t>
  </si>
  <si>
    <t>June</t>
  </si>
  <si>
    <t>May</t>
  </si>
  <si>
    <t>April</t>
  </si>
  <si>
    <t>March</t>
  </si>
  <si>
    <t>Average Daily Throughput - 2020</t>
  </si>
  <si>
    <t>Average Daily Throughput - 2019</t>
  </si>
  <si>
    <t>Month</t>
  </si>
  <si>
    <t>Year over Year Change</t>
  </si>
  <si>
    <t>Monthly Total Throughput - 2020</t>
  </si>
  <si>
    <t>Monthly Total Throughput - 2019</t>
  </si>
  <si>
    <t>Percent Change</t>
  </si>
  <si>
    <t>Column2</t>
  </si>
  <si>
    <t>Total Traveler Throughput -2020</t>
  </si>
  <si>
    <t>Percent Change - Actuals</t>
  </si>
  <si>
    <t>Percent Change - 7-day average</t>
  </si>
  <si>
    <t>Percent Change - 30-day average</t>
  </si>
  <si>
    <t>Column3</t>
  </si>
  <si>
    <t>Total</t>
  </si>
  <si>
    <t>Total April - September 2020</t>
  </si>
  <si>
    <t>Total April - September 2019</t>
  </si>
  <si>
    <t>*Total year over year change in travellers for the period (March through September)</t>
  </si>
  <si>
    <t>Year over Year Change April - September</t>
  </si>
  <si>
    <t>Percent of Previous Year's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</si>
</sst>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Fill="1"/>
    <xf numFmtId="0" fontId="3" fillId="0" borderId="0" xfId="2"/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0" fillId="2" borderId="3" xfId="0" applyFill="1" applyBorder="1" applyAlignment="1">
      <alignment horizontal="center" vertical="center"/>
    </xf>
    <xf numFmtId="9" fontId="0" fillId="0" borderId="11" xfId="1" applyFont="1" applyBorder="1"/>
    <xf numFmtId="9" fontId="0" fillId="0" borderId="12" xfId="1" applyFont="1" applyBorder="1"/>
    <xf numFmtId="9" fontId="0" fillId="0" borderId="13" xfId="1" applyFont="1" applyBorder="1"/>
    <xf numFmtId="9" fontId="0" fillId="0" borderId="2" xfId="1" applyFont="1" applyBorder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 applyFill="1" applyAlignment="1">
      <alignment horizontal="center" vertical="center" wrapText="1"/>
    </xf>
    <xf numFmtId="9" fontId="0" fillId="0" borderId="0" xfId="1" applyFont="1"/>
    <xf numFmtId="3" fontId="0" fillId="0" borderId="3" xfId="0" applyNumberFormat="1" applyBorder="1"/>
    <xf numFmtId="0" fontId="0" fillId="0" borderId="0" xfId="0" applyAlignment="1">
      <alignment vertical="top" wrapText="1"/>
    </xf>
    <xf numFmtId="10" fontId="0" fillId="0" borderId="3" xfId="1" applyNumberFormat="1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9" fontId="0" fillId="0" borderId="4" xfId="1" applyFont="1" applyBorder="1"/>
    <xf numFmtId="9" fontId="0" fillId="0" borderId="6" xfId="1" applyFont="1" applyBorder="1"/>
    <xf numFmtId="9" fontId="0" fillId="0" borderId="8" xfId="1" applyFont="1" applyBorder="1"/>
    <xf numFmtId="0" fontId="0" fillId="2" borderId="11" xfId="0" applyFill="1" applyBorder="1" applyAlignment="1">
      <alignment horizontal="center" vertical="center" wrapText="1"/>
    </xf>
    <xf numFmtId="9" fontId="0" fillId="0" borderId="10" xfId="1" applyFont="1" applyBorder="1"/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/>
  </cellXfs>
  <cellStyles count="3">
    <cellStyle name="Hyperlink" xfId="2" builtinId="8"/>
    <cellStyle name="Normal" xfId="0" builtinId="0"/>
    <cellStyle name="Percent" xfId="1" builtinId="5"/>
  </cellStyles>
  <dxfs count="17"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m/d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TSA checkpoint travel numbers for 2020 and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Table'!$C$5</c:f>
              <c:strCache>
                <c:ptCount val="1"/>
                <c:pt idx="0">
                  <c:v>Total Traveler Throughput -2020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Table'!$C$6:$C$218</c:f>
              <c:numCache>
                <c:formatCode>#,##0</c:formatCode>
                <c:ptCount val="213"/>
                <c:pt idx="0">
                  <c:v>568688</c:v>
                </c:pt>
                <c:pt idx="1">
                  <c:v>797699</c:v>
                </c:pt>
                <c:pt idx="2">
                  <c:v>873038</c:v>
                </c:pt>
                <c:pt idx="3">
                  <c:v>659350</c:v>
                </c:pt>
                <c:pt idx="4">
                  <c:v>826329</c:v>
                </c:pt>
                <c:pt idx="5">
                  <c:v>826316</c:v>
                </c:pt>
                <c:pt idx="6">
                  <c:v>608726</c:v>
                </c:pt>
                <c:pt idx="7">
                  <c:v>549741</c:v>
                </c:pt>
                <c:pt idx="8">
                  <c:v>769936</c:v>
                </c:pt>
                <c:pt idx="9">
                  <c:v>847968</c:v>
                </c:pt>
                <c:pt idx="10">
                  <c:v>638575</c:v>
                </c:pt>
                <c:pt idx="11">
                  <c:v>812214</c:v>
                </c:pt>
                <c:pt idx="12">
                  <c:v>784746</c:v>
                </c:pt>
                <c:pt idx="13">
                  <c:v>577847</c:v>
                </c:pt>
                <c:pt idx="14">
                  <c:v>522383</c:v>
                </c:pt>
                <c:pt idx="15">
                  <c:v>729558</c:v>
                </c:pt>
                <c:pt idx="16">
                  <c:v>809850</c:v>
                </c:pt>
                <c:pt idx="17">
                  <c:v>613703</c:v>
                </c:pt>
                <c:pt idx="18">
                  <c:v>731353</c:v>
                </c:pt>
                <c:pt idx="19">
                  <c:v>755051</c:v>
                </c:pt>
                <c:pt idx="20">
                  <c:v>616923</c:v>
                </c:pt>
                <c:pt idx="21">
                  <c:v>704075</c:v>
                </c:pt>
                <c:pt idx="22">
                  <c:v>935308</c:v>
                </c:pt>
                <c:pt idx="23">
                  <c:v>689630</c:v>
                </c:pt>
                <c:pt idx="24">
                  <c:v>664640</c:v>
                </c:pt>
                <c:pt idx="25">
                  <c:v>968673</c:v>
                </c:pt>
                <c:pt idx="26">
                  <c:v>877698</c:v>
                </c:pt>
                <c:pt idx="27">
                  <c:v>578131</c:v>
                </c:pt>
                <c:pt idx="28">
                  <c:v>516068</c:v>
                </c:pt>
                <c:pt idx="29">
                  <c:v>711178</c:v>
                </c:pt>
                <c:pt idx="30">
                  <c:v>807695</c:v>
                </c:pt>
                <c:pt idx="31">
                  <c:v>591734</c:v>
                </c:pt>
                <c:pt idx="32">
                  <c:v>738873</c:v>
                </c:pt>
                <c:pt idx="33">
                  <c:v>721060</c:v>
                </c:pt>
                <c:pt idx="34">
                  <c:v>540043</c:v>
                </c:pt>
                <c:pt idx="35">
                  <c:v>523186</c:v>
                </c:pt>
                <c:pt idx="36">
                  <c:v>726788</c:v>
                </c:pt>
                <c:pt idx="37">
                  <c:v>841806</c:v>
                </c:pt>
                <c:pt idx="38">
                  <c:v>625822</c:v>
                </c:pt>
                <c:pt idx="39">
                  <c:v>764468</c:v>
                </c:pt>
                <c:pt idx="40">
                  <c:v>772380</c:v>
                </c:pt>
                <c:pt idx="41">
                  <c:v>586718</c:v>
                </c:pt>
                <c:pt idx="42">
                  <c:v>565946</c:v>
                </c:pt>
                <c:pt idx="43">
                  <c:v>773319</c:v>
                </c:pt>
                <c:pt idx="44">
                  <c:v>862949</c:v>
                </c:pt>
                <c:pt idx="45">
                  <c:v>689895</c:v>
                </c:pt>
                <c:pt idx="46">
                  <c:v>783744</c:v>
                </c:pt>
                <c:pt idx="47">
                  <c:v>761821</c:v>
                </c:pt>
                <c:pt idx="48">
                  <c:v>590749</c:v>
                </c:pt>
                <c:pt idx="49">
                  <c:v>559420</c:v>
                </c:pt>
                <c:pt idx="50">
                  <c:v>761861</c:v>
                </c:pt>
                <c:pt idx="51">
                  <c:v>831789</c:v>
                </c:pt>
                <c:pt idx="52">
                  <c:v>683212</c:v>
                </c:pt>
                <c:pt idx="53">
                  <c:v>762547</c:v>
                </c:pt>
                <c:pt idx="54">
                  <c:v>743599</c:v>
                </c:pt>
                <c:pt idx="55">
                  <c:v>595739</c:v>
                </c:pt>
                <c:pt idx="56">
                  <c:v>543601</c:v>
                </c:pt>
                <c:pt idx="57">
                  <c:v>737235</c:v>
                </c:pt>
                <c:pt idx="58">
                  <c:v>799861</c:v>
                </c:pt>
                <c:pt idx="59">
                  <c:v>709033</c:v>
                </c:pt>
                <c:pt idx="60">
                  <c:v>767320</c:v>
                </c:pt>
                <c:pt idx="61">
                  <c:v>718310</c:v>
                </c:pt>
                <c:pt idx="62">
                  <c:v>573200</c:v>
                </c:pt>
                <c:pt idx="63">
                  <c:v>536756</c:v>
                </c:pt>
                <c:pt idx="64">
                  <c:v>700043</c:v>
                </c:pt>
                <c:pt idx="65">
                  <c:v>751205</c:v>
                </c:pt>
                <c:pt idx="66">
                  <c:v>649027</c:v>
                </c:pt>
                <c:pt idx="67">
                  <c:v>724770</c:v>
                </c:pt>
                <c:pt idx="68">
                  <c:v>704815</c:v>
                </c:pt>
                <c:pt idx="69">
                  <c:v>570951</c:v>
                </c:pt>
                <c:pt idx="70">
                  <c:v>530421</c:v>
                </c:pt>
                <c:pt idx="71">
                  <c:v>695330</c:v>
                </c:pt>
                <c:pt idx="72">
                  <c:v>747422</c:v>
                </c:pt>
                <c:pt idx="73">
                  <c:v>646654</c:v>
                </c:pt>
                <c:pt idx="74">
                  <c:v>720378</c:v>
                </c:pt>
                <c:pt idx="75">
                  <c:v>706164</c:v>
                </c:pt>
                <c:pt idx="76">
                  <c:v>589285</c:v>
                </c:pt>
                <c:pt idx="77">
                  <c:v>540268</c:v>
                </c:pt>
                <c:pt idx="78">
                  <c:v>697985</c:v>
                </c:pt>
                <c:pt idx="79">
                  <c:v>754545</c:v>
                </c:pt>
                <c:pt idx="80">
                  <c:v>656284</c:v>
                </c:pt>
                <c:pt idx="81">
                  <c:v>711124</c:v>
                </c:pt>
                <c:pt idx="82">
                  <c:v>709653</c:v>
                </c:pt>
                <c:pt idx="83">
                  <c:v>632498</c:v>
                </c:pt>
                <c:pt idx="84">
                  <c:v>641761</c:v>
                </c:pt>
                <c:pt idx="85">
                  <c:v>755555</c:v>
                </c:pt>
                <c:pt idx="86">
                  <c:v>732123</c:v>
                </c:pt>
                <c:pt idx="87">
                  <c:v>466669</c:v>
                </c:pt>
                <c:pt idx="88">
                  <c:v>718988</c:v>
                </c:pt>
                <c:pt idx="89">
                  <c:v>764761</c:v>
                </c:pt>
                <c:pt idx="90">
                  <c:v>626516</c:v>
                </c:pt>
                <c:pt idx="91">
                  <c:v>500054</c:v>
                </c:pt>
                <c:pt idx="92">
                  <c:v>625235</c:v>
                </c:pt>
                <c:pt idx="93">
                  <c:v>633810</c:v>
                </c:pt>
                <c:pt idx="94">
                  <c:v>546310</c:v>
                </c:pt>
                <c:pt idx="95">
                  <c:v>632984</c:v>
                </c:pt>
                <c:pt idx="96">
                  <c:v>623624</c:v>
                </c:pt>
                <c:pt idx="97">
                  <c:v>494826</c:v>
                </c:pt>
                <c:pt idx="98">
                  <c:v>471421</c:v>
                </c:pt>
                <c:pt idx="99">
                  <c:v>607540</c:v>
                </c:pt>
                <c:pt idx="100">
                  <c:v>590456</c:v>
                </c:pt>
                <c:pt idx="101">
                  <c:v>507129</c:v>
                </c:pt>
                <c:pt idx="102">
                  <c:v>587908</c:v>
                </c:pt>
                <c:pt idx="103">
                  <c:v>576514</c:v>
                </c:pt>
                <c:pt idx="104">
                  <c:v>441829</c:v>
                </c:pt>
                <c:pt idx="105">
                  <c:v>417924</c:v>
                </c:pt>
                <c:pt idx="106">
                  <c:v>534528</c:v>
                </c:pt>
                <c:pt idx="107">
                  <c:v>544046</c:v>
                </c:pt>
                <c:pt idx="108">
                  <c:v>437119</c:v>
                </c:pt>
                <c:pt idx="109">
                  <c:v>519304</c:v>
                </c:pt>
                <c:pt idx="110">
                  <c:v>502209</c:v>
                </c:pt>
                <c:pt idx="111">
                  <c:v>386969</c:v>
                </c:pt>
                <c:pt idx="112">
                  <c:v>338382</c:v>
                </c:pt>
                <c:pt idx="113">
                  <c:v>430414</c:v>
                </c:pt>
                <c:pt idx="114">
                  <c:v>441255</c:v>
                </c:pt>
                <c:pt idx="115">
                  <c:v>353016</c:v>
                </c:pt>
                <c:pt idx="116">
                  <c:v>419675</c:v>
                </c:pt>
                <c:pt idx="117">
                  <c:v>391882</c:v>
                </c:pt>
                <c:pt idx="118">
                  <c:v>304436</c:v>
                </c:pt>
                <c:pt idx="119">
                  <c:v>267742</c:v>
                </c:pt>
                <c:pt idx="120">
                  <c:v>353261</c:v>
                </c:pt>
                <c:pt idx="121">
                  <c:v>352947</c:v>
                </c:pt>
                <c:pt idx="122">
                  <c:v>268867</c:v>
                </c:pt>
                <c:pt idx="123">
                  <c:v>327133</c:v>
                </c:pt>
                <c:pt idx="124">
                  <c:v>321776</c:v>
                </c:pt>
                <c:pt idx="125">
                  <c:v>261170</c:v>
                </c:pt>
                <c:pt idx="126">
                  <c:v>264843</c:v>
                </c:pt>
                <c:pt idx="127">
                  <c:v>340769</c:v>
                </c:pt>
                <c:pt idx="128">
                  <c:v>267451</c:v>
                </c:pt>
                <c:pt idx="129">
                  <c:v>253190</c:v>
                </c:pt>
                <c:pt idx="130">
                  <c:v>348673</c:v>
                </c:pt>
                <c:pt idx="131">
                  <c:v>318449</c:v>
                </c:pt>
                <c:pt idx="132">
                  <c:v>230367</c:v>
                </c:pt>
                <c:pt idx="133">
                  <c:v>190477</c:v>
                </c:pt>
                <c:pt idx="134">
                  <c:v>244176</c:v>
                </c:pt>
                <c:pt idx="135">
                  <c:v>253807</c:v>
                </c:pt>
                <c:pt idx="136">
                  <c:v>193340</c:v>
                </c:pt>
                <c:pt idx="137">
                  <c:v>250467</c:v>
                </c:pt>
                <c:pt idx="138">
                  <c:v>234928</c:v>
                </c:pt>
                <c:pt idx="139">
                  <c:v>176667</c:v>
                </c:pt>
                <c:pt idx="140">
                  <c:v>163205</c:v>
                </c:pt>
                <c:pt idx="141">
                  <c:v>215645</c:v>
                </c:pt>
                <c:pt idx="142">
                  <c:v>200815</c:v>
                </c:pt>
                <c:pt idx="143">
                  <c:v>169580</c:v>
                </c:pt>
                <c:pt idx="144">
                  <c:v>215444</c:v>
                </c:pt>
                <c:pt idx="145">
                  <c:v>190863</c:v>
                </c:pt>
                <c:pt idx="146">
                  <c:v>140409</c:v>
                </c:pt>
                <c:pt idx="147">
                  <c:v>130601</c:v>
                </c:pt>
                <c:pt idx="148">
                  <c:v>163692</c:v>
                </c:pt>
                <c:pt idx="149">
                  <c:v>170254</c:v>
                </c:pt>
                <c:pt idx="150">
                  <c:v>134261</c:v>
                </c:pt>
                <c:pt idx="151">
                  <c:v>171563</c:v>
                </c:pt>
                <c:pt idx="152">
                  <c:v>154695</c:v>
                </c:pt>
                <c:pt idx="153">
                  <c:v>119629</c:v>
                </c:pt>
                <c:pt idx="154">
                  <c:v>110913</c:v>
                </c:pt>
                <c:pt idx="155">
                  <c:v>119854</c:v>
                </c:pt>
                <c:pt idx="156">
                  <c:v>128875</c:v>
                </c:pt>
                <c:pt idx="157">
                  <c:v>114459</c:v>
                </c:pt>
                <c:pt idx="158">
                  <c:v>123464</c:v>
                </c:pt>
                <c:pt idx="159">
                  <c:v>111627</c:v>
                </c:pt>
                <c:pt idx="160">
                  <c:v>98968</c:v>
                </c:pt>
                <c:pt idx="161">
                  <c:v>92859</c:v>
                </c:pt>
                <c:pt idx="162">
                  <c:v>99344</c:v>
                </c:pt>
                <c:pt idx="163">
                  <c:v>105382</c:v>
                </c:pt>
                <c:pt idx="164">
                  <c:v>97236</c:v>
                </c:pt>
                <c:pt idx="165">
                  <c:v>106385</c:v>
                </c:pt>
                <c:pt idx="166">
                  <c:v>95085</c:v>
                </c:pt>
                <c:pt idx="167">
                  <c:v>90784</c:v>
                </c:pt>
                <c:pt idx="168">
                  <c:v>87534</c:v>
                </c:pt>
                <c:pt idx="169">
                  <c:v>102184</c:v>
                </c:pt>
                <c:pt idx="170">
                  <c:v>90510</c:v>
                </c:pt>
                <c:pt idx="171">
                  <c:v>93645</c:v>
                </c:pt>
                <c:pt idx="172">
                  <c:v>108977</c:v>
                </c:pt>
                <c:pt idx="173">
                  <c:v>104090</c:v>
                </c:pt>
                <c:pt idx="174">
                  <c:v>94931</c:v>
                </c:pt>
                <c:pt idx="175">
                  <c:v>97130</c:v>
                </c:pt>
                <c:pt idx="176">
                  <c:v>108310</c:v>
                </c:pt>
                <c:pt idx="177">
                  <c:v>122029</c:v>
                </c:pt>
                <c:pt idx="178">
                  <c:v>118302</c:v>
                </c:pt>
                <c:pt idx="179">
                  <c:v>129763</c:v>
                </c:pt>
                <c:pt idx="180">
                  <c:v>124021</c:v>
                </c:pt>
                <c:pt idx="181">
                  <c:v>136023</c:v>
                </c:pt>
                <c:pt idx="182">
                  <c:v>146348</c:v>
                </c:pt>
                <c:pt idx="183">
                  <c:v>154080</c:v>
                </c:pt>
                <c:pt idx="184">
                  <c:v>180002</c:v>
                </c:pt>
                <c:pt idx="185">
                  <c:v>184027</c:v>
                </c:pt>
                <c:pt idx="186">
                  <c:v>199644</c:v>
                </c:pt>
                <c:pt idx="187">
                  <c:v>203858</c:v>
                </c:pt>
                <c:pt idx="188">
                  <c:v>239234</c:v>
                </c:pt>
                <c:pt idx="189">
                  <c:v>279018</c:v>
                </c:pt>
                <c:pt idx="190">
                  <c:v>331431</c:v>
                </c:pt>
                <c:pt idx="191">
                  <c:v>454516</c:v>
                </c:pt>
                <c:pt idx="192">
                  <c:v>548132</c:v>
                </c:pt>
                <c:pt idx="193">
                  <c:v>593167</c:v>
                </c:pt>
                <c:pt idx="194">
                  <c:v>620883</c:v>
                </c:pt>
                <c:pt idx="195">
                  <c:v>779631</c:v>
                </c:pt>
                <c:pt idx="196">
                  <c:v>953699</c:v>
                </c:pt>
                <c:pt idx="197">
                  <c:v>1257823</c:v>
                </c:pt>
                <c:pt idx="198">
                  <c:v>1519192</c:v>
                </c:pt>
                <c:pt idx="199">
                  <c:v>1485553</c:v>
                </c:pt>
                <c:pt idx="200">
                  <c:v>1714372</c:v>
                </c:pt>
                <c:pt idx="201">
                  <c:v>1788456</c:v>
                </c:pt>
                <c:pt idx="202">
                  <c:v>1702686</c:v>
                </c:pt>
                <c:pt idx="203">
                  <c:v>1617220</c:v>
                </c:pt>
                <c:pt idx="204">
                  <c:v>1909363</c:v>
                </c:pt>
                <c:pt idx="205">
                  <c:v>2119867</c:v>
                </c:pt>
                <c:pt idx="206">
                  <c:v>1844811</c:v>
                </c:pt>
                <c:pt idx="207">
                  <c:v>2198517</c:v>
                </c:pt>
                <c:pt idx="208">
                  <c:v>2130015</c:v>
                </c:pt>
                <c:pt idx="209">
                  <c:v>1877401</c:v>
                </c:pt>
                <c:pt idx="210">
                  <c:v>1736393</c:v>
                </c:pt>
                <c:pt idx="211">
                  <c:v>2089641</c:v>
                </c:pt>
                <c:pt idx="212">
                  <c:v>2280522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B-44D3-B09B-158EFF5B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2594112"/>
        <c:axId val="2087159088"/>
      </c:barChart>
      <c:lineChart>
        <c:grouping val="standard"/>
        <c:varyColors val="0"/>
        <c:ser>
          <c:idx val="1"/>
          <c:order val="1"/>
          <c:tx>
            <c:strRef>
              <c:f>'Data Table'!$D$5</c:f>
              <c:strCache>
                <c:ptCount val="1"/>
                <c:pt idx="0">
                  <c:v>7 Day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Table'!$D$6:$D$218</c:f>
              <c:numCache>
                <c:formatCode>#,##0</c:formatCode>
                <c:ptCount val="213"/>
                <c:pt idx="0">
                  <c:v>737163.71428571432</c:v>
                </c:pt>
                <c:pt idx="1">
                  <c:v>734457</c:v>
                </c:pt>
                <c:pt idx="2">
                  <c:v>730490.85714285716</c:v>
                </c:pt>
                <c:pt idx="3">
                  <c:v>726909.42857142852</c:v>
                </c:pt>
                <c:pt idx="4">
                  <c:v>723941.57142857148</c:v>
                </c:pt>
                <c:pt idx="5">
                  <c:v>721925.14285714284</c:v>
                </c:pt>
                <c:pt idx="6">
                  <c:v>715986.57142857148</c:v>
                </c:pt>
                <c:pt idx="7">
                  <c:v>711575.28571428568</c:v>
                </c:pt>
                <c:pt idx="8">
                  <c:v>707667</c:v>
                </c:pt>
                <c:pt idx="9">
                  <c:v>701898.71428571432</c:v>
                </c:pt>
                <c:pt idx="10">
                  <c:v>696453.28571428568</c:v>
                </c:pt>
                <c:pt idx="11">
                  <c:v>692900.14285714284</c:v>
                </c:pt>
                <c:pt idx="12">
                  <c:v>681348.57142857148</c:v>
                </c:pt>
                <c:pt idx="13">
                  <c:v>677106.42857142852</c:v>
                </c:pt>
                <c:pt idx="14">
                  <c:v>682688.71428571432</c:v>
                </c:pt>
                <c:pt idx="15">
                  <c:v>708644.71428571432</c:v>
                </c:pt>
                <c:pt idx="16">
                  <c:v>738037.57142857148</c:v>
                </c:pt>
                <c:pt idx="17">
                  <c:v>720863.28571428568</c:v>
                </c:pt>
                <c:pt idx="18">
                  <c:v>728140</c:v>
                </c:pt>
                <c:pt idx="19">
                  <c:v>762042.85714285716</c:v>
                </c:pt>
                <c:pt idx="20">
                  <c:v>779563.85714285716</c:v>
                </c:pt>
                <c:pt idx="21">
                  <c:v>774022.14285714284</c:v>
                </c:pt>
                <c:pt idx="22">
                  <c:v>747164</c:v>
                </c:pt>
                <c:pt idx="23">
                  <c:v>715145.42857142852</c:v>
                </c:pt>
                <c:pt idx="24">
                  <c:v>732011.85714285716</c:v>
                </c:pt>
                <c:pt idx="25">
                  <c:v>721596.71428571432</c:v>
                </c:pt>
                <c:pt idx="26">
                  <c:v>688768.14285714284</c:v>
                </c:pt>
                <c:pt idx="27">
                  <c:v>666391.28571428568</c:v>
                </c:pt>
                <c:pt idx="28">
                  <c:v>660950.14285714284</c:v>
                </c:pt>
                <c:pt idx="29">
                  <c:v>661967</c:v>
                </c:pt>
                <c:pt idx="30">
                  <c:v>664197</c:v>
                </c:pt>
                <c:pt idx="31">
                  <c:v>669070</c:v>
                </c:pt>
                <c:pt idx="32">
                  <c:v>673939.71428571432</c:v>
                </c:pt>
                <c:pt idx="33">
                  <c:v>677596.14285714284</c:v>
                </c:pt>
                <c:pt idx="34">
                  <c:v>684927.57142857148</c:v>
                </c:pt>
                <c:pt idx="35">
                  <c:v>691595.42857142852</c:v>
                </c:pt>
                <c:pt idx="36">
                  <c:v>697704</c:v>
                </c:pt>
                <c:pt idx="37">
                  <c:v>704351.28571428568</c:v>
                </c:pt>
                <c:pt idx="38">
                  <c:v>707371.71428571432</c:v>
                </c:pt>
                <c:pt idx="39">
                  <c:v>716525</c:v>
                </c:pt>
                <c:pt idx="40">
                  <c:v>719278.71428571432</c:v>
                </c:pt>
                <c:pt idx="41">
                  <c:v>717770.28571428568</c:v>
                </c:pt>
                <c:pt idx="42">
                  <c:v>718346.14285714284</c:v>
                </c:pt>
                <c:pt idx="43">
                  <c:v>717413.85714285716</c:v>
                </c:pt>
                <c:pt idx="44">
                  <c:v>715777</c:v>
                </c:pt>
                <c:pt idx="45">
                  <c:v>711325.57142857148</c:v>
                </c:pt>
                <c:pt idx="46">
                  <c:v>710370.85714285716</c:v>
                </c:pt>
                <c:pt idx="47">
                  <c:v>707342.71428571432</c:v>
                </c:pt>
                <c:pt idx="48">
                  <c:v>704739.57142857148</c:v>
                </c:pt>
                <c:pt idx="49">
                  <c:v>705452.42857142852</c:v>
                </c:pt>
                <c:pt idx="50">
                  <c:v>703192.57142857148</c:v>
                </c:pt>
                <c:pt idx="51">
                  <c:v>699674.57142857148</c:v>
                </c:pt>
                <c:pt idx="52">
                  <c:v>695113.42857142852</c:v>
                </c:pt>
                <c:pt idx="53">
                  <c:v>698802.14285714284</c:v>
                </c:pt>
                <c:pt idx="54">
                  <c:v>699484</c:v>
                </c:pt>
                <c:pt idx="55">
                  <c:v>695871.28571428568</c:v>
                </c:pt>
                <c:pt idx="56">
                  <c:v>692651.42857142852</c:v>
                </c:pt>
                <c:pt idx="57">
                  <c:v>691673.57142857148</c:v>
                </c:pt>
                <c:pt idx="58">
                  <c:v>686360.42857142852</c:v>
                </c:pt>
                <c:pt idx="59">
                  <c:v>679409.57142857148</c:v>
                </c:pt>
                <c:pt idx="60">
                  <c:v>670837.28571428568</c:v>
                </c:pt>
                <c:pt idx="61">
                  <c:v>664758.71428571432</c:v>
                </c:pt>
                <c:pt idx="62">
                  <c:v>662830.85714285716</c:v>
                </c:pt>
                <c:pt idx="63">
                  <c:v>662509.57142857148</c:v>
                </c:pt>
                <c:pt idx="64">
                  <c:v>661604.57142857148</c:v>
                </c:pt>
                <c:pt idx="65">
                  <c:v>660931.28571428568</c:v>
                </c:pt>
                <c:pt idx="66">
                  <c:v>660390.85714285716</c:v>
                </c:pt>
                <c:pt idx="67">
                  <c:v>660051.85714285716</c:v>
                </c:pt>
                <c:pt idx="68">
                  <c:v>659424.42857142852</c:v>
                </c:pt>
                <c:pt idx="69">
                  <c:v>659617.14285714284</c:v>
                </c:pt>
                <c:pt idx="70">
                  <c:v>662236.28571428568</c:v>
                </c:pt>
                <c:pt idx="71">
                  <c:v>663643</c:v>
                </c:pt>
                <c:pt idx="72">
                  <c:v>664022.28571428568</c:v>
                </c:pt>
                <c:pt idx="73">
                  <c:v>665039.85714285716</c:v>
                </c:pt>
                <c:pt idx="74">
                  <c:v>666415.57142857148</c:v>
                </c:pt>
                <c:pt idx="75">
                  <c:v>665093.57142857148</c:v>
                </c:pt>
                <c:pt idx="76">
                  <c:v>665592</c:v>
                </c:pt>
                <c:pt idx="77">
                  <c:v>671765.28571428568</c:v>
                </c:pt>
                <c:pt idx="78">
                  <c:v>686264.28571428568</c:v>
                </c:pt>
                <c:pt idx="79">
                  <c:v>694488.57142857148</c:v>
                </c:pt>
                <c:pt idx="80">
                  <c:v>691285.42857142852</c:v>
                </c:pt>
                <c:pt idx="81">
                  <c:v>664197.57142857148</c:v>
                </c:pt>
                <c:pt idx="82">
                  <c:v>665321</c:v>
                </c:pt>
                <c:pt idx="83">
                  <c:v>673193.57142857148</c:v>
                </c:pt>
                <c:pt idx="84">
                  <c:v>672339</c:v>
                </c:pt>
                <c:pt idx="85">
                  <c:v>652095.14285714284</c:v>
                </c:pt>
                <c:pt idx="86">
                  <c:v>633478</c:v>
                </c:pt>
                <c:pt idx="87">
                  <c:v>619433.28571428568</c:v>
                </c:pt>
                <c:pt idx="88">
                  <c:v>630810.57142857148</c:v>
                </c:pt>
                <c:pt idx="89">
                  <c:v>618524.28571428568</c:v>
                </c:pt>
                <c:pt idx="90">
                  <c:v>598361.85714285716</c:v>
                </c:pt>
                <c:pt idx="91">
                  <c:v>579549</c:v>
                </c:pt>
                <c:pt idx="92">
                  <c:v>575458.57142857148</c:v>
                </c:pt>
                <c:pt idx="93">
                  <c:v>572930.71428571432</c:v>
                </c:pt>
                <c:pt idx="94">
                  <c:v>566737.28571428568</c:v>
                </c:pt>
                <c:pt idx="95">
                  <c:v>561140</c:v>
                </c:pt>
                <c:pt idx="96">
                  <c:v>554700.57142857148</c:v>
                </c:pt>
                <c:pt idx="97">
                  <c:v>547970.57142857148</c:v>
                </c:pt>
                <c:pt idx="98">
                  <c:v>540399.57142857148</c:v>
                </c:pt>
                <c:pt idx="99">
                  <c:v>532757.14285714284</c:v>
                </c:pt>
                <c:pt idx="100">
                  <c:v>522326.85714285716</c:v>
                </c:pt>
                <c:pt idx="101">
                  <c:v>515696.85714285716</c:v>
                </c:pt>
                <c:pt idx="102">
                  <c:v>505695.42857142858</c:v>
                </c:pt>
                <c:pt idx="103">
                  <c:v>495894.85714285716</c:v>
                </c:pt>
                <c:pt idx="104">
                  <c:v>485279.85714285716</c:v>
                </c:pt>
                <c:pt idx="105">
                  <c:v>477442.71428571426</c:v>
                </c:pt>
                <c:pt idx="106">
                  <c:v>466079.57142857142</c:v>
                </c:pt>
                <c:pt idx="107">
                  <c:v>451206.14285714284</c:v>
                </c:pt>
                <c:pt idx="108">
                  <c:v>436521.71428571426</c:v>
                </c:pt>
                <c:pt idx="109">
                  <c:v>424507</c:v>
                </c:pt>
                <c:pt idx="110">
                  <c:v>410274.28571428574</c:v>
                </c:pt>
                <c:pt idx="111">
                  <c:v>394513.28571428574</c:v>
                </c:pt>
                <c:pt idx="112">
                  <c:v>382722.85714285716</c:v>
                </c:pt>
                <c:pt idx="113">
                  <c:v>372631.42857142858</c:v>
                </c:pt>
                <c:pt idx="114">
                  <c:v>361609.57142857142</c:v>
                </c:pt>
                <c:pt idx="115">
                  <c:v>348994.14285714284</c:v>
                </c:pt>
                <c:pt idx="116">
                  <c:v>336972.85714285716</c:v>
                </c:pt>
                <c:pt idx="117">
                  <c:v>323752.57142857142</c:v>
                </c:pt>
                <c:pt idx="118">
                  <c:v>313737.42857142858</c:v>
                </c:pt>
                <c:pt idx="119">
                  <c:v>307556.57142857142</c:v>
                </c:pt>
                <c:pt idx="120">
                  <c:v>307142.42857142858</c:v>
                </c:pt>
                <c:pt idx="121">
                  <c:v>305357.85714285716</c:v>
                </c:pt>
                <c:pt idx="122">
                  <c:v>293144.14285714284</c:v>
                </c:pt>
                <c:pt idx="123">
                  <c:v>290904.57142857142</c:v>
                </c:pt>
                <c:pt idx="124">
                  <c:v>293981.71428571426</c:v>
                </c:pt>
                <c:pt idx="125">
                  <c:v>293506.42857142858</c:v>
                </c:pt>
                <c:pt idx="126">
                  <c:v>289106</c:v>
                </c:pt>
                <c:pt idx="127">
                  <c:v>278482.28571428574</c:v>
                </c:pt>
                <c:pt idx="128">
                  <c:v>264683.28571428574</c:v>
                </c:pt>
                <c:pt idx="129">
                  <c:v>262734.14285714284</c:v>
                </c:pt>
                <c:pt idx="130">
                  <c:v>254184.14285714287</c:v>
                </c:pt>
                <c:pt idx="131">
                  <c:v>240154.71428571429</c:v>
                </c:pt>
                <c:pt idx="132">
                  <c:v>228223.14285714287</c:v>
                </c:pt>
                <c:pt idx="133">
                  <c:v>220551.71428571429</c:v>
                </c:pt>
                <c:pt idx="134">
                  <c:v>216655.71428571429</c:v>
                </c:pt>
                <c:pt idx="135">
                  <c:v>212579.85714285713</c:v>
                </c:pt>
                <c:pt idx="136">
                  <c:v>205009.57142857142</c:v>
                </c:pt>
                <c:pt idx="137">
                  <c:v>201615.28571428571</c:v>
                </c:pt>
                <c:pt idx="138">
                  <c:v>196612</c:v>
                </c:pt>
                <c:pt idx="139">
                  <c:v>190317</c:v>
                </c:pt>
                <c:pt idx="140">
                  <c:v>185137.28571428571</c:v>
                </c:pt>
                <c:pt idx="141">
                  <c:v>180479.57142857142</c:v>
                </c:pt>
                <c:pt idx="142">
                  <c:v>173057.71428571429</c:v>
                </c:pt>
                <c:pt idx="143">
                  <c:v>168691.85714285713</c:v>
                </c:pt>
                <c:pt idx="144">
                  <c:v>163646.28571428571</c:v>
                </c:pt>
                <c:pt idx="145">
                  <c:v>157377.57142857142</c:v>
                </c:pt>
                <c:pt idx="146">
                  <c:v>152210.71428571429</c:v>
                </c:pt>
                <c:pt idx="147">
                  <c:v>149242.14285714287</c:v>
                </c:pt>
                <c:pt idx="148">
                  <c:v>146429.57142857142</c:v>
                </c:pt>
                <c:pt idx="149">
                  <c:v>140167</c:v>
                </c:pt>
                <c:pt idx="150">
                  <c:v>134255.71428571429</c:v>
                </c:pt>
                <c:pt idx="151">
                  <c:v>131426.85714285713</c:v>
                </c:pt>
                <c:pt idx="152">
                  <c:v>124555.57142857143</c:v>
                </c:pt>
                <c:pt idx="153">
                  <c:v>118403</c:v>
                </c:pt>
                <c:pt idx="154">
                  <c:v>115451.42857142857</c:v>
                </c:pt>
                <c:pt idx="155">
                  <c:v>112872.28571428571</c:v>
                </c:pt>
                <c:pt idx="156">
                  <c:v>109942.28571428571</c:v>
                </c:pt>
                <c:pt idx="157">
                  <c:v>106586.14285714286</c:v>
                </c:pt>
                <c:pt idx="158">
                  <c:v>104125.71428571429</c:v>
                </c:pt>
                <c:pt idx="159">
                  <c:v>101685.85714285714</c:v>
                </c:pt>
                <c:pt idx="160">
                  <c:v>99322.71428571429</c:v>
                </c:pt>
                <c:pt idx="161">
                  <c:v>98153.571428571435</c:v>
                </c:pt>
                <c:pt idx="162">
                  <c:v>97392.857142857145</c:v>
                </c:pt>
                <c:pt idx="163">
                  <c:v>97798.571428571435</c:v>
                </c:pt>
                <c:pt idx="164">
                  <c:v>95674</c:v>
                </c:pt>
                <c:pt idx="165">
                  <c:v>95161</c:v>
                </c:pt>
                <c:pt idx="166">
                  <c:v>95531.28571428571</c:v>
                </c:pt>
                <c:pt idx="167">
                  <c:v>96817.71428571429</c:v>
                </c:pt>
                <c:pt idx="168">
                  <c:v>97410.142857142855</c:v>
                </c:pt>
                <c:pt idx="169">
                  <c:v>98781</c:v>
                </c:pt>
                <c:pt idx="170">
                  <c:v>99656.142857142855</c:v>
                </c:pt>
                <c:pt idx="171">
                  <c:v>104158.85714285714</c:v>
                </c:pt>
                <c:pt idx="172">
                  <c:v>107681.28571428571</c:v>
                </c:pt>
                <c:pt idx="173">
                  <c:v>110650.71428571429</c:v>
                </c:pt>
                <c:pt idx="174">
                  <c:v>113498</c:v>
                </c:pt>
                <c:pt idx="175">
                  <c:v>119368.28571428571</c:v>
                </c:pt>
                <c:pt idx="176">
                  <c:v>126399.42857142857</c:v>
                </c:pt>
                <c:pt idx="177">
                  <c:v>132938</c:v>
                </c:pt>
                <c:pt idx="178">
                  <c:v>141219.85714285713</c:v>
                </c:pt>
                <c:pt idx="179">
                  <c:v>150609.14285714287</c:v>
                </c:pt>
                <c:pt idx="180">
                  <c:v>160592.14285714287</c:v>
                </c:pt>
                <c:pt idx="181">
                  <c:v>171997.42857142858</c:v>
                </c:pt>
                <c:pt idx="182">
                  <c:v>186741.85714285713</c:v>
                </c:pt>
                <c:pt idx="183">
                  <c:v>205694.71428571429</c:v>
                </c:pt>
                <c:pt idx="184">
                  <c:v>231030.57142857142</c:v>
                </c:pt>
                <c:pt idx="185">
                  <c:v>270246.85714285716</c:v>
                </c:pt>
                <c:pt idx="186">
                  <c:v>322261.85714285716</c:v>
                </c:pt>
                <c:pt idx="187">
                  <c:v>378479.42857142858</c:v>
                </c:pt>
                <c:pt idx="188">
                  <c:v>438054.42857142858</c:v>
                </c:pt>
                <c:pt idx="189">
                  <c:v>515254</c:v>
                </c:pt>
                <c:pt idx="190">
                  <c:v>611637</c:v>
                </c:pt>
                <c:pt idx="191">
                  <c:v>743978.71428571432</c:v>
                </c:pt>
                <c:pt idx="192">
                  <c:v>896075.28571428568</c:v>
                </c:pt>
                <c:pt idx="193">
                  <c:v>1029992.5714285715</c:v>
                </c:pt>
                <c:pt idx="194">
                  <c:v>1190164.7142857143</c:v>
                </c:pt>
                <c:pt idx="195">
                  <c:v>1356960.857142857</c:v>
                </c:pt>
                <c:pt idx="196">
                  <c:v>1488825.857142857</c:v>
                </c:pt>
                <c:pt idx="197">
                  <c:v>1583614.5714285714</c:v>
                </c:pt>
                <c:pt idx="198">
                  <c:v>1676691.7142857143</c:v>
                </c:pt>
                <c:pt idx="199">
                  <c:v>1762502.4285714286</c:v>
                </c:pt>
                <c:pt idx="200">
                  <c:v>1813825</c:v>
                </c:pt>
                <c:pt idx="201">
                  <c:v>1882988.5714285714</c:v>
                </c:pt>
                <c:pt idx="202">
                  <c:v>1931782.7142857143</c:v>
                </c:pt>
                <c:pt idx="203">
                  <c:v>1956742</c:v>
                </c:pt>
                <c:pt idx="204">
                  <c:v>1973766.7142857143</c:v>
                </c:pt>
                <c:pt idx="205">
                  <c:v>1999520.7142857143</c:v>
                </c:pt>
                <c:pt idx="206">
                  <c:v>2022471.4285714286</c:v>
                </c:pt>
                <c:pt idx="207">
                  <c:v>2052081.5</c:v>
                </c:pt>
                <c:pt idx="208">
                  <c:v>2022794.4</c:v>
                </c:pt>
                <c:pt idx="209">
                  <c:v>1995989.25</c:v>
                </c:pt>
                <c:pt idx="210">
                  <c:v>2035518.6666666667</c:v>
                </c:pt>
                <c:pt idx="211">
                  <c:v>2185081.5</c:v>
                </c:pt>
                <c:pt idx="212">
                  <c:v>2280522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B-44D3-B09B-158EFF5BC82F}"/>
            </c:ext>
          </c:extLst>
        </c:ser>
        <c:ser>
          <c:idx val="2"/>
          <c:order val="2"/>
          <c:tx>
            <c:strRef>
              <c:f>'Data Table'!$E$5</c:f>
              <c:strCache>
                <c:ptCount val="1"/>
                <c:pt idx="0">
                  <c:v>30 Day average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Table'!$E$6:$E$218</c:f>
              <c:numCache>
                <c:formatCode>#,##0</c:formatCode>
                <c:ptCount val="213"/>
                <c:pt idx="0">
                  <c:v>718846.5</c:v>
                </c:pt>
                <c:pt idx="1">
                  <c:v>726813.4</c:v>
                </c:pt>
                <c:pt idx="2">
                  <c:v>719947.9</c:v>
                </c:pt>
                <c:pt idx="3">
                  <c:v>715475.73333333328</c:v>
                </c:pt>
                <c:pt idx="4">
                  <c:v>717532.73333333328</c:v>
                </c:pt>
                <c:pt idx="5">
                  <c:v>707989.8666666667</c:v>
                </c:pt>
                <c:pt idx="6">
                  <c:v>697885.53333333333</c:v>
                </c:pt>
                <c:pt idx="7">
                  <c:v>701820.93333333335</c:v>
                </c:pt>
                <c:pt idx="8">
                  <c:v>711556.43333333335</c:v>
                </c:pt>
                <c:pt idx="9">
                  <c:v>706752.6333333333</c:v>
                </c:pt>
                <c:pt idx="10">
                  <c:v>703969.3</c:v>
                </c:pt>
                <c:pt idx="11">
                  <c:v>708429.46666666667</c:v>
                </c:pt>
                <c:pt idx="12">
                  <c:v>700912.93333333335</c:v>
                </c:pt>
                <c:pt idx="13">
                  <c:v>693619.6</c:v>
                </c:pt>
                <c:pt idx="14">
                  <c:v>700135.33333333337</c:v>
                </c:pt>
                <c:pt idx="15">
                  <c:v>711487.53333333333</c:v>
                </c:pt>
                <c:pt idx="16">
                  <c:v>710165.43333333335</c:v>
                </c:pt>
                <c:pt idx="17">
                  <c:v>709295.23333333328</c:v>
                </c:pt>
                <c:pt idx="18">
                  <c:v>714232.5</c:v>
                </c:pt>
                <c:pt idx="19">
                  <c:v>709545.7</c:v>
                </c:pt>
                <c:pt idx="20">
                  <c:v>703024.66666666663</c:v>
                </c:pt>
                <c:pt idx="21">
                  <c:v>707855.93333333335</c:v>
                </c:pt>
                <c:pt idx="22">
                  <c:v>712113.06666666665</c:v>
                </c:pt>
                <c:pt idx="23">
                  <c:v>703709.8666666667</c:v>
                </c:pt>
                <c:pt idx="24">
                  <c:v>706140.43333333335</c:v>
                </c:pt>
                <c:pt idx="25">
                  <c:v>708772.4</c:v>
                </c:pt>
                <c:pt idx="26">
                  <c:v>696341.26666666672</c:v>
                </c:pt>
                <c:pt idx="27">
                  <c:v>685204.7</c:v>
                </c:pt>
                <c:pt idx="28">
                  <c:v>690508.16666666663</c:v>
                </c:pt>
                <c:pt idx="29">
                  <c:v>699967.93333333335</c:v>
                </c:pt>
                <c:pt idx="30">
                  <c:v>699896.43333333335</c:v>
                </c:pt>
                <c:pt idx="31">
                  <c:v>698550.6</c:v>
                </c:pt>
                <c:pt idx="32">
                  <c:v>702769.8</c:v>
                </c:pt>
                <c:pt idx="33">
                  <c:v>697247.3666666667</c:v>
                </c:pt>
                <c:pt idx="34">
                  <c:v>691103.9</c:v>
                </c:pt>
                <c:pt idx="35">
                  <c:v>696437.23333333328</c:v>
                </c:pt>
                <c:pt idx="36">
                  <c:v>704037.8666666667</c:v>
                </c:pt>
                <c:pt idx="37">
                  <c:v>701445.83333333337</c:v>
                </c:pt>
                <c:pt idx="38">
                  <c:v>697544.6333333333</c:v>
                </c:pt>
                <c:pt idx="39">
                  <c:v>700177.73333333328</c:v>
                </c:pt>
                <c:pt idx="40">
                  <c:v>693727.16666666663</c:v>
                </c:pt>
                <c:pt idx="41">
                  <c:v>685661.8666666667</c:v>
                </c:pt>
                <c:pt idx="42">
                  <c:v>689282.26666666672</c:v>
                </c:pt>
                <c:pt idx="43">
                  <c:v>695331.46666666667</c:v>
                </c:pt>
                <c:pt idx="44">
                  <c:v>691109.3</c:v>
                </c:pt>
                <c:pt idx="45">
                  <c:v>686356.93333333335</c:v>
                </c:pt>
                <c:pt idx="46">
                  <c:v>686899.23333333328</c:v>
                </c:pt>
                <c:pt idx="47">
                  <c:v>680417.26666666672</c:v>
                </c:pt>
                <c:pt idx="48">
                  <c:v>673032.16666666663</c:v>
                </c:pt>
                <c:pt idx="49">
                  <c:v>676606.7</c:v>
                </c:pt>
                <c:pt idx="50">
                  <c:v>683110.8666666667</c:v>
                </c:pt>
                <c:pt idx="51">
                  <c:v>679591.6333333333</c:v>
                </c:pt>
                <c:pt idx="52">
                  <c:v>675569.46666666667</c:v>
                </c:pt>
                <c:pt idx="53">
                  <c:v>676450.83333333337</c:v>
                </c:pt>
                <c:pt idx="54">
                  <c:v>672115.8666666667</c:v>
                </c:pt>
                <c:pt idx="55">
                  <c:v>668721.26666666672</c:v>
                </c:pt>
                <c:pt idx="56">
                  <c:v>674048.46666666667</c:v>
                </c:pt>
                <c:pt idx="57">
                  <c:v>680332.53333333333</c:v>
                </c:pt>
                <c:pt idx="58">
                  <c:v>671313.66666666663</c:v>
                </c:pt>
                <c:pt idx="59">
                  <c:v>668617.9</c:v>
                </c:pt>
                <c:pt idx="60">
                  <c:v>670475.5</c:v>
                </c:pt>
                <c:pt idx="61">
                  <c:v>665782.03333333333</c:v>
                </c:pt>
                <c:pt idx="62">
                  <c:v>658506.83333333337</c:v>
                </c:pt>
                <c:pt idx="63">
                  <c:v>660241.33333333337</c:v>
                </c:pt>
                <c:pt idx="64">
                  <c:v>663476.46666666667</c:v>
                </c:pt>
                <c:pt idx="65">
                  <c:v>658352.03333333333</c:v>
                </c:pt>
                <c:pt idx="66">
                  <c:v>654411.33333333337</c:v>
                </c:pt>
                <c:pt idx="67">
                  <c:v>653564.56666666665</c:v>
                </c:pt>
                <c:pt idx="68">
                  <c:v>645899.76666666672</c:v>
                </c:pt>
                <c:pt idx="69">
                  <c:v>638119.96666666667</c:v>
                </c:pt>
                <c:pt idx="70">
                  <c:v>639339.6</c:v>
                </c:pt>
                <c:pt idx="71">
                  <c:v>641340.76666666672</c:v>
                </c:pt>
                <c:pt idx="72">
                  <c:v>635067.4</c:v>
                </c:pt>
                <c:pt idx="73">
                  <c:v>629750.26666666672</c:v>
                </c:pt>
                <c:pt idx="74">
                  <c:v>627412.26666666672</c:v>
                </c:pt>
                <c:pt idx="75">
                  <c:v>618127.30000000005</c:v>
                </c:pt>
                <c:pt idx="76">
                  <c:v>608519.30000000005</c:v>
                </c:pt>
                <c:pt idx="77">
                  <c:v>606694.06666666665</c:v>
                </c:pt>
                <c:pt idx="78">
                  <c:v>606820</c:v>
                </c:pt>
                <c:pt idx="79">
                  <c:v>598124.46666666667</c:v>
                </c:pt>
                <c:pt idx="80">
                  <c:v>590283.1</c:v>
                </c:pt>
                <c:pt idx="81">
                  <c:v>585147.26666666672</c:v>
                </c:pt>
                <c:pt idx="82">
                  <c:v>574342.1</c:v>
                </c:pt>
                <c:pt idx="83">
                  <c:v>561966.4</c:v>
                </c:pt>
                <c:pt idx="84">
                  <c:v>555230.26666666672</c:v>
                </c:pt>
                <c:pt idx="85">
                  <c:v>548546.73333333328</c:v>
                </c:pt>
                <c:pt idx="86">
                  <c:v>535128.76666666672</c:v>
                </c:pt>
                <c:pt idx="87">
                  <c:v>524713.83333333337</c:v>
                </c:pt>
                <c:pt idx="88">
                  <c:v>522220.93333333335</c:v>
                </c:pt>
                <c:pt idx="89">
                  <c:v>508402.53333333333</c:v>
                </c:pt>
                <c:pt idx="90">
                  <c:v>491835.23333333334</c:v>
                </c:pt>
                <c:pt idx="91">
                  <c:v>482726.73333333334</c:v>
                </c:pt>
                <c:pt idx="92">
                  <c:v>477823.16666666669</c:v>
                </c:pt>
                <c:pt idx="93">
                  <c:v>465944.23333333334</c:v>
                </c:pt>
                <c:pt idx="94">
                  <c:v>455721.66666666669</c:v>
                </c:pt>
                <c:pt idx="95">
                  <c:v>448237.2</c:v>
                </c:pt>
                <c:pt idx="96">
                  <c:v>435843.4</c:v>
                </c:pt>
                <c:pt idx="97">
                  <c:v>423884.03333333333</c:v>
                </c:pt>
                <c:pt idx="98">
                  <c:v>418748.8</c:v>
                </c:pt>
                <c:pt idx="99">
                  <c:v>411949.8</c:v>
                </c:pt>
                <c:pt idx="100">
                  <c:v>400138.13333333336</c:v>
                </c:pt>
                <c:pt idx="101">
                  <c:v>392078.7</c:v>
                </c:pt>
                <c:pt idx="102">
                  <c:v>385789.36666666664</c:v>
                </c:pt>
                <c:pt idx="103">
                  <c:v>373871.33333333331</c:v>
                </c:pt>
                <c:pt idx="104">
                  <c:v>361003.43333333335</c:v>
                </c:pt>
                <c:pt idx="105">
                  <c:v>354415</c:v>
                </c:pt>
                <c:pt idx="106">
                  <c:v>348944.43333333335</c:v>
                </c:pt>
                <c:pt idx="107">
                  <c:v>337571.5</c:v>
                </c:pt>
                <c:pt idx="108">
                  <c:v>327785.53333333333</c:v>
                </c:pt>
                <c:pt idx="109">
                  <c:v>321045.83333333331</c:v>
                </c:pt>
                <c:pt idx="110">
                  <c:v>309624.59999999998</c:v>
                </c:pt>
                <c:pt idx="111">
                  <c:v>298324.46666666667</c:v>
                </c:pt>
                <c:pt idx="112">
                  <c:v>292613.66666666669</c:v>
                </c:pt>
                <c:pt idx="113">
                  <c:v>288028.09999999998</c:v>
                </c:pt>
                <c:pt idx="114">
                  <c:v>279333.63333333336</c:v>
                </c:pt>
                <c:pt idx="115">
                  <c:v>271806.59999999998</c:v>
                </c:pt>
                <c:pt idx="116">
                  <c:v>266401.5</c:v>
                </c:pt>
                <c:pt idx="117">
                  <c:v>257092.63333333333</c:v>
                </c:pt>
                <c:pt idx="118">
                  <c:v>248383.26666666666</c:v>
                </c:pt>
                <c:pt idx="119">
                  <c:v>243691.8</c:v>
                </c:pt>
                <c:pt idx="120">
                  <c:v>240442.2</c:v>
                </c:pt>
                <c:pt idx="121">
                  <c:v>233142.2</c:v>
                </c:pt>
                <c:pt idx="122">
                  <c:v>227096.06666666668</c:v>
                </c:pt>
                <c:pt idx="123">
                  <c:v>223290.33333333334</c:v>
                </c:pt>
                <c:pt idx="124">
                  <c:v>216373.53333333333</c:v>
                </c:pt>
                <c:pt idx="125">
                  <c:v>209344.76666666666</c:v>
                </c:pt>
                <c:pt idx="126">
                  <c:v>204634.23333333334</c:v>
                </c:pt>
                <c:pt idx="127">
                  <c:v>200101.96666666667</c:v>
                </c:pt>
                <c:pt idx="128">
                  <c:v>192558.3</c:v>
                </c:pt>
                <c:pt idx="129">
                  <c:v>187758.73333333334</c:v>
                </c:pt>
                <c:pt idx="130">
                  <c:v>183039.96666666667</c:v>
                </c:pt>
                <c:pt idx="131">
                  <c:v>174716.46666666667</c:v>
                </c:pt>
                <c:pt idx="132">
                  <c:v>167196.79999999999</c:v>
                </c:pt>
                <c:pt idx="133">
                  <c:v>162829.36666666667</c:v>
                </c:pt>
                <c:pt idx="134">
                  <c:v>159992.86666666667</c:v>
                </c:pt>
                <c:pt idx="135">
                  <c:v>155094.86666666667</c:v>
                </c:pt>
                <c:pt idx="136">
                  <c:v>150180.79999999999</c:v>
                </c:pt>
                <c:pt idx="137">
                  <c:v>146905.63333333333</c:v>
                </c:pt>
                <c:pt idx="138">
                  <c:v>141582.86666666667</c:v>
                </c:pt>
                <c:pt idx="139">
                  <c:v>136669.73333333334</c:v>
                </c:pt>
                <c:pt idx="140">
                  <c:v>134186.96666666667</c:v>
                </c:pt>
                <c:pt idx="141">
                  <c:v>131763.79999999999</c:v>
                </c:pt>
                <c:pt idx="142">
                  <c:v>127697.13333333333</c:v>
                </c:pt>
                <c:pt idx="143">
                  <c:v>124635.86666666667</c:v>
                </c:pt>
                <c:pt idx="144">
                  <c:v>122452.86666666667</c:v>
                </c:pt>
                <c:pt idx="145">
                  <c:v>118435.76666666666</c:v>
                </c:pt>
                <c:pt idx="146">
                  <c:v>115311.33333333333</c:v>
                </c:pt>
                <c:pt idx="147">
                  <c:v>114241.36666666667</c:v>
                </c:pt>
                <c:pt idx="148">
                  <c:v>113955.63333333333</c:v>
                </c:pt>
                <c:pt idx="149">
                  <c:v>112442.63333333333</c:v>
                </c:pt>
                <c:pt idx="150">
                  <c:v>111092.93333333333</c:v>
                </c:pt>
                <c:pt idx="151">
                  <c:v>110751.6</c:v>
                </c:pt>
                <c:pt idx="152">
                  <c:v>109566.93333333333</c:v>
                </c:pt>
                <c:pt idx="153">
                  <c:v>109288.7</c:v>
                </c:pt>
                <c:pt idx="154">
                  <c:v>110437.06666666667</c:v>
                </c:pt>
                <c:pt idx="155">
                  <c:v>112740.03333333334</c:v>
                </c:pt>
                <c:pt idx="156">
                  <c:v>114879.13333333333</c:v>
                </c:pt>
                <c:pt idx="157">
                  <c:v>117238.1</c:v>
                </c:pt>
                <c:pt idx="158">
                  <c:v>120218.06666666667</c:v>
                </c:pt>
                <c:pt idx="159">
                  <c:v>124077.06666666667</c:v>
                </c:pt>
                <c:pt idx="160">
                  <c:v>129656.76666666666</c:v>
                </c:pt>
                <c:pt idx="161">
                  <c:v>137405.53333333333</c:v>
                </c:pt>
                <c:pt idx="162">
                  <c:v>149460.76666666666</c:v>
                </c:pt>
                <c:pt idx="163">
                  <c:v>164420.36666666667</c:v>
                </c:pt>
                <c:pt idx="164">
                  <c:v>180679.86666666667</c:v>
                </c:pt>
                <c:pt idx="165">
                  <c:v>198134.76666666666</c:v>
                </c:pt>
                <c:pt idx="166">
                  <c:v>220576.3</c:v>
                </c:pt>
                <c:pt idx="167">
                  <c:v>249196.76666666666</c:v>
                </c:pt>
                <c:pt idx="168">
                  <c:v>288098.06666666665</c:v>
                </c:pt>
                <c:pt idx="169">
                  <c:v>335820</c:v>
                </c:pt>
                <c:pt idx="170">
                  <c:v>381932.3</c:v>
                </c:pt>
                <c:pt idx="171">
                  <c:v>436061.03333333333</c:v>
                </c:pt>
                <c:pt idx="172">
                  <c:v>492554.73333333334</c:v>
                </c:pt>
                <c:pt idx="173">
                  <c:v>545678.3666666667</c:v>
                </c:pt>
                <c:pt idx="174">
                  <c:v>596116.03333333333</c:v>
                </c:pt>
                <c:pt idx="175">
                  <c:v>656597.1</c:v>
                </c:pt>
                <c:pt idx="176">
                  <c:v>724021.66666666663</c:v>
                </c:pt>
                <c:pt idx="177">
                  <c:v>781905.03333333333</c:v>
                </c:pt>
                <c:pt idx="178">
                  <c:v>851121.3</c:v>
                </c:pt>
                <c:pt idx="179">
                  <c:v>918178.4</c:v>
                </c:pt>
                <c:pt idx="180">
                  <c:v>976433</c:v>
                </c:pt>
                <c:pt idx="181">
                  <c:v>1030178.7333333333</c:v>
                </c:pt>
                <c:pt idx="182">
                  <c:v>1095299.3333333333</c:v>
                </c:pt>
                <c:pt idx="183">
                  <c:v>1166438.4666666666</c:v>
                </c:pt>
                <c:pt idx="184">
                  <c:v>1201347.3793103448</c:v>
                </c:pt>
                <c:pt idx="185">
                  <c:v>1237824</c:v>
                </c:pt>
                <c:pt idx="186">
                  <c:v>1276853.5185185184</c:v>
                </c:pt>
                <c:pt idx="187">
                  <c:v>1318284.6538461538</c:v>
                </c:pt>
                <c:pt idx="188">
                  <c:v>1362861.72</c:v>
                </c:pt>
                <c:pt idx="189">
                  <c:v>1409679.5416666667</c:v>
                </c:pt>
                <c:pt idx="190">
                  <c:v>1458838.7391304348</c:v>
                </c:pt>
                <c:pt idx="191">
                  <c:v>1510084.5454545454</c:v>
                </c:pt>
                <c:pt idx="192">
                  <c:v>1560349.7142857143</c:v>
                </c:pt>
                <c:pt idx="193">
                  <c:v>1610960.6</c:v>
                </c:pt>
                <c:pt idx="194">
                  <c:v>1664528.6842105263</c:v>
                </c:pt>
                <c:pt idx="195">
                  <c:v>1722509</c:v>
                </c:pt>
                <c:pt idx="196">
                  <c:v>1777972.4117647058</c:v>
                </c:pt>
                <c:pt idx="197">
                  <c:v>1829489.5</c:v>
                </c:pt>
                <c:pt idx="198">
                  <c:v>1867600.6</c:v>
                </c:pt>
                <c:pt idx="199">
                  <c:v>1892486.9285714286</c:v>
                </c:pt>
                <c:pt idx="200">
                  <c:v>1923789.5384615385</c:v>
                </c:pt>
                <c:pt idx="201">
                  <c:v>1941241</c:v>
                </c:pt>
                <c:pt idx="202">
                  <c:v>1955130.5454545454</c:v>
                </c:pt>
                <c:pt idx="203">
                  <c:v>1980375</c:v>
                </c:pt>
                <c:pt idx="204">
                  <c:v>2020725.5555555555</c:v>
                </c:pt>
                <c:pt idx="205">
                  <c:v>2034645.875</c:v>
                </c:pt>
                <c:pt idx="206">
                  <c:v>2022471.4285714286</c:v>
                </c:pt>
                <c:pt idx="207">
                  <c:v>2052081.5</c:v>
                </c:pt>
                <c:pt idx="208">
                  <c:v>2022794.4</c:v>
                </c:pt>
                <c:pt idx="209">
                  <c:v>1995989.25</c:v>
                </c:pt>
                <c:pt idx="210">
                  <c:v>2035518.6666666667</c:v>
                </c:pt>
                <c:pt idx="211">
                  <c:v>2185081.5</c:v>
                </c:pt>
                <c:pt idx="212">
                  <c:v>2280522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B-44D3-B09B-158EFF5BC82F}"/>
            </c:ext>
          </c:extLst>
        </c:ser>
        <c:ser>
          <c:idx val="3"/>
          <c:order val="3"/>
          <c:tx>
            <c:strRef>
              <c:f>'Data Table'!$G$5</c:f>
              <c:strCache>
                <c:ptCount val="1"/>
                <c:pt idx="0">
                  <c:v>Total Traveler Throughput (1 Year Ago - Same WeekDay)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Table'!$G$6:$G$218</c:f>
              <c:numCache>
                <c:formatCode>#,##0</c:formatCode>
                <c:ptCount val="213"/>
                <c:pt idx="0">
                  <c:v>1998980</c:v>
                </c:pt>
                <c:pt idx="1">
                  <c:v>2368818</c:v>
                </c:pt>
                <c:pt idx="2">
                  <c:v>2452596</c:v>
                </c:pt>
                <c:pt idx="3">
                  <c:v>1966234</c:v>
                </c:pt>
                <c:pt idx="4">
                  <c:v>2547611</c:v>
                </c:pt>
                <c:pt idx="5">
                  <c:v>2510926</c:v>
                </c:pt>
                <c:pt idx="6">
                  <c:v>2188236</c:v>
                </c:pt>
                <c:pt idx="7">
                  <c:v>2033490</c:v>
                </c:pt>
                <c:pt idx="8">
                  <c:v>2431388</c:v>
                </c:pt>
                <c:pt idx="9">
                  <c:v>2517826</c:v>
                </c:pt>
                <c:pt idx="10">
                  <c:v>1938402</c:v>
                </c:pt>
                <c:pt idx="11">
                  <c:v>2571924</c:v>
                </c:pt>
                <c:pt idx="12">
                  <c:v>2455410</c:v>
                </c:pt>
                <c:pt idx="13">
                  <c:v>2146857</c:v>
                </c:pt>
                <c:pt idx="14">
                  <c:v>2013050</c:v>
                </c:pt>
                <c:pt idx="15">
                  <c:v>2405832</c:v>
                </c:pt>
                <c:pt idx="16">
                  <c:v>2485134</c:v>
                </c:pt>
                <c:pt idx="17">
                  <c:v>1879822</c:v>
                </c:pt>
                <c:pt idx="18">
                  <c:v>2484025</c:v>
                </c:pt>
                <c:pt idx="19">
                  <c:v>2449302</c:v>
                </c:pt>
                <c:pt idx="20">
                  <c:v>2005867</c:v>
                </c:pt>
                <c:pt idx="21">
                  <c:v>1943379</c:v>
                </c:pt>
                <c:pt idx="22">
                  <c:v>2292985</c:v>
                </c:pt>
                <c:pt idx="23">
                  <c:v>2370003</c:v>
                </c:pt>
                <c:pt idx="24">
                  <c:v>1755502</c:v>
                </c:pt>
                <c:pt idx="25">
                  <c:v>2198828</c:v>
                </c:pt>
                <c:pt idx="26">
                  <c:v>2109858</c:v>
                </c:pt>
                <c:pt idx="27">
                  <c:v>1889044</c:v>
                </c:pt>
                <c:pt idx="28">
                  <c:v>2037750</c:v>
                </c:pt>
                <c:pt idx="29">
                  <c:v>2278159</c:v>
                </c:pt>
                <c:pt idx="30">
                  <c:v>1887845</c:v>
                </c:pt>
                <c:pt idx="31">
                  <c:v>1954902</c:v>
                </c:pt>
                <c:pt idx="32">
                  <c:v>2658558</c:v>
                </c:pt>
                <c:pt idx="33">
                  <c:v>2561109</c:v>
                </c:pt>
                <c:pt idx="34">
                  <c:v>2188688</c:v>
                </c:pt>
                <c:pt idx="35">
                  <c:v>2015088</c:v>
                </c:pt>
                <c:pt idx="36">
                  <c:v>2358007</c:v>
                </c:pt>
                <c:pt idx="37">
                  <c:v>2493162</c:v>
                </c:pt>
                <c:pt idx="38">
                  <c:v>2039233</c:v>
                </c:pt>
                <c:pt idx="39">
                  <c:v>2559244</c:v>
                </c:pt>
                <c:pt idx="40">
                  <c:v>2533184</c:v>
                </c:pt>
                <c:pt idx="41">
                  <c:v>2306838</c:v>
                </c:pt>
                <c:pt idx="42">
                  <c:v>2247446</c:v>
                </c:pt>
                <c:pt idx="43">
                  <c:v>2576965</c:v>
                </c:pt>
                <c:pt idx="44">
                  <c:v>2584444</c:v>
                </c:pt>
                <c:pt idx="45">
                  <c:v>2171962</c:v>
                </c:pt>
                <c:pt idx="46">
                  <c:v>2627564</c:v>
                </c:pt>
                <c:pt idx="47">
                  <c:v>2602446</c:v>
                </c:pt>
                <c:pt idx="48">
                  <c:v>2391906</c:v>
                </c:pt>
                <c:pt idx="49">
                  <c:v>2306829</c:v>
                </c:pt>
                <c:pt idx="50">
                  <c:v>2567986</c:v>
                </c:pt>
                <c:pt idx="51">
                  <c:v>2647897</c:v>
                </c:pt>
                <c:pt idx="52">
                  <c:v>2290340</c:v>
                </c:pt>
                <c:pt idx="53">
                  <c:v>2725000</c:v>
                </c:pt>
                <c:pt idx="54">
                  <c:v>2707986</c:v>
                </c:pt>
                <c:pt idx="55">
                  <c:v>2430094</c:v>
                </c:pt>
                <c:pt idx="56">
                  <c:v>2387115</c:v>
                </c:pt>
                <c:pt idx="57">
                  <c:v>2619406</c:v>
                </c:pt>
                <c:pt idx="58">
                  <c:v>2688640</c:v>
                </c:pt>
                <c:pt idx="59">
                  <c:v>2367967</c:v>
                </c:pt>
                <c:pt idx="60">
                  <c:v>2730936</c:v>
                </c:pt>
                <c:pt idx="61">
                  <c:v>2742882</c:v>
                </c:pt>
                <c:pt idx="62">
                  <c:v>2542365</c:v>
                </c:pt>
                <c:pt idx="63">
                  <c:v>2438967</c:v>
                </c:pt>
                <c:pt idx="64">
                  <c:v>2613346</c:v>
                </c:pt>
                <c:pt idx="65">
                  <c:v>2700723</c:v>
                </c:pt>
                <c:pt idx="66">
                  <c:v>2364925</c:v>
                </c:pt>
                <c:pt idx="67">
                  <c:v>2732770</c:v>
                </c:pt>
                <c:pt idx="68">
                  <c:v>2705399</c:v>
                </c:pt>
                <c:pt idx="69">
                  <c:v>2561911</c:v>
                </c:pt>
                <c:pt idx="70">
                  <c:v>2499460</c:v>
                </c:pt>
                <c:pt idx="71">
                  <c:v>2635312</c:v>
                </c:pt>
                <c:pt idx="72">
                  <c:v>2727355</c:v>
                </c:pt>
                <c:pt idx="73">
                  <c:v>2396462</c:v>
                </c:pt>
                <c:pt idx="74">
                  <c:v>2776960</c:v>
                </c:pt>
                <c:pt idx="75">
                  <c:v>2716828</c:v>
                </c:pt>
                <c:pt idx="76">
                  <c:v>2522563</c:v>
                </c:pt>
                <c:pt idx="77">
                  <c:v>2447177</c:v>
                </c:pt>
                <c:pt idx="78">
                  <c:v>2615115</c:v>
                </c:pt>
                <c:pt idx="79">
                  <c:v>2669717</c:v>
                </c:pt>
                <c:pt idx="80">
                  <c:v>2312178</c:v>
                </c:pt>
                <c:pt idx="81">
                  <c:v>2716812</c:v>
                </c:pt>
                <c:pt idx="82">
                  <c:v>2608209</c:v>
                </c:pt>
                <c:pt idx="83">
                  <c:v>2515902</c:v>
                </c:pt>
                <c:pt idx="84">
                  <c:v>2506859</c:v>
                </c:pt>
                <c:pt idx="85">
                  <c:v>2748718</c:v>
                </c:pt>
                <c:pt idx="86">
                  <c:v>2795369</c:v>
                </c:pt>
                <c:pt idx="87">
                  <c:v>2345846</c:v>
                </c:pt>
                <c:pt idx="88">
                  <c:v>2184253</c:v>
                </c:pt>
                <c:pt idx="89">
                  <c:v>2088760</c:v>
                </c:pt>
                <c:pt idx="90">
                  <c:v>2547889</c:v>
                </c:pt>
                <c:pt idx="91">
                  <c:v>2347767</c:v>
                </c:pt>
                <c:pt idx="92">
                  <c:v>2455536</c:v>
                </c:pt>
                <c:pt idx="93">
                  <c:v>2632030</c:v>
                </c:pt>
                <c:pt idx="94">
                  <c:v>2368846</c:v>
                </c:pt>
                <c:pt idx="95">
                  <c:v>2730515</c:v>
                </c:pt>
                <c:pt idx="96">
                  <c:v>2711222</c:v>
                </c:pt>
                <c:pt idx="97">
                  <c:v>2594661</c:v>
                </c:pt>
                <c:pt idx="98">
                  <c:v>2506510</c:v>
                </c:pt>
                <c:pt idx="99">
                  <c:v>2716428</c:v>
                </c:pt>
                <c:pt idx="100">
                  <c:v>2719643</c:v>
                </c:pt>
                <c:pt idx="101">
                  <c:v>2378559</c:v>
                </c:pt>
                <c:pt idx="102">
                  <c:v>2772903</c:v>
                </c:pt>
                <c:pt idx="103">
                  <c:v>2728786</c:v>
                </c:pt>
                <c:pt idx="104">
                  <c:v>2552395</c:v>
                </c:pt>
                <c:pt idx="105">
                  <c:v>2466574</c:v>
                </c:pt>
                <c:pt idx="106">
                  <c:v>2699580</c:v>
                </c:pt>
                <c:pt idx="107">
                  <c:v>2642083</c:v>
                </c:pt>
                <c:pt idx="108">
                  <c:v>2318946</c:v>
                </c:pt>
                <c:pt idx="109">
                  <c:v>2727860</c:v>
                </c:pt>
                <c:pt idx="110">
                  <c:v>2675686</c:v>
                </c:pt>
                <c:pt idx="111">
                  <c:v>2509058</c:v>
                </c:pt>
                <c:pt idx="112">
                  <c:v>2433189</c:v>
                </c:pt>
                <c:pt idx="113">
                  <c:v>2644981</c:v>
                </c:pt>
                <c:pt idx="114">
                  <c:v>2669860</c:v>
                </c:pt>
                <c:pt idx="115">
                  <c:v>2225952</c:v>
                </c:pt>
                <c:pt idx="116">
                  <c:v>2649808</c:v>
                </c:pt>
                <c:pt idx="117">
                  <c:v>2623947</c:v>
                </c:pt>
                <c:pt idx="118">
                  <c:v>2370152</c:v>
                </c:pt>
                <c:pt idx="119">
                  <c:v>2247421</c:v>
                </c:pt>
                <c:pt idx="120">
                  <c:v>2499002</c:v>
                </c:pt>
                <c:pt idx="121">
                  <c:v>2555578</c:v>
                </c:pt>
                <c:pt idx="122">
                  <c:v>2117180</c:v>
                </c:pt>
                <c:pt idx="123">
                  <c:v>2570613</c:v>
                </c:pt>
                <c:pt idx="124">
                  <c:v>2485770</c:v>
                </c:pt>
                <c:pt idx="125">
                  <c:v>2269035</c:v>
                </c:pt>
                <c:pt idx="126">
                  <c:v>2453649</c:v>
                </c:pt>
                <c:pt idx="127">
                  <c:v>2512237</c:v>
                </c:pt>
                <c:pt idx="128">
                  <c:v>2070716</c:v>
                </c:pt>
                <c:pt idx="129">
                  <c:v>2124825</c:v>
                </c:pt>
                <c:pt idx="130">
                  <c:v>2792670</c:v>
                </c:pt>
                <c:pt idx="131">
                  <c:v>2673635</c:v>
                </c:pt>
                <c:pt idx="132">
                  <c:v>2472123</c:v>
                </c:pt>
                <c:pt idx="133">
                  <c:v>2312727</c:v>
                </c:pt>
                <c:pt idx="134">
                  <c:v>2615691</c:v>
                </c:pt>
                <c:pt idx="135">
                  <c:v>2620276</c:v>
                </c:pt>
                <c:pt idx="136">
                  <c:v>2091116</c:v>
                </c:pt>
                <c:pt idx="137">
                  <c:v>2664549</c:v>
                </c:pt>
                <c:pt idx="138">
                  <c:v>2611324</c:v>
                </c:pt>
                <c:pt idx="139">
                  <c:v>2343675</c:v>
                </c:pt>
                <c:pt idx="140">
                  <c:v>2191387</c:v>
                </c:pt>
                <c:pt idx="141">
                  <c:v>2512315</c:v>
                </c:pt>
                <c:pt idx="142">
                  <c:v>2419114</c:v>
                </c:pt>
                <c:pt idx="143">
                  <c:v>1985942</c:v>
                </c:pt>
                <c:pt idx="144">
                  <c:v>2602631</c:v>
                </c:pt>
                <c:pt idx="145">
                  <c:v>2555342</c:v>
                </c:pt>
                <c:pt idx="146">
                  <c:v>2270662</c:v>
                </c:pt>
                <c:pt idx="147">
                  <c:v>2106597</c:v>
                </c:pt>
                <c:pt idx="148">
                  <c:v>2470969</c:v>
                </c:pt>
                <c:pt idx="149">
                  <c:v>2512598</c:v>
                </c:pt>
                <c:pt idx="150">
                  <c:v>1968278</c:v>
                </c:pt>
                <c:pt idx="151">
                  <c:v>2546029</c:v>
                </c:pt>
                <c:pt idx="152">
                  <c:v>2499461</c:v>
                </c:pt>
                <c:pt idx="153">
                  <c:v>2256442</c:v>
                </c:pt>
                <c:pt idx="154">
                  <c:v>2102068</c:v>
                </c:pt>
                <c:pt idx="155">
                  <c:v>2412770</c:v>
                </c:pt>
                <c:pt idx="156">
                  <c:v>2506809</c:v>
                </c:pt>
                <c:pt idx="157">
                  <c:v>1990464</c:v>
                </c:pt>
                <c:pt idx="158">
                  <c:v>2521897</c:v>
                </c:pt>
                <c:pt idx="159">
                  <c:v>2526961</c:v>
                </c:pt>
                <c:pt idx="160">
                  <c:v>2254209</c:v>
                </c:pt>
                <c:pt idx="161">
                  <c:v>2227475</c:v>
                </c:pt>
                <c:pt idx="162">
                  <c:v>2594171</c:v>
                </c:pt>
                <c:pt idx="163">
                  <c:v>2356802</c:v>
                </c:pt>
                <c:pt idx="164">
                  <c:v>1988205</c:v>
                </c:pt>
                <c:pt idx="165">
                  <c:v>2457133</c:v>
                </c:pt>
                <c:pt idx="166">
                  <c:v>2616158</c:v>
                </c:pt>
                <c:pt idx="167">
                  <c:v>2317381</c:v>
                </c:pt>
                <c:pt idx="168">
                  <c:v>2208688</c:v>
                </c:pt>
                <c:pt idx="169">
                  <c:v>2484580</c:v>
                </c:pt>
                <c:pt idx="170">
                  <c:v>2446801</c:v>
                </c:pt>
                <c:pt idx="171">
                  <c:v>2059142</c:v>
                </c:pt>
                <c:pt idx="172">
                  <c:v>2590499</c:v>
                </c:pt>
                <c:pt idx="173">
                  <c:v>2487398</c:v>
                </c:pt>
                <c:pt idx="174">
                  <c:v>2229276</c:v>
                </c:pt>
                <c:pt idx="175">
                  <c:v>2091056</c:v>
                </c:pt>
                <c:pt idx="176">
                  <c:v>2384091</c:v>
                </c:pt>
                <c:pt idx="177">
                  <c:v>2462929</c:v>
                </c:pt>
                <c:pt idx="178">
                  <c:v>2011715</c:v>
                </c:pt>
                <c:pt idx="179">
                  <c:v>2476884</c:v>
                </c:pt>
                <c:pt idx="180">
                  <c:v>2411500</c:v>
                </c:pt>
                <c:pt idx="181">
                  <c:v>2151626</c:v>
                </c:pt>
                <c:pt idx="182">
                  <c:v>2026256</c:v>
                </c:pt>
                <c:pt idx="183">
                  <c:v>2360053</c:v>
                </c:pt>
                <c:pt idx="184">
                  <c:v>2510294</c:v>
                </c:pt>
                <c:pt idx="185">
                  <c:v>2172920</c:v>
                </c:pt>
                <c:pt idx="186">
                  <c:v>2538384</c:v>
                </c:pt>
                <c:pt idx="187">
                  <c:v>2487162</c:v>
                </c:pt>
                <c:pt idx="188">
                  <c:v>2273811</c:v>
                </c:pt>
                <c:pt idx="189">
                  <c:v>2151913</c:v>
                </c:pt>
                <c:pt idx="190">
                  <c:v>2434370</c:v>
                </c:pt>
                <c:pt idx="191">
                  <c:v>2542643</c:v>
                </c:pt>
                <c:pt idx="192">
                  <c:v>2227181</c:v>
                </c:pt>
                <c:pt idx="193">
                  <c:v>2559307</c:v>
                </c:pt>
                <c:pt idx="194">
                  <c:v>2513231</c:v>
                </c:pt>
                <c:pt idx="195">
                  <c:v>2320885</c:v>
                </c:pt>
                <c:pt idx="196">
                  <c:v>2177929</c:v>
                </c:pt>
                <c:pt idx="197">
                  <c:v>2465709</c:v>
                </c:pt>
                <c:pt idx="198">
                  <c:v>2545742</c:v>
                </c:pt>
                <c:pt idx="199">
                  <c:v>2274658</c:v>
                </c:pt>
                <c:pt idx="200">
                  <c:v>2634215</c:v>
                </c:pt>
                <c:pt idx="201">
                  <c:v>2503924</c:v>
                </c:pt>
                <c:pt idx="202">
                  <c:v>2187298</c:v>
                </c:pt>
                <c:pt idx="203">
                  <c:v>2122898</c:v>
                </c:pt>
                <c:pt idx="204">
                  <c:v>2378673</c:v>
                </c:pt>
                <c:pt idx="205">
                  <c:v>2485430</c:v>
                </c:pt>
                <c:pt idx="206">
                  <c:v>2156262</c:v>
                </c:pt>
                <c:pt idx="207">
                  <c:v>2543689</c:v>
                </c:pt>
                <c:pt idx="208">
                  <c:v>2402692</c:v>
                </c:pt>
                <c:pt idx="209">
                  <c:v>2143619</c:v>
                </c:pt>
                <c:pt idx="210">
                  <c:v>1979558</c:v>
                </c:pt>
                <c:pt idx="211">
                  <c:v>2257920</c:v>
                </c:pt>
                <c:pt idx="212">
                  <c:v>2301439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B-44D3-B09B-158EFF5B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594112"/>
        <c:axId val="2087159088"/>
      </c:lineChart>
      <c:dateAx>
        <c:axId val="1732594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159088"/>
        <c:crosses val="autoZero"/>
        <c:auto val="1"/>
        <c:lblOffset val="100"/>
        <c:baseTimeUnit val="days"/>
      </c:dateAx>
      <c:valAx>
        <c:axId val="208715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5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Travellers</a:t>
            </a:r>
            <a:r>
              <a:rPr lang="en-US" baseline="0"/>
              <a:t> by Month as Percent of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Sheet1!$A$3:$A$8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Sheet1!$M$3:$M$8</c:f>
              <c:numCache>
                <c:formatCode>0%</c:formatCode>
                <c:ptCount val="6"/>
                <c:pt idx="0">
                  <c:v>4.6873827756086305E-2</c:v>
                </c:pt>
                <c:pt idx="1">
                  <c:v>9.618658860915022E-2</c:v>
                </c:pt>
                <c:pt idx="2">
                  <c:v>0.18900836466766466</c:v>
                </c:pt>
                <c:pt idx="3">
                  <c:v>0.26085105829602911</c:v>
                </c:pt>
                <c:pt idx="4">
                  <c:v>0.29030796106933227</c:v>
                </c:pt>
                <c:pt idx="5">
                  <c:v>0.32357664878345277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3-41C9-9D79-99254A1C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647360"/>
        <c:axId val="1536468416"/>
      </c:barChart>
      <c:catAx>
        <c:axId val="137264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468416"/>
        <c:crosses val="autoZero"/>
        <c:auto val="1"/>
        <c:lblAlgn val="ctr"/>
        <c:lblOffset val="100"/>
        <c:noMultiLvlLbl val="0"/>
      </c:catAx>
      <c:valAx>
        <c:axId val="153646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64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Year Over Year change - 30-Day average</a:t>
            </a:r>
          </a:p>
        </c:rich>
      </c:tx>
      <c:layout>
        <c:manualLayout>
          <c:xMode val="edge"/>
          <c:yMode val="edge"/>
          <c:x val="0.172360823880915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Table'!$M$5</c:f>
              <c:strCache>
                <c:ptCount val="1"/>
                <c:pt idx="0">
                  <c:v>Year Over Year change - 30-Day average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Table'!$M$6:$M$218</c:f>
              <c:numCache>
                <c:formatCode>#,##0</c:formatCode>
                <c:ptCount val="213"/>
                <c:pt idx="0">
                  <c:v>-1585730.0510204085</c:v>
                </c:pt>
                <c:pt idx="1">
                  <c:v>-1579026.3346938775</c:v>
                </c:pt>
                <c:pt idx="2">
                  <c:v>-1586033.5897959187</c:v>
                </c:pt>
                <c:pt idx="3">
                  <c:v>-1588849.0217687073</c:v>
                </c:pt>
                <c:pt idx="4">
                  <c:v>-1583136.8789115646</c:v>
                </c:pt>
                <c:pt idx="5">
                  <c:v>-1588397.0925170067</c:v>
                </c:pt>
                <c:pt idx="6">
                  <c:v>-1591928.7319727894</c:v>
                </c:pt>
                <c:pt idx="7">
                  <c:v>-1582428.9646258506</c:v>
                </c:pt>
                <c:pt idx="8">
                  <c:v>-1565096.2197278917</c:v>
                </c:pt>
                <c:pt idx="9">
                  <c:v>-1561298.0605442179</c:v>
                </c:pt>
                <c:pt idx="10">
                  <c:v>-1553697.9857142863</c:v>
                </c:pt>
                <c:pt idx="11">
                  <c:v>-1537171.9823129256</c:v>
                </c:pt>
                <c:pt idx="12">
                  <c:v>-1531281.0462585033</c:v>
                </c:pt>
                <c:pt idx="13">
                  <c:v>-1521140.4204081632</c:v>
                </c:pt>
                <c:pt idx="14">
                  <c:v>-1490387.9523809524</c:v>
                </c:pt>
                <c:pt idx="15">
                  <c:v>-1455292.2217687075</c:v>
                </c:pt>
                <c:pt idx="16">
                  <c:v>-1436218.58707483</c:v>
                </c:pt>
                <c:pt idx="17">
                  <c:v>-1418693.4809523807</c:v>
                </c:pt>
                <c:pt idx="18">
                  <c:v>-1387870.5612244895</c:v>
                </c:pt>
                <c:pt idx="19">
                  <c:v>-1373278.2387755101</c:v>
                </c:pt>
                <c:pt idx="20">
                  <c:v>-1375722.7414965983</c:v>
                </c:pt>
                <c:pt idx="21">
                  <c:v>-1382951.5768707483</c:v>
                </c:pt>
                <c:pt idx="22">
                  <c:v>-1399253.8721088439</c:v>
                </c:pt>
                <c:pt idx="23">
                  <c:v>-1425828.0721088434</c:v>
                </c:pt>
                <c:pt idx="24">
                  <c:v>-1443500.6278911566</c:v>
                </c:pt>
                <c:pt idx="25">
                  <c:v>-1483165.1510204086</c:v>
                </c:pt>
                <c:pt idx="26">
                  <c:v>-1535544.4272108842</c:v>
                </c:pt>
                <c:pt idx="27">
                  <c:v>-1575220.0755102041</c:v>
                </c:pt>
                <c:pt idx="28">
                  <c:v>-1588676.5884353742</c:v>
                </c:pt>
                <c:pt idx="29">
                  <c:v>-1594272.8421768707</c:v>
                </c:pt>
                <c:pt idx="30">
                  <c:v>-1614604.8523809526</c:v>
                </c:pt>
                <c:pt idx="31">
                  <c:v>-1639050.1755102039</c:v>
                </c:pt>
                <c:pt idx="32">
                  <c:v>-1647439.9551020411</c:v>
                </c:pt>
                <c:pt idx="33">
                  <c:v>-1666559.0823129248</c:v>
                </c:pt>
                <c:pt idx="34">
                  <c:v>-1689720.3448979589</c:v>
                </c:pt>
                <c:pt idx="35">
                  <c:v>-1703388.2156462576</c:v>
                </c:pt>
                <c:pt idx="36">
                  <c:v>-1714113.6435374147</c:v>
                </c:pt>
                <c:pt idx="37">
                  <c:v>-1731501.6360544218</c:v>
                </c:pt>
                <c:pt idx="38">
                  <c:v>-1745547.0197278913</c:v>
                </c:pt>
                <c:pt idx="39">
                  <c:v>-1752490.16462585</c:v>
                </c:pt>
                <c:pt idx="40">
                  <c:v>-1768224.0986394556</c:v>
                </c:pt>
                <c:pt idx="41">
                  <c:v>-1786166.9700680273</c:v>
                </c:pt>
                <c:pt idx="42">
                  <c:v>-1793164.5088435374</c:v>
                </c:pt>
                <c:pt idx="43">
                  <c:v>-1796776.5129251699</c:v>
                </c:pt>
                <c:pt idx="44">
                  <c:v>-1811086.475510204</c:v>
                </c:pt>
                <c:pt idx="45">
                  <c:v>-1827159.2707482993</c:v>
                </c:pt>
                <c:pt idx="46">
                  <c:v>-1837473.9299319731</c:v>
                </c:pt>
                <c:pt idx="47">
                  <c:v>-1853981.2027210887</c:v>
                </c:pt>
                <c:pt idx="48">
                  <c:v>-1869524.2619047621</c:v>
                </c:pt>
                <c:pt idx="49">
                  <c:v>-1872665.973469388</c:v>
                </c:pt>
                <c:pt idx="50">
                  <c:v>-1874389.9496598635</c:v>
                </c:pt>
                <c:pt idx="51">
                  <c:v>-1885557.0401360546</c:v>
                </c:pt>
                <c:pt idx="52">
                  <c:v>-1896054.0027210885</c:v>
                </c:pt>
                <c:pt idx="53">
                  <c:v>-1901062.5340136052</c:v>
                </c:pt>
                <c:pt idx="54">
                  <c:v>-1909641.0925170067</c:v>
                </c:pt>
                <c:pt idx="55">
                  <c:v>-1917195.5700680274</c:v>
                </c:pt>
                <c:pt idx="56">
                  <c:v>-1914551.1251700679</c:v>
                </c:pt>
                <c:pt idx="57">
                  <c:v>-1909057.4666666668</c:v>
                </c:pt>
                <c:pt idx="58">
                  <c:v>-1919043.0884353742</c:v>
                </c:pt>
                <c:pt idx="59">
                  <c:v>-1923277.5693877549</c:v>
                </c:pt>
                <c:pt idx="60">
                  <c:v>-1923255.6020408166</c:v>
                </c:pt>
                <c:pt idx="61">
                  <c:v>-1930490.3952380954</c:v>
                </c:pt>
                <c:pt idx="62">
                  <c:v>-1941171.3299319725</c:v>
                </c:pt>
                <c:pt idx="63">
                  <c:v>-1943840.7687074831</c:v>
                </c:pt>
                <c:pt idx="64">
                  <c:v>-1943807.6557823131</c:v>
                </c:pt>
                <c:pt idx="65">
                  <c:v>-1949832.5585034019</c:v>
                </c:pt>
                <c:pt idx="66">
                  <c:v>-1953813.2585034012</c:v>
                </c:pt>
                <c:pt idx="67">
                  <c:v>-1952980.2292517007</c:v>
                </c:pt>
                <c:pt idx="68">
                  <c:v>-1956601.5394557826</c:v>
                </c:pt>
                <c:pt idx="69">
                  <c:v>-1958208.5027210885</c:v>
                </c:pt>
                <c:pt idx="70">
                  <c:v>-1948366.0734693874</c:v>
                </c:pt>
                <c:pt idx="71">
                  <c:v>-1938409.1925170068</c:v>
                </c:pt>
                <c:pt idx="72">
                  <c:v>-1939011.8448979589</c:v>
                </c:pt>
                <c:pt idx="73">
                  <c:v>-1941797.0394557822</c:v>
                </c:pt>
                <c:pt idx="74">
                  <c:v>-1945343.7129251701</c:v>
                </c:pt>
                <c:pt idx="75">
                  <c:v>-1958244.5367346939</c:v>
                </c:pt>
                <c:pt idx="76">
                  <c:v>-1961827.3530612246</c:v>
                </c:pt>
                <c:pt idx="77">
                  <c:v>-1949243.1170068032</c:v>
                </c:pt>
                <c:pt idx="78">
                  <c:v>-1935496.4489795915</c:v>
                </c:pt>
                <c:pt idx="79">
                  <c:v>-1926106.4721088433</c:v>
                </c:pt>
                <c:pt idx="80">
                  <c:v>-1907152.4306122446</c:v>
                </c:pt>
                <c:pt idx="81">
                  <c:v>-1879595.0802721088</c:v>
                </c:pt>
                <c:pt idx="82">
                  <c:v>-1857489.3489795914</c:v>
                </c:pt>
                <c:pt idx="83">
                  <c:v>-1858970.9061224489</c:v>
                </c:pt>
                <c:pt idx="84">
                  <c:v>-1878117.2027210882</c:v>
                </c:pt>
                <c:pt idx="85">
                  <c:v>-1897512.6340136053</c:v>
                </c:pt>
                <c:pt idx="86">
                  <c:v>-1930128.9272108846</c:v>
                </c:pt>
                <c:pt idx="87">
                  <c:v>-1971049.8197278911</c:v>
                </c:pt>
                <c:pt idx="88">
                  <c:v>-2009170.1482993194</c:v>
                </c:pt>
                <c:pt idx="89">
                  <c:v>-2058344.8136054422</c:v>
                </c:pt>
                <c:pt idx="90">
                  <c:v>-2099985.2360544219</c:v>
                </c:pt>
                <c:pt idx="91">
                  <c:v>-2121822.0013605445</c:v>
                </c:pt>
                <c:pt idx="92">
                  <c:v>-2137636.7312925174</c:v>
                </c:pt>
                <c:pt idx="93">
                  <c:v>-2156372.1544217691</c:v>
                </c:pt>
                <c:pt idx="94">
                  <c:v>-2167783.0476190476</c:v>
                </c:pt>
                <c:pt idx="95">
                  <c:v>-2173084.9632653059</c:v>
                </c:pt>
                <c:pt idx="96">
                  <c:v>-2181881.3959183674</c:v>
                </c:pt>
                <c:pt idx="97">
                  <c:v>-2188459.0891156467</c:v>
                </c:pt>
                <c:pt idx="98">
                  <c:v>-2186770.5265306127</c:v>
                </c:pt>
                <c:pt idx="99">
                  <c:v>-2186723.8734693881</c:v>
                </c:pt>
                <c:pt idx="100">
                  <c:v>-2191823.5809523808</c:v>
                </c:pt>
                <c:pt idx="101">
                  <c:v>-2192400.6265306124</c:v>
                </c:pt>
                <c:pt idx="102">
                  <c:v>-2193357.3068027208</c:v>
                </c:pt>
                <c:pt idx="103">
                  <c:v>-2199261.4421768705</c:v>
                </c:pt>
                <c:pt idx="104">
                  <c:v>-2205441.7911564624</c:v>
                </c:pt>
                <c:pt idx="105">
                  <c:v>-2205370.4489795915</c:v>
                </c:pt>
                <c:pt idx="106">
                  <c:v>-2202230.8523809528</c:v>
                </c:pt>
                <c:pt idx="107">
                  <c:v>-2201883.7653061226</c:v>
                </c:pt>
                <c:pt idx="108">
                  <c:v>-2198084.8136054422</c:v>
                </c:pt>
                <c:pt idx="109">
                  <c:v>-2188340.4319727891</c:v>
                </c:pt>
                <c:pt idx="110">
                  <c:v>-2182955.5836734697</c:v>
                </c:pt>
                <c:pt idx="111">
                  <c:v>-2177426.3088435372</c:v>
                </c:pt>
                <c:pt idx="112">
                  <c:v>-2164543.659863946</c:v>
                </c:pt>
                <c:pt idx="113">
                  <c:v>-2151306.9816326527</c:v>
                </c:pt>
                <c:pt idx="114">
                  <c:v>-2150179.1217687074</c:v>
                </c:pt>
                <c:pt idx="115">
                  <c:v>-2151133.0938775507</c:v>
                </c:pt>
                <c:pt idx="116">
                  <c:v>-2142402.275510204</c:v>
                </c:pt>
                <c:pt idx="117">
                  <c:v>-2139951.0809523808</c:v>
                </c:pt>
                <c:pt idx="118">
                  <c:v>-2143048.386394558</c:v>
                </c:pt>
                <c:pt idx="119">
                  <c:v>-2148781.7102040816</c:v>
                </c:pt>
                <c:pt idx="120">
                  <c:v>-2159281.4326530611</c:v>
                </c:pt>
                <c:pt idx="121">
                  <c:v>-2166746.8612244898</c:v>
                </c:pt>
                <c:pt idx="122">
                  <c:v>-2174799.6272108844</c:v>
                </c:pt>
                <c:pt idx="123">
                  <c:v>-2201722.6462585032</c:v>
                </c:pt>
                <c:pt idx="124">
                  <c:v>-2230912.772789116</c:v>
                </c:pt>
                <c:pt idx="125">
                  <c:v>-2253068.3761904766</c:v>
                </c:pt>
                <c:pt idx="126">
                  <c:v>-2267800.1136054429</c:v>
                </c:pt>
                <c:pt idx="127">
                  <c:v>-2275587.5435374151</c:v>
                </c:pt>
                <c:pt idx="128">
                  <c:v>-2286786.0061224489</c:v>
                </c:pt>
                <c:pt idx="129">
                  <c:v>-2291019.3482993194</c:v>
                </c:pt>
                <c:pt idx="130">
                  <c:v>-2279851.0333333332</c:v>
                </c:pt>
                <c:pt idx="131">
                  <c:v>-2270828.9823129247</c:v>
                </c:pt>
                <c:pt idx="132">
                  <c:v>-2262354.1795918369</c:v>
                </c:pt>
                <c:pt idx="133">
                  <c:v>-2250856.3068027208</c:v>
                </c:pt>
                <c:pt idx="134">
                  <c:v>-2238958.8272108841</c:v>
                </c:pt>
                <c:pt idx="135">
                  <c:v>-2229868.7659863946</c:v>
                </c:pt>
                <c:pt idx="136">
                  <c:v>-2222060.6897959183</c:v>
                </c:pt>
                <c:pt idx="137">
                  <c:v>-2218626.8972789114</c:v>
                </c:pt>
                <c:pt idx="138">
                  <c:v>-2219026.6231292519</c:v>
                </c:pt>
                <c:pt idx="139">
                  <c:v>-2219125.2054421767</c:v>
                </c:pt>
                <c:pt idx="140">
                  <c:v>-2216795.4823129252</c:v>
                </c:pt>
                <c:pt idx="141">
                  <c:v>-2215606.0163265308</c:v>
                </c:pt>
                <c:pt idx="142">
                  <c:v>-2217698.0299319727</c:v>
                </c:pt>
                <c:pt idx="143">
                  <c:v>-2218440.7047619047</c:v>
                </c:pt>
                <c:pt idx="144">
                  <c:v>-2216279.1333333328</c:v>
                </c:pt>
                <c:pt idx="145">
                  <c:v>-2216764.9272108842</c:v>
                </c:pt>
                <c:pt idx="146">
                  <c:v>-2217020.7074829927</c:v>
                </c:pt>
                <c:pt idx="147">
                  <c:v>-2216923.6741496599</c:v>
                </c:pt>
                <c:pt idx="148">
                  <c:v>-2216287.0401360546</c:v>
                </c:pt>
                <c:pt idx="149">
                  <c:v>-2219529.4278911566</c:v>
                </c:pt>
                <c:pt idx="150">
                  <c:v>-2227498.3115646262</c:v>
                </c:pt>
                <c:pt idx="151">
                  <c:v>-2231515.6040816326</c:v>
                </c:pt>
                <c:pt idx="152">
                  <c:v>-2235877.3523809528</c:v>
                </c:pt>
                <c:pt idx="153">
                  <c:v>-2238503.4428571421</c:v>
                </c:pt>
                <c:pt idx="154">
                  <c:v>-2240962.0557823125</c:v>
                </c:pt>
                <c:pt idx="155">
                  <c:v>-2243600.8646258502</c:v>
                </c:pt>
                <c:pt idx="156">
                  <c:v>-2243460.8054421768</c:v>
                </c:pt>
                <c:pt idx="157">
                  <c:v>-2237162.2673469391</c:v>
                </c:pt>
                <c:pt idx="158">
                  <c:v>-2235140.8108843537</c:v>
                </c:pt>
                <c:pt idx="159">
                  <c:v>-2233734.1170068029</c:v>
                </c:pt>
                <c:pt idx="160">
                  <c:v>-2234650.1925170068</c:v>
                </c:pt>
                <c:pt idx="161">
                  <c:v>-2228949.0993197281</c:v>
                </c:pt>
                <c:pt idx="162">
                  <c:v>-2215854.2537414967</c:v>
                </c:pt>
                <c:pt idx="163">
                  <c:v>-2197837.7965986393</c:v>
                </c:pt>
                <c:pt idx="164">
                  <c:v>-2178707.1945578232</c:v>
                </c:pt>
                <c:pt idx="165">
                  <c:v>-2156873.6210884354</c:v>
                </c:pt>
                <c:pt idx="166">
                  <c:v>-2127637.8224489801</c:v>
                </c:pt>
                <c:pt idx="167">
                  <c:v>-2087182.661904762</c:v>
                </c:pt>
                <c:pt idx="168">
                  <c:v>-2037525.4843537419</c:v>
                </c:pt>
                <c:pt idx="169">
                  <c:v>-1979261.0408163266</c:v>
                </c:pt>
                <c:pt idx="170">
                  <c:v>-1923684.4346938774</c:v>
                </c:pt>
                <c:pt idx="171">
                  <c:v>-1861651.6197278914</c:v>
                </c:pt>
                <c:pt idx="172">
                  <c:v>-1797891.3278911561</c:v>
                </c:pt>
                <c:pt idx="173">
                  <c:v>-1741758.8986394554</c:v>
                </c:pt>
                <c:pt idx="174">
                  <c:v>-1691886.2115646256</c:v>
                </c:pt>
                <c:pt idx="175">
                  <c:v>-1635063.1857142858</c:v>
                </c:pt>
                <c:pt idx="176">
                  <c:v>-1575374.9251700682</c:v>
                </c:pt>
                <c:pt idx="177">
                  <c:v>-1529114.7421768713</c:v>
                </c:pt>
                <c:pt idx="178">
                  <c:v>-1473528.9040816326</c:v>
                </c:pt>
                <c:pt idx="179">
                  <c:v>-1419795.7836734699</c:v>
                </c:pt>
                <c:pt idx="180">
                  <c:v>-1372682.6326530613</c:v>
                </c:pt>
                <c:pt idx="181">
                  <c:v>-1329250.2462585033</c:v>
                </c:pt>
                <c:pt idx="182">
                  <c:v>-1273430.8911564627</c:v>
                </c:pt>
                <c:pt idx="183">
                  <c:v>-1210060.1251700681</c:v>
                </c:pt>
                <c:pt idx="184">
                  <c:v>-1180886.09007741</c:v>
                </c:pt>
                <c:pt idx="185">
                  <c:v>-1149267.2448979588</c:v>
                </c:pt>
                <c:pt idx="186">
                  <c:v>-1114498.5631141344</c:v>
                </c:pt>
                <c:pt idx="187">
                  <c:v>-1077189.8155416015</c:v>
                </c:pt>
                <c:pt idx="188">
                  <c:v>-1037836.8718367347</c:v>
                </c:pt>
                <c:pt idx="189">
                  <c:v>-995521.21343537443</c:v>
                </c:pt>
                <c:pt idx="190">
                  <c:v>-947177.22005323856</c:v>
                </c:pt>
                <c:pt idx="191">
                  <c:v>-895092.59740259731</c:v>
                </c:pt>
                <c:pt idx="192">
                  <c:v>-841572.7959183671</c:v>
                </c:pt>
                <c:pt idx="193">
                  <c:v>-786413.17551020347</c:v>
                </c:pt>
                <c:pt idx="194">
                  <c:v>-724911.19334049383</c:v>
                </c:pt>
                <c:pt idx="195">
                  <c:v>-655620.77551020402</c:v>
                </c:pt>
                <c:pt idx="196">
                  <c:v>-586971.24129651883</c:v>
                </c:pt>
                <c:pt idx="197">
                  <c:v>-524102.88775510201</c:v>
                </c:pt>
                <c:pt idx="198">
                  <c:v>-472838.29795918381</c:v>
                </c:pt>
                <c:pt idx="199">
                  <c:v>-434110.37755102012</c:v>
                </c:pt>
                <c:pt idx="200">
                  <c:v>-386442.11459968612</c:v>
                </c:pt>
                <c:pt idx="201">
                  <c:v>-357392.75850340119</c:v>
                </c:pt>
                <c:pt idx="202">
                  <c:v>-325975.5640692641</c:v>
                </c:pt>
                <c:pt idx="203">
                  <c:v>-278639.1911564623</c:v>
                </c:pt>
                <c:pt idx="204">
                  <c:v>-218374.55396825401</c:v>
                </c:pt>
                <c:pt idx="205">
                  <c:v>-201756.95901360502</c:v>
                </c:pt>
                <c:pt idx="206">
                  <c:v>-216806.97687074821</c:v>
                </c:pt>
                <c:pt idx="207">
                  <c:v>-184572.37777777761</c:v>
                </c:pt>
                <c:pt idx="208">
                  <c:v>-206893.02000000002</c:v>
                </c:pt>
                <c:pt idx="209">
                  <c:v>-236858.625</c:v>
                </c:pt>
                <c:pt idx="210">
                  <c:v>-218067.16666666674</c:v>
                </c:pt>
                <c:pt idx="211">
                  <c:v>-105477.75</c:v>
                </c:pt>
                <c:pt idx="212">
                  <c:v>-20917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B-4A6F-AA12-E0D37A83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072672"/>
        <c:axId val="570253600"/>
      </c:lineChart>
      <c:dateAx>
        <c:axId val="568072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3600"/>
        <c:crosses val="autoZero"/>
        <c:auto val="1"/>
        <c:lblOffset val="100"/>
        <c:baseTimeUnit val="days"/>
      </c:dateAx>
      <c:valAx>
        <c:axId val="57025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07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Year Over Year change - 7-Day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Table'!$L$5</c:f>
              <c:strCache>
                <c:ptCount val="1"/>
                <c:pt idx="0">
                  <c:v>Year Over Year change - 7-Day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Table'!$L$6:$L$218</c:f>
              <c:numCache>
                <c:formatCode>#,##0</c:formatCode>
                <c:ptCount val="213"/>
                <c:pt idx="0">
                  <c:v>-1553322.142857143</c:v>
                </c:pt>
                <c:pt idx="1">
                  <c:v>-1560958.8571428573</c:v>
                </c:pt>
                <c:pt idx="2">
                  <c:v>-1573863.5714285714</c:v>
                </c:pt>
                <c:pt idx="3">
                  <c:v>-1586763.5714285714</c:v>
                </c:pt>
                <c:pt idx="4">
                  <c:v>-1585755.4285714286</c:v>
                </c:pt>
                <c:pt idx="5">
                  <c:v>-1591245.1428571432</c:v>
                </c:pt>
                <c:pt idx="6">
                  <c:v>-1589252.8571428573</c:v>
                </c:pt>
                <c:pt idx="7">
                  <c:v>-1587752.857142857</c:v>
                </c:pt>
                <c:pt idx="8">
                  <c:v>-1588741.1428571427</c:v>
                </c:pt>
                <c:pt idx="9">
                  <c:v>-1590858.5714285716</c:v>
                </c:pt>
                <c:pt idx="10">
                  <c:v>-1591633.7142857143</c:v>
                </c:pt>
                <c:pt idx="11">
                  <c:v>-1586818.2857142859</c:v>
                </c:pt>
                <c:pt idx="12">
                  <c:v>-1585812.8571428573</c:v>
                </c:pt>
                <c:pt idx="13">
                  <c:v>-1589182.4285714286</c:v>
                </c:pt>
                <c:pt idx="14">
                  <c:v>-1563458.7142857143</c:v>
                </c:pt>
                <c:pt idx="15">
                  <c:v>-1527549.7142857143</c:v>
                </c:pt>
                <c:pt idx="16">
                  <c:v>-1482035.8571428573</c:v>
                </c:pt>
                <c:pt idx="17">
                  <c:v>-1482762.857142857</c:v>
                </c:pt>
                <c:pt idx="18">
                  <c:v>-1457726.1428571427</c:v>
                </c:pt>
                <c:pt idx="19">
                  <c:v>-1383080.8571428568</c:v>
                </c:pt>
                <c:pt idx="20">
                  <c:v>-1317067.8571428573</c:v>
                </c:pt>
                <c:pt idx="21">
                  <c:v>-1305920.5714285714</c:v>
                </c:pt>
                <c:pt idx="22">
                  <c:v>-1346260.2857142857</c:v>
                </c:pt>
                <c:pt idx="23">
                  <c:v>-1376160.8571428573</c:v>
                </c:pt>
                <c:pt idx="24">
                  <c:v>-1290414.7142857141</c:v>
                </c:pt>
                <c:pt idx="25">
                  <c:v>-1329315.5714285714</c:v>
                </c:pt>
                <c:pt idx="26">
                  <c:v>-1427819.8571428573</c:v>
                </c:pt>
                <c:pt idx="27">
                  <c:v>-1514661.142857143</c:v>
                </c:pt>
                <c:pt idx="28">
                  <c:v>-1562908.5714285714</c:v>
                </c:pt>
                <c:pt idx="29">
                  <c:v>-1558654.2857142859</c:v>
                </c:pt>
                <c:pt idx="30">
                  <c:v>-1567831.1428571427</c:v>
                </c:pt>
                <c:pt idx="31">
                  <c:v>-1649432</c:v>
                </c:pt>
                <c:pt idx="32">
                  <c:v>-1656609.5714285716</c:v>
                </c:pt>
                <c:pt idx="33">
                  <c:v>-1638765.4285714286</c:v>
                </c:pt>
                <c:pt idx="34">
                  <c:v>-1627444.7142857146</c:v>
                </c:pt>
                <c:pt idx="35">
                  <c:v>-1637655.4285714286</c:v>
                </c:pt>
                <c:pt idx="36">
                  <c:v>-1664740.8571428573</c:v>
                </c:pt>
                <c:pt idx="37">
                  <c:v>-1689373.2857142857</c:v>
                </c:pt>
                <c:pt idx="38">
                  <c:v>-1699393.142857143</c:v>
                </c:pt>
                <c:pt idx="39">
                  <c:v>-1709201.1428571427</c:v>
                </c:pt>
                <c:pt idx="40">
                  <c:v>-1716207.4285714284</c:v>
                </c:pt>
                <c:pt idx="41">
                  <c:v>-1727610.4285714284</c:v>
                </c:pt>
                <c:pt idx="42">
                  <c:v>-1739187.1428571432</c:v>
                </c:pt>
                <c:pt idx="43">
                  <c:v>-1748602.7142857141</c:v>
                </c:pt>
                <c:pt idx="44">
                  <c:v>-1748956.8571428573</c:v>
                </c:pt>
                <c:pt idx="45">
                  <c:v>-1762473</c:v>
                </c:pt>
                <c:pt idx="46">
                  <c:v>-1780338.8571428568</c:v>
                </c:pt>
                <c:pt idx="47">
                  <c:v>-1797286.4285714284</c:v>
                </c:pt>
                <c:pt idx="48">
                  <c:v>-1814966.7142857146</c:v>
                </c:pt>
                <c:pt idx="49">
                  <c:v>-1819709.2857142854</c:v>
                </c:pt>
                <c:pt idx="50">
                  <c:v>-1833438.5714285714</c:v>
                </c:pt>
                <c:pt idx="51">
                  <c:v>-1844302.2857142859</c:v>
                </c:pt>
                <c:pt idx="52">
                  <c:v>-1854683.8571428573</c:v>
                </c:pt>
                <c:pt idx="53">
                  <c:v>-1862084.7142857146</c:v>
                </c:pt>
                <c:pt idx="54">
                  <c:v>-1862250.8571428573</c:v>
                </c:pt>
                <c:pt idx="55">
                  <c:v>-1870848.7142857143</c:v>
                </c:pt>
                <c:pt idx="56">
                  <c:v>-1890107.2857142854</c:v>
                </c:pt>
                <c:pt idx="57">
                  <c:v>-1898492.5714285714</c:v>
                </c:pt>
                <c:pt idx="58">
                  <c:v>-1902940</c:v>
                </c:pt>
                <c:pt idx="59">
                  <c:v>-1911617</c:v>
                </c:pt>
                <c:pt idx="60">
                  <c:v>-1919754.7142857143</c:v>
                </c:pt>
                <c:pt idx="61">
                  <c:v>-1926095.2857142857</c:v>
                </c:pt>
                <c:pt idx="62">
                  <c:v>-1922668.4285714286</c:v>
                </c:pt>
                <c:pt idx="63">
                  <c:v>-1925782</c:v>
                </c:pt>
                <c:pt idx="64">
                  <c:v>-1935328.8571428573</c:v>
                </c:pt>
                <c:pt idx="65">
                  <c:v>-1939140.142857143</c:v>
                </c:pt>
                <c:pt idx="66">
                  <c:v>-1943485.1428571427</c:v>
                </c:pt>
                <c:pt idx="67">
                  <c:v>-1948329.4285714286</c:v>
                </c:pt>
                <c:pt idx="68">
                  <c:v>-1955269.7142857141</c:v>
                </c:pt>
                <c:pt idx="69">
                  <c:v>-1956709.7142857146</c:v>
                </c:pt>
                <c:pt idx="70">
                  <c:v>-1948469.4285714284</c:v>
                </c:pt>
                <c:pt idx="71">
                  <c:v>-1939593.7142857141</c:v>
                </c:pt>
                <c:pt idx="72">
                  <c:v>-1936329.142857143</c:v>
                </c:pt>
                <c:pt idx="73">
                  <c:v>-1927077.5714285714</c:v>
                </c:pt>
                <c:pt idx="74">
                  <c:v>-1913661.2857142859</c:v>
                </c:pt>
                <c:pt idx="75">
                  <c:v>-1906390.7142857146</c:v>
                </c:pt>
                <c:pt idx="76">
                  <c:v>-1890375.2857142859</c:v>
                </c:pt>
                <c:pt idx="77">
                  <c:v>-1883250.4285714284</c:v>
                </c:pt>
                <c:pt idx="78">
                  <c:v>-1877277.4285714284</c:v>
                </c:pt>
                <c:pt idx="79">
                  <c:v>-1888139.2857142859</c:v>
                </c:pt>
                <c:pt idx="80">
                  <c:v>-1909292.7142857141</c:v>
                </c:pt>
                <c:pt idx="81">
                  <c:v>-1941190.2857142859</c:v>
                </c:pt>
                <c:pt idx="82">
                  <c:v>-1863987</c:v>
                </c:pt>
                <c:pt idx="83">
                  <c:v>-1781907.4285714286</c:v>
                </c:pt>
                <c:pt idx="84">
                  <c:v>-1787331.5714285714</c:v>
                </c:pt>
                <c:pt idx="85">
                  <c:v>-1784848</c:v>
                </c:pt>
                <c:pt idx="86">
                  <c:v>-1761582</c:v>
                </c:pt>
                <c:pt idx="87">
                  <c:v>-1752292.5714285716</c:v>
                </c:pt>
                <c:pt idx="88">
                  <c:v>-1744201</c:v>
                </c:pt>
                <c:pt idx="89">
                  <c:v>-1834524.7142857143</c:v>
                </c:pt>
                <c:pt idx="90">
                  <c:v>-1943610.2857142854</c:v>
                </c:pt>
                <c:pt idx="91">
                  <c:v>-1969104.8571428573</c:v>
                </c:pt>
                <c:pt idx="92">
                  <c:v>-1995872.8571428573</c:v>
                </c:pt>
                <c:pt idx="93">
                  <c:v>-2035670.9999999998</c:v>
                </c:pt>
                <c:pt idx="94">
                  <c:v>-2054380.5714285716</c:v>
                </c:pt>
                <c:pt idx="95">
                  <c:v>-2061365.4285714286</c:v>
                </c:pt>
                <c:pt idx="96">
                  <c:v>-2073860.2857142859</c:v>
                </c:pt>
                <c:pt idx="97">
                  <c:v>-2083099.4285714286</c:v>
                </c:pt>
                <c:pt idx="98">
                  <c:v>-2084632.4285714286</c:v>
                </c:pt>
                <c:pt idx="99">
                  <c:v>-2086569.7142857146</c:v>
                </c:pt>
                <c:pt idx="100">
                  <c:v>-2094593.1428571427</c:v>
                </c:pt>
                <c:pt idx="101">
                  <c:v>-2090143.1428571427</c:v>
                </c:pt>
                <c:pt idx="102">
                  <c:v>-2091628.4285714286</c:v>
                </c:pt>
                <c:pt idx="103">
                  <c:v>-2094994.2857142854</c:v>
                </c:pt>
                <c:pt idx="104">
                  <c:v>-2098023.5714285714</c:v>
                </c:pt>
                <c:pt idx="105">
                  <c:v>-2099669.7142857146</c:v>
                </c:pt>
                <c:pt idx="106">
                  <c:v>-2106263.5714285714</c:v>
                </c:pt>
                <c:pt idx="107">
                  <c:v>-2113337.1428571432</c:v>
                </c:pt>
                <c:pt idx="108">
                  <c:v>-2131989.7142857146</c:v>
                </c:pt>
                <c:pt idx="109">
                  <c:v>-2130719.5714285714</c:v>
                </c:pt>
                <c:pt idx="110">
                  <c:v>-2133802</c:v>
                </c:pt>
                <c:pt idx="111">
                  <c:v>-2142171.7142857141</c:v>
                </c:pt>
                <c:pt idx="112">
                  <c:v>-2134118.4285714286</c:v>
                </c:pt>
                <c:pt idx="113">
                  <c:v>-2117671.5714285714</c:v>
                </c:pt>
                <c:pt idx="114">
                  <c:v>-2107839.2857142859</c:v>
                </c:pt>
                <c:pt idx="115">
                  <c:v>-2104128.7142857146</c:v>
                </c:pt>
                <c:pt idx="116">
                  <c:v>-2100611.1428571427</c:v>
                </c:pt>
                <c:pt idx="117">
                  <c:v>-2102517.8571428573</c:v>
                </c:pt>
                <c:pt idx="118">
                  <c:v>-2092793.4285714286</c:v>
                </c:pt>
                <c:pt idx="119">
                  <c:v>-2084529</c:v>
                </c:pt>
                <c:pt idx="120">
                  <c:v>-2114404.2857142854</c:v>
                </c:pt>
                <c:pt idx="121">
                  <c:v>-2118079.5714285714</c:v>
                </c:pt>
                <c:pt idx="122">
                  <c:v>-2061027.2857142859</c:v>
                </c:pt>
                <c:pt idx="123">
                  <c:v>-2064359</c:v>
                </c:pt>
                <c:pt idx="124">
                  <c:v>-2093004.2857142857</c:v>
                </c:pt>
                <c:pt idx="125">
                  <c:v>-2120317.4285714286</c:v>
                </c:pt>
                <c:pt idx="126">
                  <c:v>-2153730.4285714286</c:v>
                </c:pt>
                <c:pt idx="127">
                  <c:v>-2144222.4285714282</c:v>
                </c:pt>
                <c:pt idx="128">
                  <c:v>-2172800.5714285714</c:v>
                </c:pt>
                <c:pt idx="129">
                  <c:v>-2253258.2857142859</c:v>
                </c:pt>
                <c:pt idx="130">
                  <c:v>-2256992.7142857146</c:v>
                </c:pt>
                <c:pt idx="131">
                  <c:v>-2252719.1428571432</c:v>
                </c:pt>
                <c:pt idx="132">
                  <c:v>-2255749.1428571432</c:v>
                </c:pt>
                <c:pt idx="133">
                  <c:v>-2245070.8571428573</c:v>
                </c:pt>
                <c:pt idx="134">
                  <c:v>-2231632.5714285718</c:v>
                </c:pt>
                <c:pt idx="135">
                  <c:v>-2220940.4285714286</c:v>
                </c:pt>
                <c:pt idx="136">
                  <c:v>-2199773.2857142859</c:v>
                </c:pt>
                <c:pt idx="137">
                  <c:v>-2188142.7142857141</c:v>
                </c:pt>
                <c:pt idx="138">
                  <c:v>-2184300.5714285714</c:v>
                </c:pt>
                <c:pt idx="139">
                  <c:v>-2182598.1428571427</c:v>
                </c:pt>
                <c:pt idx="140">
                  <c:v>-2177347.4285714282</c:v>
                </c:pt>
                <c:pt idx="141">
                  <c:v>-2169892.2857142859</c:v>
                </c:pt>
                <c:pt idx="142">
                  <c:v>-2171407.5714285718</c:v>
                </c:pt>
                <c:pt idx="143">
                  <c:v>-2189128.2857142854</c:v>
                </c:pt>
                <c:pt idx="144">
                  <c:v>-2191650.4285714282</c:v>
                </c:pt>
                <c:pt idx="145">
                  <c:v>-2189833.1428571427</c:v>
                </c:pt>
                <c:pt idx="146">
                  <c:v>-2187017</c:v>
                </c:pt>
                <c:pt idx="147">
                  <c:v>-2187954.1428571432</c:v>
                </c:pt>
                <c:pt idx="148">
                  <c:v>-2190119.7142857146</c:v>
                </c:pt>
                <c:pt idx="149">
                  <c:v>-2188068.1428571427</c:v>
                </c:pt>
                <c:pt idx="150">
                  <c:v>-2193152.4285714286</c:v>
                </c:pt>
                <c:pt idx="151">
                  <c:v>-2199150.7142857141</c:v>
                </c:pt>
                <c:pt idx="152">
                  <c:v>-2202574.5714285714</c:v>
                </c:pt>
                <c:pt idx="153">
                  <c:v>-2212655.7142857141</c:v>
                </c:pt>
                <c:pt idx="154">
                  <c:v>-2215288.2857142854</c:v>
                </c:pt>
                <c:pt idx="155">
                  <c:v>-2235782.7142857141</c:v>
                </c:pt>
                <c:pt idx="156">
                  <c:v>-2264627.1428571427</c:v>
                </c:pt>
                <c:pt idx="157">
                  <c:v>-2246553.7142857146</c:v>
                </c:pt>
                <c:pt idx="158">
                  <c:v>-2248691.4285714286</c:v>
                </c:pt>
                <c:pt idx="159">
                  <c:v>-2241879.2857142854</c:v>
                </c:pt>
                <c:pt idx="160">
                  <c:v>-2256984.8571428573</c:v>
                </c:pt>
                <c:pt idx="161">
                  <c:v>-2267178.5714285714</c:v>
                </c:pt>
                <c:pt idx="162">
                  <c:v>-2265255.4285714286</c:v>
                </c:pt>
                <c:pt idx="163">
                  <c:v>-2249193.8571428573</c:v>
                </c:pt>
                <c:pt idx="164">
                  <c:v>-2264175.4285714286</c:v>
                </c:pt>
                <c:pt idx="165">
                  <c:v>-2274822.2857142859</c:v>
                </c:pt>
                <c:pt idx="166">
                  <c:v>-2293504.2857142854</c:v>
                </c:pt>
                <c:pt idx="167">
                  <c:v>-2273823.5714285718</c:v>
                </c:pt>
                <c:pt idx="168">
                  <c:v>-2260644.7142857146</c:v>
                </c:pt>
                <c:pt idx="169">
                  <c:v>-2242469.2857142859</c:v>
                </c:pt>
                <c:pt idx="170">
                  <c:v>-2227238.5714285714</c:v>
                </c:pt>
                <c:pt idx="171">
                  <c:v>-2225039.8571428568</c:v>
                </c:pt>
                <c:pt idx="172">
                  <c:v>-2214742.1428571427</c:v>
                </c:pt>
                <c:pt idx="173">
                  <c:v>-2195542</c:v>
                </c:pt>
                <c:pt idx="174">
                  <c:v>-2181852.1428571427</c:v>
                </c:pt>
                <c:pt idx="175">
                  <c:v>-2164889</c:v>
                </c:pt>
                <c:pt idx="176">
                  <c:v>-2148600.7142857141</c:v>
                </c:pt>
                <c:pt idx="177">
                  <c:v>-2138628.1428571427</c:v>
                </c:pt>
                <c:pt idx="178">
                  <c:v>-2137112.7142857141</c:v>
                </c:pt>
                <c:pt idx="179">
                  <c:v>-2150752.7142857146</c:v>
                </c:pt>
                <c:pt idx="180">
                  <c:v>-2149555.4285714286</c:v>
                </c:pt>
                <c:pt idx="181">
                  <c:v>-2148959</c:v>
                </c:pt>
                <c:pt idx="182">
                  <c:v>-2151669.5714285714</c:v>
                </c:pt>
                <c:pt idx="183">
                  <c:v>-2150667.7142857146</c:v>
                </c:pt>
                <c:pt idx="184">
                  <c:v>-2135948.5714285714</c:v>
                </c:pt>
                <c:pt idx="185">
                  <c:v>-2101353.5714285714</c:v>
                </c:pt>
                <c:pt idx="186">
                  <c:v>-2057090.1428571427</c:v>
                </c:pt>
                <c:pt idx="187">
                  <c:v>-2003861.5714285714</c:v>
                </c:pt>
                <c:pt idx="188">
                  <c:v>-1948010.7142857141</c:v>
                </c:pt>
                <c:pt idx="189">
                  <c:v>-1877536</c:v>
                </c:pt>
                <c:pt idx="190">
                  <c:v>-1784869.5714285714</c:v>
                </c:pt>
                <c:pt idx="191">
                  <c:v>-1657004.857142857</c:v>
                </c:pt>
                <c:pt idx="192">
                  <c:v>-1505351.0000000002</c:v>
                </c:pt>
                <c:pt idx="193">
                  <c:v>-1378216.1428571427</c:v>
                </c:pt>
                <c:pt idx="194">
                  <c:v>-1228745.142857143</c:v>
                </c:pt>
                <c:pt idx="195">
                  <c:v>-1060619.4285714289</c:v>
                </c:pt>
                <c:pt idx="196">
                  <c:v>-909670.57142857159</c:v>
                </c:pt>
                <c:pt idx="197">
                  <c:v>-807020.28571428591</c:v>
                </c:pt>
                <c:pt idx="198">
                  <c:v>-701509.42857142841</c:v>
                </c:pt>
                <c:pt idx="199">
                  <c:v>-607082.71428571409</c:v>
                </c:pt>
                <c:pt idx="200">
                  <c:v>-538846.42857142864</c:v>
                </c:pt>
                <c:pt idx="201">
                  <c:v>-456750.57142857136</c:v>
                </c:pt>
                <c:pt idx="202">
                  <c:v>-393494.71428571432</c:v>
                </c:pt>
                <c:pt idx="203">
                  <c:v>-362295.57142857136</c:v>
                </c:pt>
                <c:pt idx="204">
                  <c:v>-324793.71428571432</c:v>
                </c:pt>
                <c:pt idx="205">
                  <c:v>-281789.28571428568</c:v>
                </c:pt>
                <c:pt idx="206">
                  <c:v>-232554.14285714272</c:v>
                </c:pt>
                <c:pt idx="207">
                  <c:v>-219404.66666666651</c:v>
                </c:pt>
                <c:pt idx="208">
                  <c:v>-194251.20000000019</c:v>
                </c:pt>
                <c:pt idx="209">
                  <c:v>-174644.75</c:v>
                </c:pt>
                <c:pt idx="210">
                  <c:v>-144120.33333333326</c:v>
                </c:pt>
                <c:pt idx="211">
                  <c:v>-94598</c:v>
                </c:pt>
                <c:pt idx="212">
                  <c:v>-20917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4-4D10-A46C-93E39C3F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072672"/>
        <c:axId val="570253600"/>
      </c:lineChart>
      <c:dateAx>
        <c:axId val="568072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3600"/>
        <c:crosses val="autoZero"/>
        <c:auto val="1"/>
        <c:lblOffset val="100"/>
        <c:baseTimeUnit val="days"/>
      </c:dateAx>
      <c:valAx>
        <c:axId val="57025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07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49930008748906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Table'!$K$5</c:f>
              <c:strCache>
                <c:ptCount val="1"/>
                <c:pt idx="0">
                  <c:v>Year Over Year change - Actuals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Table'!$K$6:$K$218</c:f>
              <c:numCache>
                <c:formatCode>#,##0</c:formatCode>
                <c:ptCount val="213"/>
                <c:pt idx="0">
                  <c:v>-1430292</c:v>
                </c:pt>
                <c:pt idx="1">
                  <c:v>-1571119</c:v>
                </c:pt>
                <c:pt idx="2">
                  <c:v>-1579558</c:v>
                </c:pt>
                <c:pt idx="3">
                  <c:v>-1306884</c:v>
                </c:pt>
                <c:pt idx="4">
                  <c:v>-1721282</c:v>
                </c:pt>
                <c:pt idx="5">
                  <c:v>-1684610</c:v>
                </c:pt>
                <c:pt idx="6">
                  <c:v>-1579510</c:v>
                </c:pt>
                <c:pt idx="7">
                  <c:v>-1483749</c:v>
                </c:pt>
                <c:pt idx="8">
                  <c:v>-1661452</c:v>
                </c:pt>
                <c:pt idx="9">
                  <c:v>-1669858</c:v>
                </c:pt>
                <c:pt idx="10">
                  <c:v>-1299827</c:v>
                </c:pt>
                <c:pt idx="11">
                  <c:v>-1759710</c:v>
                </c:pt>
                <c:pt idx="12">
                  <c:v>-1670664</c:v>
                </c:pt>
                <c:pt idx="13">
                  <c:v>-1569010</c:v>
                </c:pt>
                <c:pt idx="14">
                  <c:v>-1490667</c:v>
                </c:pt>
                <c:pt idx="15">
                  <c:v>-1676274</c:v>
                </c:pt>
                <c:pt idx="16">
                  <c:v>-1675284</c:v>
                </c:pt>
                <c:pt idx="17">
                  <c:v>-1266119</c:v>
                </c:pt>
                <c:pt idx="18">
                  <c:v>-1752672</c:v>
                </c:pt>
                <c:pt idx="19">
                  <c:v>-1694251</c:v>
                </c:pt>
                <c:pt idx="20">
                  <c:v>-1388944</c:v>
                </c:pt>
                <c:pt idx="21">
                  <c:v>-1239304</c:v>
                </c:pt>
                <c:pt idx="22">
                  <c:v>-1357677</c:v>
                </c:pt>
                <c:pt idx="23">
                  <c:v>-1680373</c:v>
                </c:pt>
                <c:pt idx="24">
                  <c:v>-1090862</c:v>
                </c:pt>
                <c:pt idx="25">
                  <c:v>-1230155</c:v>
                </c:pt>
                <c:pt idx="26">
                  <c:v>-1232160</c:v>
                </c:pt>
                <c:pt idx="27">
                  <c:v>-1310913</c:v>
                </c:pt>
                <c:pt idx="28">
                  <c:v>-1521682</c:v>
                </c:pt>
                <c:pt idx="29">
                  <c:v>-1566981</c:v>
                </c:pt>
                <c:pt idx="30">
                  <c:v>-1080150</c:v>
                </c:pt>
                <c:pt idx="31">
                  <c:v>-1363168</c:v>
                </c:pt>
                <c:pt idx="32">
                  <c:v>-1919685</c:v>
                </c:pt>
                <c:pt idx="33">
                  <c:v>-1840049</c:v>
                </c:pt>
                <c:pt idx="34">
                  <c:v>-1648645</c:v>
                </c:pt>
                <c:pt idx="35">
                  <c:v>-1491902</c:v>
                </c:pt>
                <c:pt idx="36">
                  <c:v>-1631219</c:v>
                </c:pt>
                <c:pt idx="37">
                  <c:v>-1651356</c:v>
                </c:pt>
                <c:pt idx="38">
                  <c:v>-1413411</c:v>
                </c:pt>
                <c:pt idx="39">
                  <c:v>-1794776</c:v>
                </c:pt>
                <c:pt idx="40">
                  <c:v>-1760804</c:v>
                </c:pt>
                <c:pt idx="41">
                  <c:v>-1720120</c:v>
                </c:pt>
                <c:pt idx="42">
                  <c:v>-1681500</c:v>
                </c:pt>
                <c:pt idx="43">
                  <c:v>-1803646</c:v>
                </c:pt>
                <c:pt idx="44">
                  <c:v>-1721495</c:v>
                </c:pt>
                <c:pt idx="45">
                  <c:v>-1482067</c:v>
                </c:pt>
                <c:pt idx="46">
                  <c:v>-1843820</c:v>
                </c:pt>
                <c:pt idx="47">
                  <c:v>-1840625</c:v>
                </c:pt>
                <c:pt idx="48">
                  <c:v>-1801157</c:v>
                </c:pt>
                <c:pt idx="49">
                  <c:v>-1747409</c:v>
                </c:pt>
                <c:pt idx="50">
                  <c:v>-1806125</c:v>
                </c:pt>
                <c:pt idx="51">
                  <c:v>-1816108</c:v>
                </c:pt>
                <c:pt idx="52">
                  <c:v>-1607128</c:v>
                </c:pt>
                <c:pt idx="53">
                  <c:v>-1962453</c:v>
                </c:pt>
                <c:pt idx="54">
                  <c:v>-1964387</c:v>
                </c:pt>
                <c:pt idx="55">
                  <c:v>-1834355</c:v>
                </c:pt>
                <c:pt idx="56">
                  <c:v>-1843514</c:v>
                </c:pt>
                <c:pt idx="57">
                  <c:v>-1882171</c:v>
                </c:pt>
                <c:pt idx="58">
                  <c:v>-1888779</c:v>
                </c:pt>
                <c:pt idx="59">
                  <c:v>-1658934</c:v>
                </c:pt>
                <c:pt idx="60">
                  <c:v>-1963616</c:v>
                </c:pt>
                <c:pt idx="61">
                  <c:v>-2024572</c:v>
                </c:pt>
                <c:pt idx="62">
                  <c:v>-1969165</c:v>
                </c:pt>
                <c:pt idx="63">
                  <c:v>-1902211</c:v>
                </c:pt>
                <c:pt idx="64">
                  <c:v>-1913303</c:v>
                </c:pt>
                <c:pt idx="65">
                  <c:v>-1949518</c:v>
                </c:pt>
                <c:pt idx="66">
                  <c:v>-1715898</c:v>
                </c:pt>
                <c:pt idx="67">
                  <c:v>-2008000</c:v>
                </c:pt>
                <c:pt idx="68">
                  <c:v>-2000584</c:v>
                </c:pt>
                <c:pt idx="69">
                  <c:v>-1990960</c:v>
                </c:pt>
                <c:pt idx="70">
                  <c:v>-1969039</c:v>
                </c:pt>
                <c:pt idx="71">
                  <c:v>-1939982</c:v>
                </c:pt>
                <c:pt idx="72">
                  <c:v>-1979933</c:v>
                </c:pt>
                <c:pt idx="73">
                  <c:v>-1749808</c:v>
                </c:pt>
                <c:pt idx="74">
                  <c:v>-2056582</c:v>
                </c:pt>
                <c:pt idx="75">
                  <c:v>-2010664</c:v>
                </c:pt>
                <c:pt idx="76">
                  <c:v>-1933278</c:v>
                </c:pt>
                <c:pt idx="77">
                  <c:v>-1906909</c:v>
                </c:pt>
                <c:pt idx="78">
                  <c:v>-1917130</c:v>
                </c:pt>
                <c:pt idx="79">
                  <c:v>-1915172</c:v>
                </c:pt>
                <c:pt idx="80">
                  <c:v>-1655894</c:v>
                </c:pt>
                <c:pt idx="81">
                  <c:v>-2005688</c:v>
                </c:pt>
                <c:pt idx="82">
                  <c:v>-1898556</c:v>
                </c:pt>
                <c:pt idx="83">
                  <c:v>-1883404</c:v>
                </c:pt>
                <c:pt idx="84">
                  <c:v>-1865098</c:v>
                </c:pt>
                <c:pt idx="85">
                  <c:v>-1993163</c:v>
                </c:pt>
                <c:pt idx="86">
                  <c:v>-2063246</c:v>
                </c:pt>
                <c:pt idx="87">
                  <c:v>-1879177</c:v>
                </c:pt>
                <c:pt idx="88">
                  <c:v>-1465265</c:v>
                </c:pt>
                <c:pt idx="89">
                  <c:v>-1323999</c:v>
                </c:pt>
                <c:pt idx="90">
                  <c:v>-1921373</c:v>
                </c:pt>
                <c:pt idx="91">
                  <c:v>-1847713</c:v>
                </c:pt>
                <c:pt idx="92">
                  <c:v>-1830301</c:v>
                </c:pt>
                <c:pt idx="93">
                  <c:v>-1998220</c:v>
                </c:pt>
                <c:pt idx="94">
                  <c:v>-1822536</c:v>
                </c:pt>
                <c:pt idx="95">
                  <c:v>-2097531</c:v>
                </c:pt>
                <c:pt idx="96">
                  <c:v>-2087598</c:v>
                </c:pt>
                <c:pt idx="97">
                  <c:v>-2099835</c:v>
                </c:pt>
                <c:pt idx="98">
                  <c:v>-2035089</c:v>
                </c:pt>
                <c:pt idx="99">
                  <c:v>-2108888</c:v>
                </c:pt>
                <c:pt idx="100">
                  <c:v>-2129187</c:v>
                </c:pt>
                <c:pt idx="101">
                  <c:v>-1871430</c:v>
                </c:pt>
                <c:pt idx="102">
                  <c:v>-2184995</c:v>
                </c:pt>
                <c:pt idx="103">
                  <c:v>-2152272</c:v>
                </c:pt>
                <c:pt idx="104">
                  <c:v>-2110566</c:v>
                </c:pt>
                <c:pt idx="105">
                  <c:v>-2048650</c:v>
                </c:pt>
                <c:pt idx="106">
                  <c:v>-2165052</c:v>
                </c:pt>
                <c:pt idx="107">
                  <c:v>-2098037</c:v>
                </c:pt>
                <c:pt idx="108">
                  <c:v>-1881827</c:v>
                </c:pt>
                <c:pt idx="109">
                  <c:v>-2208556</c:v>
                </c:pt>
                <c:pt idx="110">
                  <c:v>-2173477</c:v>
                </c:pt>
                <c:pt idx="111">
                  <c:v>-2122089</c:v>
                </c:pt>
                <c:pt idx="112">
                  <c:v>-2094807</c:v>
                </c:pt>
                <c:pt idx="113">
                  <c:v>-2214567</c:v>
                </c:pt>
                <c:pt idx="114">
                  <c:v>-2228605</c:v>
                </c:pt>
                <c:pt idx="115">
                  <c:v>-1872936</c:v>
                </c:pt>
                <c:pt idx="116">
                  <c:v>-2230133</c:v>
                </c:pt>
                <c:pt idx="117">
                  <c:v>-2232065</c:v>
                </c:pt>
                <c:pt idx="118">
                  <c:v>-2065716</c:v>
                </c:pt>
                <c:pt idx="119">
                  <c:v>-1979679</c:v>
                </c:pt>
                <c:pt idx="120">
                  <c:v>-2145741</c:v>
                </c:pt>
                <c:pt idx="121">
                  <c:v>-2202631</c:v>
                </c:pt>
                <c:pt idx="122">
                  <c:v>-1848313</c:v>
                </c:pt>
                <c:pt idx="123">
                  <c:v>-2243480</c:v>
                </c:pt>
                <c:pt idx="124">
                  <c:v>-2163994</c:v>
                </c:pt>
                <c:pt idx="125">
                  <c:v>-2007865</c:v>
                </c:pt>
                <c:pt idx="126">
                  <c:v>-2188806</c:v>
                </c:pt>
                <c:pt idx="127">
                  <c:v>-2171468</c:v>
                </c:pt>
                <c:pt idx="128">
                  <c:v>-1803265</c:v>
                </c:pt>
                <c:pt idx="129">
                  <c:v>-1871635</c:v>
                </c:pt>
                <c:pt idx="130">
                  <c:v>-2443997</c:v>
                </c:pt>
                <c:pt idx="131">
                  <c:v>-2355186</c:v>
                </c:pt>
                <c:pt idx="132">
                  <c:v>-2241756</c:v>
                </c:pt>
                <c:pt idx="133">
                  <c:v>-2122250</c:v>
                </c:pt>
                <c:pt idx="134">
                  <c:v>-2371515</c:v>
                </c:pt>
                <c:pt idx="135">
                  <c:v>-2366469</c:v>
                </c:pt>
                <c:pt idx="136">
                  <c:v>-1897776</c:v>
                </c:pt>
                <c:pt idx="137">
                  <c:v>-2414082</c:v>
                </c:pt>
                <c:pt idx="138">
                  <c:v>-2376396</c:v>
                </c:pt>
                <c:pt idx="139">
                  <c:v>-2167008</c:v>
                </c:pt>
                <c:pt idx="140">
                  <c:v>-2028182</c:v>
                </c:pt>
                <c:pt idx="141">
                  <c:v>-2296670</c:v>
                </c:pt>
                <c:pt idx="142">
                  <c:v>-2218299</c:v>
                </c:pt>
                <c:pt idx="143">
                  <c:v>-1816362</c:v>
                </c:pt>
                <c:pt idx="144">
                  <c:v>-2387187</c:v>
                </c:pt>
                <c:pt idx="145">
                  <c:v>-2364479</c:v>
                </c:pt>
                <c:pt idx="146">
                  <c:v>-2130253</c:v>
                </c:pt>
                <c:pt idx="147">
                  <c:v>-1975996</c:v>
                </c:pt>
                <c:pt idx="148">
                  <c:v>-2307277</c:v>
                </c:pt>
                <c:pt idx="149">
                  <c:v>-2342344</c:v>
                </c:pt>
                <c:pt idx="150">
                  <c:v>-1834017</c:v>
                </c:pt>
                <c:pt idx="151">
                  <c:v>-2374466</c:v>
                </c:pt>
                <c:pt idx="152">
                  <c:v>-2344766</c:v>
                </c:pt>
                <c:pt idx="153">
                  <c:v>-2136813</c:v>
                </c:pt>
                <c:pt idx="154">
                  <c:v>-1991155</c:v>
                </c:pt>
                <c:pt idx="155">
                  <c:v>-2292916</c:v>
                </c:pt>
                <c:pt idx="156">
                  <c:v>-2377934</c:v>
                </c:pt>
                <c:pt idx="157">
                  <c:v>-1876005</c:v>
                </c:pt>
                <c:pt idx="158">
                  <c:v>-2398433</c:v>
                </c:pt>
                <c:pt idx="159">
                  <c:v>-2415334</c:v>
                </c:pt>
                <c:pt idx="160">
                  <c:v>-2155241</c:v>
                </c:pt>
                <c:pt idx="161">
                  <c:v>-2134616</c:v>
                </c:pt>
                <c:pt idx="162">
                  <c:v>-2494827</c:v>
                </c:pt>
                <c:pt idx="163">
                  <c:v>-2251420</c:v>
                </c:pt>
                <c:pt idx="164">
                  <c:v>-1890969</c:v>
                </c:pt>
                <c:pt idx="165">
                  <c:v>-2350748</c:v>
                </c:pt>
                <c:pt idx="166">
                  <c:v>-2521073</c:v>
                </c:pt>
                <c:pt idx="167">
                  <c:v>-2226597</c:v>
                </c:pt>
                <c:pt idx="168">
                  <c:v>-2121154</c:v>
                </c:pt>
                <c:pt idx="169">
                  <c:v>-2382396</c:v>
                </c:pt>
                <c:pt idx="170">
                  <c:v>-2356291</c:v>
                </c:pt>
                <c:pt idx="171">
                  <c:v>-1965497</c:v>
                </c:pt>
                <c:pt idx="172">
                  <c:v>-2481522</c:v>
                </c:pt>
                <c:pt idx="173">
                  <c:v>-2383308</c:v>
                </c:pt>
                <c:pt idx="174">
                  <c:v>-2134345</c:v>
                </c:pt>
                <c:pt idx="175">
                  <c:v>-1993926</c:v>
                </c:pt>
                <c:pt idx="176">
                  <c:v>-2275781</c:v>
                </c:pt>
                <c:pt idx="177">
                  <c:v>-2340900</c:v>
                </c:pt>
                <c:pt idx="178">
                  <c:v>-1893413</c:v>
                </c:pt>
                <c:pt idx="179">
                  <c:v>-2347121</c:v>
                </c:pt>
                <c:pt idx="180">
                  <c:v>-2287479</c:v>
                </c:pt>
                <c:pt idx="181">
                  <c:v>-2015603</c:v>
                </c:pt>
                <c:pt idx="182">
                  <c:v>-1879908</c:v>
                </c:pt>
                <c:pt idx="183">
                  <c:v>-2205973</c:v>
                </c:pt>
                <c:pt idx="184">
                  <c:v>-2330292</c:v>
                </c:pt>
                <c:pt idx="185">
                  <c:v>-1988893</c:v>
                </c:pt>
                <c:pt idx="186">
                  <c:v>-2338740</c:v>
                </c:pt>
                <c:pt idx="187">
                  <c:v>-2283304</c:v>
                </c:pt>
                <c:pt idx="188">
                  <c:v>-2034577</c:v>
                </c:pt>
                <c:pt idx="189">
                  <c:v>-1872895</c:v>
                </c:pt>
                <c:pt idx="190">
                  <c:v>-2102939</c:v>
                </c:pt>
                <c:pt idx="191">
                  <c:v>-2088127</c:v>
                </c:pt>
                <c:pt idx="192">
                  <c:v>-1679049</c:v>
                </c:pt>
                <c:pt idx="193">
                  <c:v>-1966140</c:v>
                </c:pt>
                <c:pt idx="194">
                  <c:v>-1892348</c:v>
                </c:pt>
                <c:pt idx="195">
                  <c:v>-1541254</c:v>
                </c:pt>
                <c:pt idx="196">
                  <c:v>-1224230</c:v>
                </c:pt>
                <c:pt idx="197">
                  <c:v>-1207886</c:v>
                </c:pt>
                <c:pt idx="198">
                  <c:v>-1026550</c:v>
                </c:pt>
                <c:pt idx="199">
                  <c:v>-789105</c:v>
                </c:pt>
                <c:pt idx="200">
                  <c:v>-919843</c:v>
                </c:pt>
                <c:pt idx="201">
                  <c:v>-715468</c:v>
                </c:pt>
                <c:pt idx="202">
                  <c:v>-484612</c:v>
                </c:pt>
                <c:pt idx="203">
                  <c:v>-505678</c:v>
                </c:pt>
                <c:pt idx="204">
                  <c:v>-469310</c:v>
                </c:pt>
                <c:pt idx="205">
                  <c:v>-365563</c:v>
                </c:pt>
                <c:pt idx="206">
                  <c:v>-311451</c:v>
                </c:pt>
                <c:pt idx="207">
                  <c:v>-345172</c:v>
                </c:pt>
                <c:pt idx="208">
                  <c:v>-272677</c:v>
                </c:pt>
                <c:pt idx="209">
                  <c:v>-266218</c:v>
                </c:pt>
                <c:pt idx="210">
                  <c:v>-243165</c:v>
                </c:pt>
                <c:pt idx="211">
                  <c:v>-168279</c:v>
                </c:pt>
                <c:pt idx="212">
                  <c:v>-20917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F-4845-9A7D-124182ED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072672"/>
        <c:axId val="570253600"/>
      </c:lineChart>
      <c:dateAx>
        <c:axId val="568072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3600"/>
        <c:crosses val="autoZero"/>
        <c:auto val="1"/>
        <c:lblOffset val="100"/>
        <c:baseTimeUnit val="days"/>
      </c:dateAx>
      <c:valAx>
        <c:axId val="57025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07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2019 and 2020 Actuals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Table'!$C$5</c:f>
              <c:strCache>
                <c:ptCount val="1"/>
                <c:pt idx="0">
                  <c:v>Total Traveler Throughput -2020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Table'!$C$6:$C$218</c:f>
              <c:numCache>
                <c:formatCode>#,##0</c:formatCode>
                <c:ptCount val="213"/>
                <c:pt idx="0">
                  <c:v>568688</c:v>
                </c:pt>
                <c:pt idx="1">
                  <c:v>797699</c:v>
                </c:pt>
                <c:pt idx="2">
                  <c:v>873038</c:v>
                </c:pt>
                <c:pt idx="3">
                  <c:v>659350</c:v>
                </c:pt>
                <c:pt idx="4">
                  <c:v>826329</c:v>
                </c:pt>
                <c:pt idx="5">
                  <c:v>826316</c:v>
                </c:pt>
                <c:pt idx="6">
                  <c:v>608726</c:v>
                </c:pt>
                <c:pt idx="7">
                  <c:v>549741</c:v>
                </c:pt>
                <c:pt idx="8">
                  <c:v>769936</c:v>
                </c:pt>
                <c:pt idx="9">
                  <c:v>847968</c:v>
                </c:pt>
                <c:pt idx="10">
                  <c:v>638575</c:v>
                </c:pt>
                <c:pt idx="11">
                  <c:v>812214</c:v>
                </c:pt>
                <c:pt idx="12">
                  <c:v>784746</c:v>
                </c:pt>
                <c:pt idx="13">
                  <c:v>577847</c:v>
                </c:pt>
                <c:pt idx="14">
                  <c:v>522383</c:v>
                </c:pt>
                <c:pt idx="15">
                  <c:v>729558</c:v>
                </c:pt>
                <c:pt idx="16">
                  <c:v>809850</c:v>
                </c:pt>
                <c:pt idx="17">
                  <c:v>613703</c:v>
                </c:pt>
                <c:pt idx="18">
                  <c:v>731353</c:v>
                </c:pt>
                <c:pt idx="19">
                  <c:v>755051</c:v>
                </c:pt>
                <c:pt idx="20">
                  <c:v>616923</c:v>
                </c:pt>
                <c:pt idx="21">
                  <c:v>704075</c:v>
                </c:pt>
                <c:pt idx="22">
                  <c:v>935308</c:v>
                </c:pt>
                <c:pt idx="23">
                  <c:v>689630</c:v>
                </c:pt>
                <c:pt idx="24">
                  <c:v>664640</c:v>
                </c:pt>
                <c:pt idx="25">
                  <c:v>968673</c:v>
                </c:pt>
                <c:pt idx="26">
                  <c:v>877698</c:v>
                </c:pt>
                <c:pt idx="27">
                  <c:v>578131</c:v>
                </c:pt>
                <c:pt idx="28">
                  <c:v>516068</c:v>
                </c:pt>
                <c:pt idx="29">
                  <c:v>711178</c:v>
                </c:pt>
                <c:pt idx="30">
                  <c:v>807695</c:v>
                </c:pt>
                <c:pt idx="31">
                  <c:v>591734</c:v>
                </c:pt>
                <c:pt idx="32">
                  <c:v>738873</c:v>
                </c:pt>
                <c:pt idx="33">
                  <c:v>721060</c:v>
                </c:pt>
                <c:pt idx="34">
                  <c:v>540043</c:v>
                </c:pt>
                <c:pt idx="35">
                  <c:v>523186</c:v>
                </c:pt>
                <c:pt idx="36">
                  <c:v>726788</c:v>
                </c:pt>
                <c:pt idx="37">
                  <c:v>841806</c:v>
                </c:pt>
                <c:pt idx="38">
                  <c:v>625822</c:v>
                </c:pt>
                <c:pt idx="39">
                  <c:v>764468</c:v>
                </c:pt>
                <c:pt idx="40">
                  <c:v>772380</c:v>
                </c:pt>
                <c:pt idx="41">
                  <c:v>586718</c:v>
                </c:pt>
                <c:pt idx="42">
                  <c:v>565946</c:v>
                </c:pt>
                <c:pt idx="43">
                  <c:v>773319</c:v>
                </c:pt>
                <c:pt idx="44">
                  <c:v>862949</c:v>
                </c:pt>
                <c:pt idx="45">
                  <c:v>689895</c:v>
                </c:pt>
                <c:pt idx="46">
                  <c:v>783744</c:v>
                </c:pt>
                <c:pt idx="47">
                  <c:v>761821</c:v>
                </c:pt>
                <c:pt idx="48">
                  <c:v>590749</c:v>
                </c:pt>
                <c:pt idx="49">
                  <c:v>559420</c:v>
                </c:pt>
                <c:pt idx="50">
                  <c:v>761861</c:v>
                </c:pt>
                <c:pt idx="51">
                  <c:v>831789</c:v>
                </c:pt>
                <c:pt idx="52">
                  <c:v>683212</c:v>
                </c:pt>
                <c:pt idx="53">
                  <c:v>762547</c:v>
                </c:pt>
                <c:pt idx="54">
                  <c:v>743599</c:v>
                </c:pt>
                <c:pt idx="55">
                  <c:v>595739</c:v>
                </c:pt>
                <c:pt idx="56">
                  <c:v>543601</c:v>
                </c:pt>
                <c:pt idx="57">
                  <c:v>737235</c:v>
                </c:pt>
                <c:pt idx="58">
                  <c:v>799861</c:v>
                </c:pt>
                <c:pt idx="59">
                  <c:v>709033</c:v>
                </c:pt>
                <c:pt idx="60">
                  <c:v>767320</c:v>
                </c:pt>
                <c:pt idx="61">
                  <c:v>718310</c:v>
                </c:pt>
                <c:pt idx="62">
                  <c:v>573200</c:v>
                </c:pt>
                <c:pt idx="63">
                  <c:v>536756</c:v>
                </c:pt>
                <c:pt idx="64">
                  <c:v>700043</c:v>
                </c:pt>
                <c:pt idx="65">
                  <c:v>751205</c:v>
                </c:pt>
                <c:pt idx="66">
                  <c:v>649027</c:v>
                </c:pt>
                <c:pt idx="67">
                  <c:v>724770</c:v>
                </c:pt>
                <c:pt idx="68">
                  <c:v>704815</c:v>
                </c:pt>
                <c:pt idx="69">
                  <c:v>570951</c:v>
                </c:pt>
                <c:pt idx="70">
                  <c:v>530421</c:v>
                </c:pt>
                <c:pt idx="71">
                  <c:v>695330</c:v>
                </c:pt>
                <c:pt idx="72">
                  <c:v>747422</c:v>
                </c:pt>
                <c:pt idx="73">
                  <c:v>646654</c:v>
                </c:pt>
                <c:pt idx="74">
                  <c:v>720378</c:v>
                </c:pt>
                <c:pt idx="75">
                  <c:v>706164</c:v>
                </c:pt>
                <c:pt idx="76">
                  <c:v>589285</c:v>
                </c:pt>
                <c:pt idx="77">
                  <c:v>540268</c:v>
                </c:pt>
                <c:pt idx="78">
                  <c:v>697985</c:v>
                </c:pt>
                <c:pt idx="79">
                  <c:v>754545</c:v>
                </c:pt>
                <c:pt idx="80">
                  <c:v>656284</c:v>
                </c:pt>
                <c:pt idx="81">
                  <c:v>711124</c:v>
                </c:pt>
                <c:pt idx="82">
                  <c:v>709653</c:v>
                </c:pt>
                <c:pt idx="83">
                  <c:v>632498</c:v>
                </c:pt>
                <c:pt idx="84">
                  <c:v>641761</c:v>
                </c:pt>
                <c:pt idx="85">
                  <c:v>755555</c:v>
                </c:pt>
                <c:pt idx="86">
                  <c:v>732123</c:v>
                </c:pt>
                <c:pt idx="87">
                  <c:v>466669</c:v>
                </c:pt>
                <c:pt idx="88">
                  <c:v>718988</c:v>
                </c:pt>
                <c:pt idx="89">
                  <c:v>764761</c:v>
                </c:pt>
                <c:pt idx="90">
                  <c:v>626516</c:v>
                </c:pt>
                <c:pt idx="91">
                  <c:v>500054</c:v>
                </c:pt>
                <c:pt idx="92">
                  <c:v>625235</c:v>
                </c:pt>
                <c:pt idx="93">
                  <c:v>633810</c:v>
                </c:pt>
                <c:pt idx="94">
                  <c:v>546310</c:v>
                </c:pt>
                <c:pt idx="95">
                  <c:v>632984</c:v>
                </c:pt>
                <c:pt idx="96">
                  <c:v>623624</c:v>
                </c:pt>
                <c:pt idx="97">
                  <c:v>494826</c:v>
                </c:pt>
                <c:pt idx="98">
                  <c:v>471421</c:v>
                </c:pt>
                <c:pt idx="99">
                  <c:v>607540</c:v>
                </c:pt>
                <c:pt idx="100">
                  <c:v>590456</c:v>
                </c:pt>
                <c:pt idx="101">
                  <c:v>507129</c:v>
                </c:pt>
                <c:pt idx="102">
                  <c:v>587908</c:v>
                </c:pt>
                <c:pt idx="103">
                  <c:v>576514</c:v>
                </c:pt>
                <c:pt idx="104">
                  <c:v>441829</c:v>
                </c:pt>
                <c:pt idx="105">
                  <c:v>417924</c:v>
                </c:pt>
                <c:pt idx="106">
                  <c:v>534528</c:v>
                </c:pt>
                <c:pt idx="107">
                  <c:v>544046</c:v>
                </c:pt>
                <c:pt idx="108">
                  <c:v>437119</c:v>
                </c:pt>
                <c:pt idx="109">
                  <c:v>519304</c:v>
                </c:pt>
                <c:pt idx="110">
                  <c:v>502209</c:v>
                </c:pt>
                <c:pt idx="111">
                  <c:v>386969</c:v>
                </c:pt>
                <c:pt idx="112">
                  <c:v>338382</c:v>
                </c:pt>
                <c:pt idx="113">
                  <c:v>430414</c:v>
                </c:pt>
                <c:pt idx="114">
                  <c:v>441255</c:v>
                </c:pt>
                <c:pt idx="115">
                  <c:v>353016</c:v>
                </c:pt>
                <c:pt idx="116">
                  <c:v>419675</c:v>
                </c:pt>
                <c:pt idx="117">
                  <c:v>391882</c:v>
                </c:pt>
                <c:pt idx="118">
                  <c:v>304436</c:v>
                </c:pt>
                <c:pt idx="119">
                  <c:v>267742</c:v>
                </c:pt>
                <c:pt idx="120">
                  <c:v>353261</c:v>
                </c:pt>
                <c:pt idx="121">
                  <c:v>352947</c:v>
                </c:pt>
                <c:pt idx="122">
                  <c:v>268867</c:v>
                </c:pt>
                <c:pt idx="123">
                  <c:v>327133</c:v>
                </c:pt>
                <c:pt idx="124">
                  <c:v>321776</c:v>
                </c:pt>
                <c:pt idx="125">
                  <c:v>261170</c:v>
                </c:pt>
                <c:pt idx="126">
                  <c:v>264843</c:v>
                </c:pt>
                <c:pt idx="127">
                  <c:v>340769</c:v>
                </c:pt>
                <c:pt idx="128">
                  <c:v>267451</c:v>
                </c:pt>
                <c:pt idx="129">
                  <c:v>253190</c:v>
                </c:pt>
                <c:pt idx="130">
                  <c:v>348673</c:v>
                </c:pt>
                <c:pt idx="131">
                  <c:v>318449</c:v>
                </c:pt>
                <c:pt idx="132">
                  <c:v>230367</c:v>
                </c:pt>
                <c:pt idx="133">
                  <c:v>190477</c:v>
                </c:pt>
                <c:pt idx="134">
                  <c:v>244176</c:v>
                </c:pt>
                <c:pt idx="135">
                  <c:v>253807</c:v>
                </c:pt>
                <c:pt idx="136">
                  <c:v>193340</c:v>
                </c:pt>
                <c:pt idx="137">
                  <c:v>250467</c:v>
                </c:pt>
                <c:pt idx="138">
                  <c:v>234928</c:v>
                </c:pt>
                <c:pt idx="139">
                  <c:v>176667</c:v>
                </c:pt>
                <c:pt idx="140">
                  <c:v>163205</c:v>
                </c:pt>
                <c:pt idx="141">
                  <c:v>215645</c:v>
                </c:pt>
                <c:pt idx="142">
                  <c:v>200815</c:v>
                </c:pt>
                <c:pt idx="143">
                  <c:v>169580</c:v>
                </c:pt>
                <c:pt idx="144">
                  <c:v>215444</c:v>
                </c:pt>
                <c:pt idx="145">
                  <c:v>190863</c:v>
                </c:pt>
                <c:pt idx="146">
                  <c:v>140409</c:v>
                </c:pt>
                <c:pt idx="147">
                  <c:v>130601</c:v>
                </c:pt>
                <c:pt idx="148">
                  <c:v>163692</c:v>
                </c:pt>
                <c:pt idx="149">
                  <c:v>170254</c:v>
                </c:pt>
                <c:pt idx="150">
                  <c:v>134261</c:v>
                </c:pt>
                <c:pt idx="151">
                  <c:v>171563</c:v>
                </c:pt>
                <c:pt idx="152">
                  <c:v>154695</c:v>
                </c:pt>
                <c:pt idx="153">
                  <c:v>119629</c:v>
                </c:pt>
                <c:pt idx="154">
                  <c:v>110913</c:v>
                </c:pt>
                <c:pt idx="155">
                  <c:v>119854</c:v>
                </c:pt>
                <c:pt idx="156">
                  <c:v>128875</c:v>
                </c:pt>
                <c:pt idx="157">
                  <c:v>114459</c:v>
                </c:pt>
                <c:pt idx="158">
                  <c:v>123464</c:v>
                </c:pt>
                <c:pt idx="159">
                  <c:v>111627</c:v>
                </c:pt>
                <c:pt idx="160">
                  <c:v>98968</c:v>
                </c:pt>
                <c:pt idx="161">
                  <c:v>92859</c:v>
                </c:pt>
                <c:pt idx="162">
                  <c:v>99344</c:v>
                </c:pt>
                <c:pt idx="163">
                  <c:v>105382</c:v>
                </c:pt>
                <c:pt idx="164">
                  <c:v>97236</c:v>
                </c:pt>
                <c:pt idx="165">
                  <c:v>106385</c:v>
                </c:pt>
                <c:pt idx="166">
                  <c:v>95085</c:v>
                </c:pt>
                <c:pt idx="167">
                  <c:v>90784</c:v>
                </c:pt>
                <c:pt idx="168">
                  <c:v>87534</c:v>
                </c:pt>
                <c:pt idx="169">
                  <c:v>102184</c:v>
                </c:pt>
                <c:pt idx="170">
                  <c:v>90510</c:v>
                </c:pt>
                <c:pt idx="171">
                  <c:v>93645</c:v>
                </c:pt>
                <c:pt idx="172">
                  <c:v>108977</c:v>
                </c:pt>
                <c:pt idx="173">
                  <c:v>104090</c:v>
                </c:pt>
                <c:pt idx="174">
                  <c:v>94931</c:v>
                </c:pt>
                <c:pt idx="175">
                  <c:v>97130</c:v>
                </c:pt>
                <c:pt idx="176">
                  <c:v>108310</c:v>
                </c:pt>
                <c:pt idx="177">
                  <c:v>122029</c:v>
                </c:pt>
                <c:pt idx="178">
                  <c:v>118302</c:v>
                </c:pt>
                <c:pt idx="179">
                  <c:v>129763</c:v>
                </c:pt>
                <c:pt idx="180">
                  <c:v>124021</c:v>
                </c:pt>
                <c:pt idx="181">
                  <c:v>136023</c:v>
                </c:pt>
                <c:pt idx="182">
                  <c:v>146348</c:v>
                </c:pt>
                <c:pt idx="183">
                  <c:v>154080</c:v>
                </c:pt>
                <c:pt idx="184">
                  <c:v>180002</c:v>
                </c:pt>
                <c:pt idx="185">
                  <c:v>184027</c:v>
                </c:pt>
                <c:pt idx="186">
                  <c:v>199644</c:v>
                </c:pt>
                <c:pt idx="187">
                  <c:v>203858</c:v>
                </c:pt>
                <c:pt idx="188">
                  <c:v>239234</c:v>
                </c:pt>
                <c:pt idx="189">
                  <c:v>279018</c:v>
                </c:pt>
                <c:pt idx="190">
                  <c:v>331431</c:v>
                </c:pt>
                <c:pt idx="191">
                  <c:v>454516</c:v>
                </c:pt>
                <c:pt idx="192">
                  <c:v>548132</c:v>
                </c:pt>
                <c:pt idx="193">
                  <c:v>593167</c:v>
                </c:pt>
                <c:pt idx="194">
                  <c:v>620883</c:v>
                </c:pt>
                <c:pt idx="195">
                  <c:v>779631</c:v>
                </c:pt>
                <c:pt idx="196">
                  <c:v>953699</c:v>
                </c:pt>
                <c:pt idx="197">
                  <c:v>1257823</c:v>
                </c:pt>
                <c:pt idx="198">
                  <c:v>1519192</c:v>
                </c:pt>
                <c:pt idx="199">
                  <c:v>1485553</c:v>
                </c:pt>
                <c:pt idx="200">
                  <c:v>1714372</c:v>
                </c:pt>
                <c:pt idx="201">
                  <c:v>1788456</c:v>
                </c:pt>
                <c:pt idx="202">
                  <c:v>1702686</c:v>
                </c:pt>
                <c:pt idx="203">
                  <c:v>1617220</c:v>
                </c:pt>
                <c:pt idx="204">
                  <c:v>1909363</c:v>
                </c:pt>
                <c:pt idx="205">
                  <c:v>2119867</c:v>
                </c:pt>
                <c:pt idx="206">
                  <c:v>1844811</c:v>
                </c:pt>
                <c:pt idx="207">
                  <c:v>2198517</c:v>
                </c:pt>
                <c:pt idx="208">
                  <c:v>2130015</c:v>
                </c:pt>
                <c:pt idx="209">
                  <c:v>1877401</c:v>
                </c:pt>
                <c:pt idx="210">
                  <c:v>1736393</c:v>
                </c:pt>
                <c:pt idx="211">
                  <c:v>2089641</c:v>
                </c:pt>
                <c:pt idx="212">
                  <c:v>2280522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A-4E91-99AE-FBB67ADCE09E}"/>
            </c:ext>
          </c:extLst>
        </c:ser>
        <c:ser>
          <c:idx val="1"/>
          <c:order val="1"/>
          <c:tx>
            <c:strRef>
              <c:f>'Data Table'!$G$5</c:f>
              <c:strCache>
                <c:ptCount val="1"/>
                <c:pt idx="0">
                  <c:v>Total Traveler Throughput (1 Year Ago - Same WeekDay)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Table'!$G$6:$G$218</c:f>
              <c:numCache>
                <c:formatCode>#,##0</c:formatCode>
                <c:ptCount val="213"/>
                <c:pt idx="0">
                  <c:v>1998980</c:v>
                </c:pt>
                <c:pt idx="1">
                  <c:v>2368818</c:v>
                </c:pt>
                <c:pt idx="2">
                  <c:v>2452596</c:v>
                </c:pt>
                <c:pt idx="3">
                  <c:v>1966234</c:v>
                </c:pt>
                <c:pt idx="4">
                  <c:v>2547611</c:v>
                </c:pt>
                <c:pt idx="5">
                  <c:v>2510926</c:v>
                </c:pt>
                <c:pt idx="6">
                  <c:v>2188236</c:v>
                </c:pt>
                <c:pt idx="7">
                  <c:v>2033490</c:v>
                </c:pt>
                <c:pt idx="8">
                  <c:v>2431388</c:v>
                </c:pt>
                <c:pt idx="9">
                  <c:v>2517826</c:v>
                </c:pt>
                <c:pt idx="10">
                  <c:v>1938402</c:v>
                </c:pt>
                <c:pt idx="11">
                  <c:v>2571924</c:v>
                </c:pt>
                <c:pt idx="12">
                  <c:v>2455410</c:v>
                </c:pt>
                <c:pt idx="13">
                  <c:v>2146857</c:v>
                </c:pt>
                <c:pt idx="14">
                  <c:v>2013050</c:v>
                </c:pt>
                <c:pt idx="15">
                  <c:v>2405832</c:v>
                </c:pt>
                <c:pt idx="16">
                  <c:v>2485134</c:v>
                </c:pt>
                <c:pt idx="17">
                  <c:v>1879822</c:v>
                </c:pt>
                <c:pt idx="18">
                  <c:v>2484025</c:v>
                </c:pt>
                <c:pt idx="19">
                  <c:v>2449302</c:v>
                </c:pt>
                <c:pt idx="20">
                  <c:v>2005867</c:v>
                </c:pt>
                <c:pt idx="21">
                  <c:v>1943379</c:v>
                </c:pt>
                <c:pt idx="22">
                  <c:v>2292985</c:v>
                </c:pt>
                <c:pt idx="23">
                  <c:v>2370003</c:v>
                </c:pt>
                <c:pt idx="24">
                  <c:v>1755502</c:v>
                </c:pt>
                <c:pt idx="25">
                  <c:v>2198828</c:v>
                </c:pt>
                <c:pt idx="26">
                  <c:v>2109858</c:v>
                </c:pt>
                <c:pt idx="27">
                  <c:v>1889044</c:v>
                </c:pt>
                <c:pt idx="28">
                  <c:v>2037750</c:v>
                </c:pt>
                <c:pt idx="29">
                  <c:v>2278159</c:v>
                </c:pt>
                <c:pt idx="30">
                  <c:v>1887845</c:v>
                </c:pt>
                <c:pt idx="31">
                  <c:v>1954902</c:v>
                </c:pt>
                <c:pt idx="32">
                  <c:v>2658558</c:v>
                </c:pt>
                <c:pt idx="33">
                  <c:v>2561109</c:v>
                </c:pt>
                <c:pt idx="34">
                  <c:v>2188688</c:v>
                </c:pt>
                <c:pt idx="35">
                  <c:v>2015088</c:v>
                </c:pt>
                <c:pt idx="36">
                  <c:v>2358007</c:v>
                </c:pt>
                <c:pt idx="37">
                  <c:v>2493162</c:v>
                </c:pt>
                <c:pt idx="38">
                  <c:v>2039233</c:v>
                </c:pt>
                <c:pt idx="39">
                  <c:v>2559244</c:v>
                </c:pt>
                <c:pt idx="40">
                  <c:v>2533184</c:v>
                </c:pt>
                <c:pt idx="41">
                  <c:v>2306838</c:v>
                </c:pt>
                <c:pt idx="42">
                  <c:v>2247446</c:v>
                </c:pt>
                <c:pt idx="43">
                  <c:v>2576965</c:v>
                </c:pt>
                <c:pt idx="44">
                  <c:v>2584444</c:v>
                </c:pt>
                <c:pt idx="45">
                  <c:v>2171962</c:v>
                </c:pt>
                <c:pt idx="46">
                  <c:v>2627564</c:v>
                </c:pt>
                <c:pt idx="47">
                  <c:v>2602446</c:v>
                </c:pt>
                <c:pt idx="48">
                  <c:v>2391906</c:v>
                </c:pt>
                <c:pt idx="49">
                  <c:v>2306829</c:v>
                </c:pt>
                <c:pt idx="50">
                  <c:v>2567986</c:v>
                </c:pt>
                <c:pt idx="51">
                  <c:v>2647897</c:v>
                </c:pt>
                <c:pt idx="52">
                  <c:v>2290340</c:v>
                </c:pt>
                <c:pt idx="53">
                  <c:v>2725000</c:v>
                </c:pt>
                <c:pt idx="54">
                  <c:v>2707986</c:v>
                </c:pt>
                <c:pt idx="55">
                  <c:v>2430094</c:v>
                </c:pt>
                <c:pt idx="56">
                  <c:v>2387115</c:v>
                </c:pt>
                <c:pt idx="57">
                  <c:v>2619406</c:v>
                </c:pt>
                <c:pt idx="58">
                  <c:v>2688640</c:v>
                </c:pt>
                <c:pt idx="59">
                  <c:v>2367967</c:v>
                </c:pt>
                <c:pt idx="60">
                  <c:v>2730936</c:v>
                </c:pt>
                <c:pt idx="61">
                  <c:v>2742882</c:v>
                </c:pt>
                <c:pt idx="62">
                  <c:v>2542365</c:v>
                </c:pt>
                <c:pt idx="63">
                  <c:v>2438967</c:v>
                </c:pt>
                <c:pt idx="64">
                  <c:v>2613346</c:v>
                </c:pt>
                <c:pt idx="65">
                  <c:v>2700723</c:v>
                </c:pt>
                <c:pt idx="66">
                  <c:v>2364925</c:v>
                </c:pt>
                <c:pt idx="67">
                  <c:v>2732770</c:v>
                </c:pt>
                <c:pt idx="68">
                  <c:v>2705399</c:v>
                </c:pt>
                <c:pt idx="69">
                  <c:v>2561911</c:v>
                </c:pt>
                <c:pt idx="70">
                  <c:v>2499460</c:v>
                </c:pt>
                <c:pt idx="71">
                  <c:v>2635312</c:v>
                </c:pt>
                <c:pt idx="72">
                  <c:v>2727355</c:v>
                </c:pt>
                <c:pt idx="73">
                  <c:v>2396462</c:v>
                </c:pt>
                <c:pt idx="74">
                  <c:v>2776960</c:v>
                </c:pt>
                <c:pt idx="75">
                  <c:v>2716828</c:v>
                </c:pt>
                <c:pt idx="76">
                  <c:v>2522563</c:v>
                </c:pt>
                <c:pt idx="77">
                  <c:v>2447177</c:v>
                </c:pt>
                <c:pt idx="78">
                  <c:v>2615115</c:v>
                </c:pt>
                <c:pt idx="79">
                  <c:v>2669717</c:v>
                </c:pt>
                <c:pt idx="80">
                  <c:v>2312178</c:v>
                </c:pt>
                <c:pt idx="81">
                  <c:v>2716812</c:v>
                </c:pt>
                <c:pt idx="82">
                  <c:v>2608209</c:v>
                </c:pt>
                <c:pt idx="83">
                  <c:v>2515902</c:v>
                </c:pt>
                <c:pt idx="84">
                  <c:v>2506859</c:v>
                </c:pt>
                <c:pt idx="85">
                  <c:v>2748718</c:v>
                </c:pt>
                <c:pt idx="86">
                  <c:v>2795369</c:v>
                </c:pt>
                <c:pt idx="87">
                  <c:v>2345846</c:v>
                </c:pt>
                <c:pt idx="88">
                  <c:v>2184253</c:v>
                </c:pt>
                <c:pt idx="89">
                  <c:v>2088760</c:v>
                </c:pt>
                <c:pt idx="90">
                  <c:v>2547889</c:v>
                </c:pt>
                <c:pt idx="91">
                  <c:v>2347767</c:v>
                </c:pt>
                <c:pt idx="92">
                  <c:v>2455536</c:v>
                </c:pt>
                <c:pt idx="93">
                  <c:v>2632030</c:v>
                </c:pt>
                <c:pt idx="94">
                  <c:v>2368846</c:v>
                </c:pt>
                <c:pt idx="95">
                  <c:v>2730515</c:v>
                </c:pt>
                <c:pt idx="96">
                  <c:v>2711222</c:v>
                </c:pt>
                <c:pt idx="97">
                  <c:v>2594661</c:v>
                </c:pt>
                <c:pt idx="98">
                  <c:v>2506510</c:v>
                </c:pt>
                <c:pt idx="99">
                  <c:v>2716428</c:v>
                </c:pt>
                <c:pt idx="100">
                  <c:v>2719643</c:v>
                </c:pt>
                <c:pt idx="101">
                  <c:v>2378559</c:v>
                </c:pt>
                <c:pt idx="102">
                  <c:v>2772903</c:v>
                </c:pt>
                <c:pt idx="103">
                  <c:v>2728786</c:v>
                </c:pt>
                <c:pt idx="104">
                  <c:v>2552395</c:v>
                </c:pt>
                <c:pt idx="105">
                  <c:v>2466574</c:v>
                </c:pt>
                <c:pt idx="106">
                  <c:v>2699580</c:v>
                </c:pt>
                <c:pt idx="107">
                  <c:v>2642083</c:v>
                </c:pt>
                <c:pt idx="108">
                  <c:v>2318946</c:v>
                </c:pt>
                <c:pt idx="109">
                  <c:v>2727860</c:v>
                </c:pt>
                <c:pt idx="110">
                  <c:v>2675686</c:v>
                </c:pt>
                <c:pt idx="111">
                  <c:v>2509058</c:v>
                </c:pt>
                <c:pt idx="112">
                  <c:v>2433189</c:v>
                </c:pt>
                <c:pt idx="113">
                  <c:v>2644981</c:v>
                </c:pt>
                <c:pt idx="114">
                  <c:v>2669860</c:v>
                </c:pt>
                <c:pt idx="115">
                  <c:v>2225952</c:v>
                </c:pt>
                <c:pt idx="116">
                  <c:v>2649808</c:v>
                </c:pt>
                <c:pt idx="117">
                  <c:v>2623947</c:v>
                </c:pt>
                <c:pt idx="118">
                  <c:v>2370152</c:v>
                </c:pt>
                <c:pt idx="119">
                  <c:v>2247421</c:v>
                </c:pt>
                <c:pt idx="120">
                  <c:v>2499002</c:v>
                </c:pt>
                <c:pt idx="121">
                  <c:v>2555578</c:v>
                </c:pt>
                <c:pt idx="122">
                  <c:v>2117180</c:v>
                </c:pt>
                <c:pt idx="123">
                  <c:v>2570613</c:v>
                </c:pt>
                <c:pt idx="124">
                  <c:v>2485770</c:v>
                </c:pt>
                <c:pt idx="125">
                  <c:v>2269035</c:v>
                </c:pt>
                <c:pt idx="126">
                  <c:v>2453649</c:v>
                </c:pt>
                <c:pt idx="127">
                  <c:v>2512237</c:v>
                </c:pt>
                <c:pt idx="128">
                  <c:v>2070716</c:v>
                </c:pt>
                <c:pt idx="129">
                  <c:v>2124825</c:v>
                </c:pt>
                <c:pt idx="130">
                  <c:v>2792670</c:v>
                </c:pt>
                <c:pt idx="131">
                  <c:v>2673635</c:v>
                </c:pt>
                <c:pt idx="132">
                  <c:v>2472123</c:v>
                </c:pt>
                <c:pt idx="133">
                  <c:v>2312727</c:v>
                </c:pt>
                <c:pt idx="134">
                  <c:v>2615691</c:v>
                </c:pt>
                <c:pt idx="135">
                  <c:v>2620276</c:v>
                </c:pt>
                <c:pt idx="136">
                  <c:v>2091116</c:v>
                </c:pt>
                <c:pt idx="137">
                  <c:v>2664549</c:v>
                </c:pt>
                <c:pt idx="138">
                  <c:v>2611324</c:v>
                </c:pt>
                <c:pt idx="139">
                  <c:v>2343675</c:v>
                </c:pt>
                <c:pt idx="140">
                  <c:v>2191387</c:v>
                </c:pt>
                <c:pt idx="141">
                  <c:v>2512315</c:v>
                </c:pt>
                <c:pt idx="142">
                  <c:v>2419114</c:v>
                </c:pt>
                <c:pt idx="143">
                  <c:v>1985942</c:v>
                </c:pt>
                <c:pt idx="144">
                  <c:v>2602631</c:v>
                </c:pt>
                <c:pt idx="145">
                  <c:v>2555342</c:v>
                </c:pt>
                <c:pt idx="146">
                  <c:v>2270662</c:v>
                </c:pt>
                <c:pt idx="147">
                  <c:v>2106597</c:v>
                </c:pt>
                <c:pt idx="148">
                  <c:v>2470969</c:v>
                </c:pt>
                <c:pt idx="149">
                  <c:v>2512598</c:v>
                </c:pt>
                <c:pt idx="150">
                  <c:v>1968278</c:v>
                </c:pt>
                <c:pt idx="151">
                  <c:v>2546029</c:v>
                </c:pt>
                <c:pt idx="152">
                  <c:v>2499461</c:v>
                </c:pt>
                <c:pt idx="153">
                  <c:v>2256442</c:v>
                </c:pt>
                <c:pt idx="154">
                  <c:v>2102068</c:v>
                </c:pt>
                <c:pt idx="155">
                  <c:v>2412770</c:v>
                </c:pt>
                <c:pt idx="156">
                  <c:v>2506809</c:v>
                </c:pt>
                <c:pt idx="157">
                  <c:v>1990464</c:v>
                </c:pt>
                <c:pt idx="158">
                  <c:v>2521897</c:v>
                </c:pt>
                <c:pt idx="159">
                  <c:v>2526961</c:v>
                </c:pt>
                <c:pt idx="160">
                  <c:v>2254209</c:v>
                </c:pt>
                <c:pt idx="161">
                  <c:v>2227475</c:v>
                </c:pt>
                <c:pt idx="162">
                  <c:v>2594171</c:v>
                </c:pt>
                <c:pt idx="163">
                  <c:v>2356802</c:v>
                </c:pt>
                <c:pt idx="164">
                  <c:v>1988205</c:v>
                </c:pt>
                <c:pt idx="165">
                  <c:v>2457133</c:v>
                </c:pt>
                <c:pt idx="166">
                  <c:v>2616158</c:v>
                </c:pt>
                <c:pt idx="167">
                  <c:v>2317381</c:v>
                </c:pt>
                <c:pt idx="168">
                  <c:v>2208688</c:v>
                </c:pt>
                <c:pt idx="169">
                  <c:v>2484580</c:v>
                </c:pt>
                <c:pt idx="170">
                  <c:v>2446801</c:v>
                </c:pt>
                <c:pt idx="171">
                  <c:v>2059142</c:v>
                </c:pt>
                <c:pt idx="172">
                  <c:v>2590499</c:v>
                </c:pt>
                <c:pt idx="173">
                  <c:v>2487398</c:v>
                </c:pt>
                <c:pt idx="174">
                  <c:v>2229276</c:v>
                </c:pt>
                <c:pt idx="175">
                  <c:v>2091056</c:v>
                </c:pt>
                <c:pt idx="176">
                  <c:v>2384091</c:v>
                </c:pt>
                <c:pt idx="177">
                  <c:v>2462929</c:v>
                </c:pt>
                <c:pt idx="178">
                  <c:v>2011715</c:v>
                </c:pt>
                <c:pt idx="179">
                  <c:v>2476884</c:v>
                </c:pt>
                <c:pt idx="180">
                  <c:v>2411500</c:v>
                </c:pt>
                <c:pt idx="181">
                  <c:v>2151626</c:v>
                </c:pt>
                <c:pt idx="182">
                  <c:v>2026256</c:v>
                </c:pt>
                <c:pt idx="183">
                  <c:v>2360053</c:v>
                </c:pt>
                <c:pt idx="184">
                  <c:v>2510294</c:v>
                </c:pt>
                <c:pt idx="185">
                  <c:v>2172920</c:v>
                </c:pt>
                <c:pt idx="186">
                  <c:v>2538384</c:v>
                </c:pt>
                <c:pt idx="187">
                  <c:v>2487162</c:v>
                </c:pt>
                <c:pt idx="188">
                  <c:v>2273811</c:v>
                </c:pt>
                <c:pt idx="189">
                  <c:v>2151913</c:v>
                </c:pt>
                <c:pt idx="190">
                  <c:v>2434370</c:v>
                </c:pt>
                <c:pt idx="191">
                  <c:v>2542643</c:v>
                </c:pt>
                <c:pt idx="192">
                  <c:v>2227181</c:v>
                </c:pt>
                <c:pt idx="193">
                  <c:v>2559307</c:v>
                </c:pt>
                <c:pt idx="194">
                  <c:v>2513231</c:v>
                </c:pt>
                <c:pt idx="195">
                  <c:v>2320885</c:v>
                </c:pt>
                <c:pt idx="196">
                  <c:v>2177929</c:v>
                </c:pt>
                <c:pt idx="197">
                  <c:v>2465709</c:v>
                </c:pt>
                <c:pt idx="198">
                  <c:v>2545742</c:v>
                </c:pt>
                <c:pt idx="199">
                  <c:v>2274658</c:v>
                </c:pt>
                <c:pt idx="200">
                  <c:v>2634215</c:v>
                </c:pt>
                <c:pt idx="201">
                  <c:v>2503924</c:v>
                </c:pt>
                <c:pt idx="202">
                  <c:v>2187298</c:v>
                </c:pt>
                <c:pt idx="203">
                  <c:v>2122898</c:v>
                </c:pt>
                <c:pt idx="204">
                  <c:v>2378673</c:v>
                </c:pt>
                <c:pt idx="205">
                  <c:v>2485430</c:v>
                </c:pt>
                <c:pt idx="206">
                  <c:v>2156262</c:v>
                </c:pt>
                <c:pt idx="207">
                  <c:v>2543689</c:v>
                </c:pt>
                <c:pt idx="208">
                  <c:v>2402692</c:v>
                </c:pt>
                <c:pt idx="209">
                  <c:v>2143619</c:v>
                </c:pt>
                <c:pt idx="210">
                  <c:v>1979558</c:v>
                </c:pt>
                <c:pt idx="211">
                  <c:v>2257920</c:v>
                </c:pt>
                <c:pt idx="212">
                  <c:v>2301439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A-4E91-99AE-FBB67ADC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578352"/>
        <c:axId val="570251104"/>
      </c:lineChart>
      <c:dateAx>
        <c:axId val="56757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1104"/>
        <c:crosses val="autoZero"/>
        <c:auto val="1"/>
        <c:lblOffset val="100"/>
        <c:baseTimeUnit val="days"/>
      </c:dateAx>
      <c:valAx>
        <c:axId val="5702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2019 and 2020 7-Day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Table'!$D$5</c:f>
              <c:strCache>
                <c:ptCount val="1"/>
                <c:pt idx="0">
                  <c:v>7 Day average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Table'!$D$6:$D$218</c:f>
              <c:numCache>
                <c:formatCode>#,##0</c:formatCode>
                <c:ptCount val="213"/>
                <c:pt idx="0">
                  <c:v>737163.71428571432</c:v>
                </c:pt>
                <c:pt idx="1">
                  <c:v>734457</c:v>
                </c:pt>
                <c:pt idx="2">
                  <c:v>730490.85714285716</c:v>
                </c:pt>
                <c:pt idx="3">
                  <c:v>726909.42857142852</c:v>
                </c:pt>
                <c:pt idx="4">
                  <c:v>723941.57142857148</c:v>
                </c:pt>
                <c:pt idx="5">
                  <c:v>721925.14285714284</c:v>
                </c:pt>
                <c:pt idx="6">
                  <c:v>715986.57142857148</c:v>
                </c:pt>
                <c:pt idx="7">
                  <c:v>711575.28571428568</c:v>
                </c:pt>
                <c:pt idx="8">
                  <c:v>707667</c:v>
                </c:pt>
                <c:pt idx="9">
                  <c:v>701898.71428571432</c:v>
                </c:pt>
                <c:pt idx="10">
                  <c:v>696453.28571428568</c:v>
                </c:pt>
                <c:pt idx="11">
                  <c:v>692900.14285714284</c:v>
                </c:pt>
                <c:pt idx="12">
                  <c:v>681348.57142857148</c:v>
                </c:pt>
                <c:pt idx="13">
                  <c:v>677106.42857142852</c:v>
                </c:pt>
                <c:pt idx="14">
                  <c:v>682688.71428571432</c:v>
                </c:pt>
                <c:pt idx="15">
                  <c:v>708644.71428571432</c:v>
                </c:pt>
                <c:pt idx="16">
                  <c:v>738037.57142857148</c:v>
                </c:pt>
                <c:pt idx="17">
                  <c:v>720863.28571428568</c:v>
                </c:pt>
                <c:pt idx="18">
                  <c:v>728140</c:v>
                </c:pt>
                <c:pt idx="19">
                  <c:v>762042.85714285716</c:v>
                </c:pt>
                <c:pt idx="20">
                  <c:v>779563.85714285716</c:v>
                </c:pt>
                <c:pt idx="21">
                  <c:v>774022.14285714284</c:v>
                </c:pt>
                <c:pt idx="22">
                  <c:v>747164</c:v>
                </c:pt>
                <c:pt idx="23">
                  <c:v>715145.42857142852</c:v>
                </c:pt>
                <c:pt idx="24">
                  <c:v>732011.85714285716</c:v>
                </c:pt>
                <c:pt idx="25">
                  <c:v>721596.71428571432</c:v>
                </c:pt>
                <c:pt idx="26">
                  <c:v>688768.14285714284</c:v>
                </c:pt>
                <c:pt idx="27">
                  <c:v>666391.28571428568</c:v>
                </c:pt>
                <c:pt idx="28">
                  <c:v>660950.14285714284</c:v>
                </c:pt>
                <c:pt idx="29">
                  <c:v>661967</c:v>
                </c:pt>
                <c:pt idx="30">
                  <c:v>664197</c:v>
                </c:pt>
                <c:pt idx="31">
                  <c:v>669070</c:v>
                </c:pt>
                <c:pt idx="32">
                  <c:v>673939.71428571432</c:v>
                </c:pt>
                <c:pt idx="33">
                  <c:v>677596.14285714284</c:v>
                </c:pt>
                <c:pt idx="34">
                  <c:v>684927.57142857148</c:v>
                </c:pt>
                <c:pt idx="35">
                  <c:v>691595.42857142852</c:v>
                </c:pt>
                <c:pt idx="36">
                  <c:v>697704</c:v>
                </c:pt>
                <c:pt idx="37">
                  <c:v>704351.28571428568</c:v>
                </c:pt>
                <c:pt idx="38">
                  <c:v>707371.71428571432</c:v>
                </c:pt>
                <c:pt idx="39">
                  <c:v>716525</c:v>
                </c:pt>
                <c:pt idx="40">
                  <c:v>719278.71428571432</c:v>
                </c:pt>
                <c:pt idx="41">
                  <c:v>717770.28571428568</c:v>
                </c:pt>
                <c:pt idx="42">
                  <c:v>718346.14285714284</c:v>
                </c:pt>
                <c:pt idx="43">
                  <c:v>717413.85714285716</c:v>
                </c:pt>
                <c:pt idx="44">
                  <c:v>715777</c:v>
                </c:pt>
                <c:pt idx="45">
                  <c:v>711325.57142857148</c:v>
                </c:pt>
                <c:pt idx="46">
                  <c:v>710370.85714285716</c:v>
                </c:pt>
                <c:pt idx="47">
                  <c:v>707342.71428571432</c:v>
                </c:pt>
                <c:pt idx="48">
                  <c:v>704739.57142857148</c:v>
                </c:pt>
                <c:pt idx="49">
                  <c:v>705452.42857142852</c:v>
                </c:pt>
                <c:pt idx="50">
                  <c:v>703192.57142857148</c:v>
                </c:pt>
                <c:pt idx="51">
                  <c:v>699674.57142857148</c:v>
                </c:pt>
                <c:pt idx="52">
                  <c:v>695113.42857142852</c:v>
                </c:pt>
                <c:pt idx="53">
                  <c:v>698802.14285714284</c:v>
                </c:pt>
                <c:pt idx="54">
                  <c:v>699484</c:v>
                </c:pt>
                <c:pt idx="55">
                  <c:v>695871.28571428568</c:v>
                </c:pt>
                <c:pt idx="56">
                  <c:v>692651.42857142852</c:v>
                </c:pt>
                <c:pt idx="57">
                  <c:v>691673.57142857148</c:v>
                </c:pt>
                <c:pt idx="58">
                  <c:v>686360.42857142852</c:v>
                </c:pt>
                <c:pt idx="59">
                  <c:v>679409.57142857148</c:v>
                </c:pt>
                <c:pt idx="60">
                  <c:v>670837.28571428568</c:v>
                </c:pt>
                <c:pt idx="61">
                  <c:v>664758.71428571432</c:v>
                </c:pt>
                <c:pt idx="62">
                  <c:v>662830.85714285716</c:v>
                </c:pt>
                <c:pt idx="63">
                  <c:v>662509.57142857148</c:v>
                </c:pt>
                <c:pt idx="64">
                  <c:v>661604.57142857148</c:v>
                </c:pt>
                <c:pt idx="65">
                  <c:v>660931.28571428568</c:v>
                </c:pt>
                <c:pt idx="66">
                  <c:v>660390.85714285716</c:v>
                </c:pt>
                <c:pt idx="67">
                  <c:v>660051.85714285716</c:v>
                </c:pt>
                <c:pt idx="68">
                  <c:v>659424.42857142852</c:v>
                </c:pt>
                <c:pt idx="69">
                  <c:v>659617.14285714284</c:v>
                </c:pt>
                <c:pt idx="70">
                  <c:v>662236.28571428568</c:v>
                </c:pt>
                <c:pt idx="71">
                  <c:v>663643</c:v>
                </c:pt>
                <c:pt idx="72">
                  <c:v>664022.28571428568</c:v>
                </c:pt>
                <c:pt idx="73">
                  <c:v>665039.85714285716</c:v>
                </c:pt>
                <c:pt idx="74">
                  <c:v>666415.57142857148</c:v>
                </c:pt>
                <c:pt idx="75">
                  <c:v>665093.57142857148</c:v>
                </c:pt>
                <c:pt idx="76">
                  <c:v>665592</c:v>
                </c:pt>
                <c:pt idx="77">
                  <c:v>671765.28571428568</c:v>
                </c:pt>
                <c:pt idx="78">
                  <c:v>686264.28571428568</c:v>
                </c:pt>
                <c:pt idx="79">
                  <c:v>694488.57142857148</c:v>
                </c:pt>
                <c:pt idx="80">
                  <c:v>691285.42857142852</c:v>
                </c:pt>
                <c:pt idx="81">
                  <c:v>664197.57142857148</c:v>
                </c:pt>
                <c:pt idx="82">
                  <c:v>665321</c:v>
                </c:pt>
                <c:pt idx="83">
                  <c:v>673193.57142857148</c:v>
                </c:pt>
                <c:pt idx="84">
                  <c:v>672339</c:v>
                </c:pt>
                <c:pt idx="85">
                  <c:v>652095.14285714284</c:v>
                </c:pt>
                <c:pt idx="86">
                  <c:v>633478</c:v>
                </c:pt>
                <c:pt idx="87">
                  <c:v>619433.28571428568</c:v>
                </c:pt>
                <c:pt idx="88">
                  <c:v>630810.57142857148</c:v>
                </c:pt>
                <c:pt idx="89">
                  <c:v>618524.28571428568</c:v>
                </c:pt>
                <c:pt idx="90">
                  <c:v>598361.85714285716</c:v>
                </c:pt>
                <c:pt idx="91">
                  <c:v>579549</c:v>
                </c:pt>
                <c:pt idx="92">
                  <c:v>575458.57142857148</c:v>
                </c:pt>
                <c:pt idx="93">
                  <c:v>572930.71428571432</c:v>
                </c:pt>
                <c:pt idx="94">
                  <c:v>566737.28571428568</c:v>
                </c:pt>
                <c:pt idx="95">
                  <c:v>561140</c:v>
                </c:pt>
                <c:pt idx="96">
                  <c:v>554700.57142857148</c:v>
                </c:pt>
                <c:pt idx="97">
                  <c:v>547970.57142857148</c:v>
                </c:pt>
                <c:pt idx="98">
                  <c:v>540399.57142857148</c:v>
                </c:pt>
                <c:pt idx="99">
                  <c:v>532757.14285714284</c:v>
                </c:pt>
                <c:pt idx="100">
                  <c:v>522326.85714285716</c:v>
                </c:pt>
                <c:pt idx="101">
                  <c:v>515696.85714285716</c:v>
                </c:pt>
                <c:pt idx="102">
                  <c:v>505695.42857142858</c:v>
                </c:pt>
                <c:pt idx="103">
                  <c:v>495894.85714285716</c:v>
                </c:pt>
                <c:pt idx="104">
                  <c:v>485279.85714285716</c:v>
                </c:pt>
                <c:pt idx="105">
                  <c:v>477442.71428571426</c:v>
                </c:pt>
                <c:pt idx="106">
                  <c:v>466079.57142857142</c:v>
                </c:pt>
                <c:pt idx="107">
                  <c:v>451206.14285714284</c:v>
                </c:pt>
                <c:pt idx="108">
                  <c:v>436521.71428571426</c:v>
                </c:pt>
                <c:pt idx="109">
                  <c:v>424507</c:v>
                </c:pt>
                <c:pt idx="110">
                  <c:v>410274.28571428574</c:v>
                </c:pt>
                <c:pt idx="111">
                  <c:v>394513.28571428574</c:v>
                </c:pt>
                <c:pt idx="112">
                  <c:v>382722.85714285716</c:v>
                </c:pt>
                <c:pt idx="113">
                  <c:v>372631.42857142858</c:v>
                </c:pt>
                <c:pt idx="114">
                  <c:v>361609.57142857142</c:v>
                </c:pt>
                <c:pt idx="115">
                  <c:v>348994.14285714284</c:v>
                </c:pt>
                <c:pt idx="116">
                  <c:v>336972.85714285716</c:v>
                </c:pt>
                <c:pt idx="117">
                  <c:v>323752.57142857142</c:v>
                </c:pt>
                <c:pt idx="118">
                  <c:v>313737.42857142858</c:v>
                </c:pt>
                <c:pt idx="119">
                  <c:v>307556.57142857142</c:v>
                </c:pt>
                <c:pt idx="120">
                  <c:v>307142.42857142858</c:v>
                </c:pt>
                <c:pt idx="121">
                  <c:v>305357.85714285716</c:v>
                </c:pt>
                <c:pt idx="122">
                  <c:v>293144.14285714284</c:v>
                </c:pt>
                <c:pt idx="123">
                  <c:v>290904.57142857142</c:v>
                </c:pt>
                <c:pt idx="124">
                  <c:v>293981.71428571426</c:v>
                </c:pt>
                <c:pt idx="125">
                  <c:v>293506.42857142858</c:v>
                </c:pt>
                <c:pt idx="126">
                  <c:v>289106</c:v>
                </c:pt>
                <c:pt idx="127">
                  <c:v>278482.28571428574</c:v>
                </c:pt>
                <c:pt idx="128">
                  <c:v>264683.28571428574</c:v>
                </c:pt>
                <c:pt idx="129">
                  <c:v>262734.14285714284</c:v>
                </c:pt>
                <c:pt idx="130">
                  <c:v>254184.14285714287</c:v>
                </c:pt>
                <c:pt idx="131">
                  <c:v>240154.71428571429</c:v>
                </c:pt>
                <c:pt idx="132">
                  <c:v>228223.14285714287</c:v>
                </c:pt>
                <c:pt idx="133">
                  <c:v>220551.71428571429</c:v>
                </c:pt>
                <c:pt idx="134">
                  <c:v>216655.71428571429</c:v>
                </c:pt>
                <c:pt idx="135">
                  <c:v>212579.85714285713</c:v>
                </c:pt>
                <c:pt idx="136">
                  <c:v>205009.57142857142</c:v>
                </c:pt>
                <c:pt idx="137">
                  <c:v>201615.28571428571</c:v>
                </c:pt>
                <c:pt idx="138">
                  <c:v>196612</c:v>
                </c:pt>
                <c:pt idx="139">
                  <c:v>190317</c:v>
                </c:pt>
                <c:pt idx="140">
                  <c:v>185137.28571428571</c:v>
                </c:pt>
                <c:pt idx="141">
                  <c:v>180479.57142857142</c:v>
                </c:pt>
                <c:pt idx="142">
                  <c:v>173057.71428571429</c:v>
                </c:pt>
                <c:pt idx="143">
                  <c:v>168691.85714285713</c:v>
                </c:pt>
                <c:pt idx="144">
                  <c:v>163646.28571428571</c:v>
                </c:pt>
                <c:pt idx="145">
                  <c:v>157377.57142857142</c:v>
                </c:pt>
                <c:pt idx="146">
                  <c:v>152210.71428571429</c:v>
                </c:pt>
                <c:pt idx="147">
                  <c:v>149242.14285714287</c:v>
                </c:pt>
                <c:pt idx="148">
                  <c:v>146429.57142857142</c:v>
                </c:pt>
                <c:pt idx="149">
                  <c:v>140167</c:v>
                </c:pt>
                <c:pt idx="150">
                  <c:v>134255.71428571429</c:v>
                </c:pt>
                <c:pt idx="151">
                  <c:v>131426.85714285713</c:v>
                </c:pt>
                <c:pt idx="152">
                  <c:v>124555.57142857143</c:v>
                </c:pt>
                <c:pt idx="153">
                  <c:v>118403</c:v>
                </c:pt>
                <c:pt idx="154">
                  <c:v>115451.42857142857</c:v>
                </c:pt>
                <c:pt idx="155">
                  <c:v>112872.28571428571</c:v>
                </c:pt>
                <c:pt idx="156">
                  <c:v>109942.28571428571</c:v>
                </c:pt>
                <c:pt idx="157">
                  <c:v>106586.14285714286</c:v>
                </c:pt>
                <c:pt idx="158">
                  <c:v>104125.71428571429</c:v>
                </c:pt>
                <c:pt idx="159">
                  <c:v>101685.85714285714</c:v>
                </c:pt>
                <c:pt idx="160">
                  <c:v>99322.71428571429</c:v>
                </c:pt>
                <c:pt idx="161">
                  <c:v>98153.571428571435</c:v>
                </c:pt>
                <c:pt idx="162">
                  <c:v>97392.857142857145</c:v>
                </c:pt>
                <c:pt idx="163">
                  <c:v>97798.571428571435</c:v>
                </c:pt>
                <c:pt idx="164">
                  <c:v>95674</c:v>
                </c:pt>
                <c:pt idx="165">
                  <c:v>95161</c:v>
                </c:pt>
                <c:pt idx="166">
                  <c:v>95531.28571428571</c:v>
                </c:pt>
                <c:pt idx="167">
                  <c:v>96817.71428571429</c:v>
                </c:pt>
                <c:pt idx="168">
                  <c:v>97410.142857142855</c:v>
                </c:pt>
                <c:pt idx="169">
                  <c:v>98781</c:v>
                </c:pt>
                <c:pt idx="170">
                  <c:v>99656.142857142855</c:v>
                </c:pt>
                <c:pt idx="171">
                  <c:v>104158.85714285714</c:v>
                </c:pt>
                <c:pt idx="172">
                  <c:v>107681.28571428571</c:v>
                </c:pt>
                <c:pt idx="173">
                  <c:v>110650.71428571429</c:v>
                </c:pt>
                <c:pt idx="174">
                  <c:v>113498</c:v>
                </c:pt>
                <c:pt idx="175">
                  <c:v>119368.28571428571</c:v>
                </c:pt>
                <c:pt idx="176">
                  <c:v>126399.42857142857</c:v>
                </c:pt>
                <c:pt idx="177">
                  <c:v>132938</c:v>
                </c:pt>
                <c:pt idx="178">
                  <c:v>141219.85714285713</c:v>
                </c:pt>
                <c:pt idx="179">
                  <c:v>150609.14285714287</c:v>
                </c:pt>
                <c:pt idx="180">
                  <c:v>160592.14285714287</c:v>
                </c:pt>
                <c:pt idx="181">
                  <c:v>171997.42857142858</c:v>
                </c:pt>
                <c:pt idx="182">
                  <c:v>186741.85714285713</c:v>
                </c:pt>
                <c:pt idx="183">
                  <c:v>205694.71428571429</c:v>
                </c:pt>
                <c:pt idx="184">
                  <c:v>231030.57142857142</c:v>
                </c:pt>
                <c:pt idx="185">
                  <c:v>270246.85714285716</c:v>
                </c:pt>
                <c:pt idx="186">
                  <c:v>322261.85714285716</c:v>
                </c:pt>
                <c:pt idx="187">
                  <c:v>378479.42857142858</c:v>
                </c:pt>
                <c:pt idx="188">
                  <c:v>438054.42857142858</c:v>
                </c:pt>
                <c:pt idx="189">
                  <c:v>515254</c:v>
                </c:pt>
                <c:pt idx="190">
                  <c:v>611637</c:v>
                </c:pt>
                <c:pt idx="191">
                  <c:v>743978.71428571432</c:v>
                </c:pt>
                <c:pt idx="192">
                  <c:v>896075.28571428568</c:v>
                </c:pt>
                <c:pt idx="193">
                  <c:v>1029992.5714285715</c:v>
                </c:pt>
                <c:pt idx="194">
                  <c:v>1190164.7142857143</c:v>
                </c:pt>
                <c:pt idx="195">
                  <c:v>1356960.857142857</c:v>
                </c:pt>
                <c:pt idx="196">
                  <c:v>1488825.857142857</c:v>
                </c:pt>
                <c:pt idx="197">
                  <c:v>1583614.5714285714</c:v>
                </c:pt>
                <c:pt idx="198">
                  <c:v>1676691.7142857143</c:v>
                </c:pt>
                <c:pt idx="199">
                  <c:v>1762502.4285714286</c:v>
                </c:pt>
                <c:pt idx="200">
                  <c:v>1813825</c:v>
                </c:pt>
                <c:pt idx="201">
                  <c:v>1882988.5714285714</c:v>
                </c:pt>
                <c:pt idx="202">
                  <c:v>1931782.7142857143</c:v>
                </c:pt>
                <c:pt idx="203">
                  <c:v>1956742</c:v>
                </c:pt>
                <c:pt idx="204">
                  <c:v>1973766.7142857143</c:v>
                </c:pt>
                <c:pt idx="205">
                  <c:v>1999520.7142857143</c:v>
                </c:pt>
                <c:pt idx="206">
                  <c:v>2022471.4285714286</c:v>
                </c:pt>
                <c:pt idx="207">
                  <c:v>2052081.5</c:v>
                </c:pt>
                <c:pt idx="208">
                  <c:v>2022794.4</c:v>
                </c:pt>
                <c:pt idx="209">
                  <c:v>1995989.25</c:v>
                </c:pt>
                <c:pt idx="210">
                  <c:v>2035518.6666666667</c:v>
                </c:pt>
                <c:pt idx="211">
                  <c:v>2185081.5</c:v>
                </c:pt>
                <c:pt idx="212">
                  <c:v>2280522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3-4E48-8FFE-48A6014D34DE}"/>
            </c:ext>
          </c:extLst>
        </c:ser>
        <c:ser>
          <c:idx val="1"/>
          <c:order val="1"/>
          <c:tx>
            <c:strRef>
              <c:f>'Data Table'!$H$5</c:f>
              <c:strCache>
                <c:ptCount val="1"/>
                <c:pt idx="0">
                  <c:v>2019 7 Day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Table'!$H$6:$H$218</c:f>
              <c:numCache>
                <c:formatCode>#,##0</c:formatCode>
                <c:ptCount val="213"/>
                <c:pt idx="0">
                  <c:v>2290485.8571428573</c:v>
                </c:pt>
                <c:pt idx="1">
                  <c:v>2295415.8571428573</c:v>
                </c:pt>
                <c:pt idx="2">
                  <c:v>2304354.4285714286</c:v>
                </c:pt>
                <c:pt idx="3">
                  <c:v>2313673</c:v>
                </c:pt>
                <c:pt idx="4">
                  <c:v>2309697</c:v>
                </c:pt>
                <c:pt idx="5">
                  <c:v>2313170.2857142859</c:v>
                </c:pt>
                <c:pt idx="6">
                  <c:v>2305239.4285714286</c:v>
                </c:pt>
                <c:pt idx="7">
                  <c:v>2299328.1428571427</c:v>
                </c:pt>
                <c:pt idx="8">
                  <c:v>2296408.1428571427</c:v>
                </c:pt>
                <c:pt idx="9">
                  <c:v>2292757.2857142859</c:v>
                </c:pt>
                <c:pt idx="10">
                  <c:v>2288087</c:v>
                </c:pt>
                <c:pt idx="11">
                  <c:v>2279718.4285714286</c:v>
                </c:pt>
                <c:pt idx="12">
                  <c:v>2267161.4285714286</c:v>
                </c:pt>
                <c:pt idx="13">
                  <c:v>2266288.8571428573</c:v>
                </c:pt>
                <c:pt idx="14">
                  <c:v>2246147.4285714286</c:v>
                </c:pt>
                <c:pt idx="15">
                  <c:v>2236194.4285714286</c:v>
                </c:pt>
                <c:pt idx="16">
                  <c:v>2220073.4285714286</c:v>
                </c:pt>
                <c:pt idx="17">
                  <c:v>2203626.1428571427</c:v>
                </c:pt>
                <c:pt idx="18">
                  <c:v>2185866.1428571427</c:v>
                </c:pt>
                <c:pt idx="19">
                  <c:v>2145123.7142857141</c:v>
                </c:pt>
                <c:pt idx="20">
                  <c:v>2096631.7142857143</c:v>
                </c:pt>
                <c:pt idx="21">
                  <c:v>2079942.7142857143</c:v>
                </c:pt>
                <c:pt idx="22">
                  <c:v>2093424.2857142857</c:v>
                </c:pt>
                <c:pt idx="23">
                  <c:v>2091306.2857142857</c:v>
                </c:pt>
                <c:pt idx="24">
                  <c:v>2022426.5714285714</c:v>
                </c:pt>
                <c:pt idx="25">
                  <c:v>2050912.2857142857</c:v>
                </c:pt>
                <c:pt idx="26">
                  <c:v>2116588</c:v>
                </c:pt>
                <c:pt idx="27">
                  <c:v>2181052.4285714286</c:v>
                </c:pt>
                <c:pt idx="28">
                  <c:v>2223858.7142857141</c:v>
                </c:pt>
                <c:pt idx="29">
                  <c:v>2220621.2857142859</c:v>
                </c:pt>
                <c:pt idx="30">
                  <c:v>2232028.1428571427</c:v>
                </c:pt>
                <c:pt idx="31">
                  <c:v>2318502</c:v>
                </c:pt>
                <c:pt idx="32">
                  <c:v>2330549.2857142859</c:v>
                </c:pt>
                <c:pt idx="33">
                  <c:v>2316361.5714285714</c:v>
                </c:pt>
                <c:pt idx="34">
                  <c:v>2312372.2857142859</c:v>
                </c:pt>
                <c:pt idx="35">
                  <c:v>2329250.8571428573</c:v>
                </c:pt>
                <c:pt idx="36">
                  <c:v>2362444.8571428573</c:v>
                </c:pt>
                <c:pt idx="37">
                  <c:v>2393724.5714285714</c:v>
                </c:pt>
                <c:pt idx="38">
                  <c:v>2406764.8571428573</c:v>
                </c:pt>
                <c:pt idx="39">
                  <c:v>2425726.1428571427</c:v>
                </c:pt>
                <c:pt idx="40">
                  <c:v>2435486.1428571427</c:v>
                </c:pt>
                <c:pt idx="41">
                  <c:v>2445380.7142857141</c:v>
                </c:pt>
                <c:pt idx="42">
                  <c:v>2457533.2857142859</c:v>
                </c:pt>
                <c:pt idx="43">
                  <c:v>2466016.5714285714</c:v>
                </c:pt>
                <c:pt idx="44">
                  <c:v>2464733.8571428573</c:v>
                </c:pt>
                <c:pt idx="45">
                  <c:v>2473798.5714285714</c:v>
                </c:pt>
                <c:pt idx="46">
                  <c:v>2490709.7142857141</c:v>
                </c:pt>
                <c:pt idx="47">
                  <c:v>2504629.1428571427</c:v>
                </c:pt>
                <c:pt idx="48">
                  <c:v>2519706.2857142859</c:v>
                </c:pt>
                <c:pt idx="49">
                  <c:v>2525161.7142857141</c:v>
                </c:pt>
                <c:pt idx="50">
                  <c:v>2536631.1428571427</c:v>
                </c:pt>
                <c:pt idx="51">
                  <c:v>2543976.8571428573</c:v>
                </c:pt>
                <c:pt idx="52">
                  <c:v>2549797.2857142859</c:v>
                </c:pt>
                <c:pt idx="53">
                  <c:v>2560886.8571428573</c:v>
                </c:pt>
                <c:pt idx="54">
                  <c:v>2561734.8571428573</c:v>
                </c:pt>
                <c:pt idx="55">
                  <c:v>2566720</c:v>
                </c:pt>
                <c:pt idx="56">
                  <c:v>2582758.7142857141</c:v>
                </c:pt>
                <c:pt idx="57">
                  <c:v>2590166.1428571427</c:v>
                </c:pt>
                <c:pt idx="58">
                  <c:v>2589300.4285714286</c:v>
                </c:pt>
                <c:pt idx="59">
                  <c:v>2591026.5714285714</c:v>
                </c:pt>
                <c:pt idx="60">
                  <c:v>2590592</c:v>
                </c:pt>
                <c:pt idx="61">
                  <c:v>2590854</c:v>
                </c:pt>
                <c:pt idx="62">
                  <c:v>2585499.2857142859</c:v>
                </c:pt>
                <c:pt idx="63">
                  <c:v>2588291.5714285714</c:v>
                </c:pt>
                <c:pt idx="64">
                  <c:v>2596933.4285714286</c:v>
                </c:pt>
                <c:pt idx="65">
                  <c:v>2600071.4285714286</c:v>
                </c:pt>
                <c:pt idx="66">
                  <c:v>2603876</c:v>
                </c:pt>
                <c:pt idx="67">
                  <c:v>2608381.2857142859</c:v>
                </c:pt>
                <c:pt idx="68">
                  <c:v>2614694.1428571427</c:v>
                </c:pt>
                <c:pt idx="69">
                  <c:v>2616326.8571428573</c:v>
                </c:pt>
                <c:pt idx="70">
                  <c:v>2610705.7142857141</c:v>
                </c:pt>
                <c:pt idx="71">
                  <c:v>2603236.7142857141</c:v>
                </c:pt>
                <c:pt idx="72">
                  <c:v>2600351.4285714286</c:v>
                </c:pt>
                <c:pt idx="73">
                  <c:v>2592117.4285714286</c:v>
                </c:pt>
                <c:pt idx="74">
                  <c:v>2580076.8571428573</c:v>
                </c:pt>
                <c:pt idx="75">
                  <c:v>2571484.2857142859</c:v>
                </c:pt>
                <c:pt idx="76">
                  <c:v>2555967.2857142859</c:v>
                </c:pt>
                <c:pt idx="77">
                  <c:v>2555015.7142857141</c:v>
                </c:pt>
                <c:pt idx="78">
                  <c:v>2563541.7142857141</c:v>
                </c:pt>
                <c:pt idx="79">
                  <c:v>2582627.8571428573</c:v>
                </c:pt>
                <c:pt idx="80">
                  <c:v>2600578.1428571427</c:v>
                </c:pt>
                <c:pt idx="81">
                  <c:v>2605387.8571428573</c:v>
                </c:pt>
                <c:pt idx="82">
                  <c:v>2529308</c:v>
                </c:pt>
                <c:pt idx="83">
                  <c:v>2455101</c:v>
                </c:pt>
                <c:pt idx="84">
                  <c:v>2459670.5714285714</c:v>
                </c:pt>
                <c:pt idx="85">
                  <c:v>2436943.1428571427</c:v>
                </c:pt>
                <c:pt idx="86">
                  <c:v>2395060</c:v>
                </c:pt>
                <c:pt idx="87">
                  <c:v>2371725.8571428573</c:v>
                </c:pt>
                <c:pt idx="88">
                  <c:v>2375011.5714285714</c:v>
                </c:pt>
                <c:pt idx="89">
                  <c:v>2453049</c:v>
                </c:pt>
                <c:pt idx="90">
                  <c:v>2541972.1428571427</c:v>
                </c:pt>
                <c:pt idx="91">
                  <c:v>2548653.8571428573</c:v>
                </c:pt>
                <c:pt idx="92">
                  <c:v>2571331.4285714286</c:v>
                </c:pt>
                <c:pt idx="93">
                  <c:v>2608601.7142857141</c:v>
                </c:pt>
                <c:pt idx="94">
                  <c:v>2621117.8571428573</c:v>
                </c:pt>
                <c:pt idx="95">
                  <c:v>2622505.4285714286</c:v>
                </c:pt>
                <c:pt idx="96">
                  <c:v>2628560.8571428573</c:v>
                </c:pt>
                <c:pt idx="97">
                  <c:v>2631070</c:v>
                </c:pt>
                <c:pt idx="98">
                  <c:v>2625032</c:v>
                </c:pt>
                <c:pt idx="99">
                  <c:v>2619326.8571428573</c:v>
                </c:pt>
                <c:pt idx="100">
                  <c:v>2616920</c:v>
                </c:pt>
                <c:pt idx="101">
                  <c:v>2605840</c:v>
                </c:pt>
                <c:pt idx="102">
                  <c:v>2597323.8571428573</c:v>
                </c:pt>
                <c:pt idx="103">
                  <c:v>2590889.1428571427</c:v>
                </c:pt>
                <c:pt idx="104">
                  <c:v>2583303.4285714286</c:v>
                </c:pt>
                <c:pt idx="105">
                  <c:v>2577112.4285714286</c:v>
                </c:pt>
                <c:pt idx="106">
                  <c:v>2572343.1428571427</c:v>
                </c:pt>
                <c:pt idx="107">
                  <c:v>2564543.2857142859</c:v>
                </c:pt>
                <c:pt idx="108">
                  <c:v>2568511.4285714286</c:v>
                </c:pt>
                <c:pt idx="109">
                  <c:v>2555226.5714285714</c:v>
                </c:pt>
                <c:pt idx="110">
                  <c:v>2544076.2857142859</c:v>
                </c:pt>
                <c:pt idx="111">
                  <c:v>2536685</c:v>
                </c:pt>
                <c:pt idx="112">
                  <c:v>2516841.2857142859</c:v>
                </c:pt>
                <c:pt idx="113">
                  <c:v>2490303</c:v>
                </c:pt>
                <c:pt idx="114">
                  <c:v>2469448.8571428573</c:v>
                </c:pt>
                <c:pt idx="115">
                  <c:v>2453122.8571428573</c:v>
                </c:pt>
                <c:pt idx="116">
                  <c:v>2437584</c:v>
                </c:pt>
                <c:pt idx="117">
                  <c:v>2426270.4285714286</c:v>
                </c:pt>
                <c:pt idx="118">
                  <c:v>2406530.8571428573</c:v>
                </c:pt>
                <c:pt idx="119">
                  <c:v>2392085.5714285714</c:v>
                </c:pt>
                <c:pt idx="120">
                  <c:v>2421546.7142857141</c:v>
                </c:pt>
                <c:pt idx="121">
                  <c:v>2423437.4285714286</c:v>
                </c:pt>
                <c:pt idx="122">
                  <c:v>2354171.4285714286</c:v>
                </c:pt>
                <c:pt idx="123">
                  <c:v>2355263.5714285714</c:v>
                </c:pt>
                <c:pt idx="124">
                  <c:v>2386986</c:v>
                </c:pt>
                <c:pt idx="125">
                  <c:v>2413823.8571428573</c:v>
                </c:pt>
                <c:pt idx="126">
                  <c:v>2442836.4285714286</c:v>
                </c:pt>
                <c:pt idx="127">
                  <c:v>2422704.7142857141</c:v>
                </c:pt>
                <c:pt idx="128">
                  <c:v>2437483.8571428573</c:v>
                </c:pt>
                <c:pt idx="129">
                  <c:v>2515992.4285714286</c:v>
                </c:pt>
                <c:pt idx="130">
                  <c:v>2511176.8571428573</c:v>
                </c:pt>
                <c:pt idx="131">
                  <c:v>2492873.8571428573</c:v>
                </c:pt>
                <c:pt idx="132">
                  <c:v>2483972.2857142859</c:v>
                </c:pt>
                <c:pt idx="133">
                  <c:v>2465622.5714285714</c:v>
                </c:pt>
                <c:pt idx="134">
                  <c:v>2448288.2857142859</c:v>
                </c:pt>
                <c:pt idx="135">
                  <c:v>2433520.2857142859</c:v>
                </c:pt>
                <c:pt idx="136">
                  <c:v>2404782.8571428573</c:v>
                </c:pt>
                <c:pt idx="137">
                  <c:v>2389758</c:v>
                </c:pt>
                <c:pt idx="138">
                  <c:v>2380912.5714285714</c:v>
                </c:pt>
                <c:pt idx="139">
                  <c:v>2372915.1428571427</c:v>
                </c:pt>
                <c:pt idx="140">
                  <c:v>2362484.7142857141</c:v>
                </c:pt>
                <c:pt idx="141">
                  <c:v>2350371.8571428573</c:v>
                </c:pt>
                <c:pt idx="142">
                  <c:v>2344465.2857142859</c:v>
                </c:pt>
                <c:pt idx="143">
                  <c:v>2357820.1428571427</c:v>
                </c:pt>
                <c:pt idx="144">
                  <c:v>2355296.7142857141</c:v>
                </c:pt>
                <c:pt idx="145">
                  <c:v>2347210.7142857141</c:v>
                </c:pt>
                <c:pt idx="146">
                  <c:v>2339227.7142857141</c:v>
                </c:pt>
                <c:pt idx="147">
                  <c:v>2337196.2857142859</c:v>
                </c:pt>
                <c:pt idx="148">
                  <c:v>2336549.2857142859</c:v>
                </c:pt>
                <c:pt idx="149">
                  <c:v>2328235.1428571427</c:v>
                </c:pt>
                <c:pt idx="150">
                  <c:v>2327408.1428571427</c:v>
                </c:pt>
                <c:pt idx="151">
                  <c:v>2330577.5714285714</c:v>
                </c:pt>
                <c:pt idx="152">
                  <c:v>2327130.1428571427</c:v>
                </c:pt>
                <c:pt idx="153">
                  <c:v>2331058.7142857141</c:v>
                </c:pt>
                <c:pt idx="154">
                  <c:v>2330739.7142857141</c:v>
                </c:pt>
                <c:pt idx="155">
                  <c:v>2348655</c:v>
                </c:pt>
                <c:pt idx="156">
                  <c:v>2374569.4285714286</c:v>
                </c:pt>
                <c:pt idx="157">
                  <c:v>2353139.8571428573</c:v>
                </c:pt>
                <c:pt idx="158">
                  <c:v>2352817.1428571427</c:v>
                </c:pt>
                <c:pt idx="159">
                  <c:v>2343565.1428571427</c:v>
                </c:pt>
                <c:pt idx="160">
                  <c:v>2356307.5714285714</c:v>
                </c:pt>
                <c:pt idx="161">
                  <c:v>2365332.1428571427</c:v>
                </c:pt>
                <c:pt idx="162">
                  <c:v>2362648.2857142859</c:v>
                </c:pt>
                <c:pt idx="163">
                  <c:v>2346992.4285714286</c:v>
                </c:pt>
                <c:pt idx="164">
                  <c:v>2359849.4285714286</c:v>
                </c:pt>
                <c:pt idx="165">
                  <c:v>2369983.2857142859</c:v>
                </c:pt>
                <c:pt idx="166">
                  <c:v>2389035.5714285714</c:v>
                </c:pt>
                <c:pt idx="167">
                  <c:v>2370641.2857142859</c:v>
                </c:pt>
                <c:pt idx="168">
                  <c:v>2358054.8571428573</c:v>
                </c:pt>
                <c:pt idx="169">
                  <c:v>2341250.2857142859</c:v>
                </c:pt>
                <c:pt idx="170">
                  <c:v>2326894.7142857141</c:v>
                </c:pt>
                <c:pt idx="171">
                  <c:v>2329198.7142857141</c:v>
                </c:pt>
                <c:pt idx="172">
                  <c:v>2322423.4285714286</c:v>
                </c:pt>
                <c:pt idx="173">
                  <c:v>2306192.7142857141</c:v>
                </c:pt>
                <c:pt idx="174">
                  <c:v>2295350.1428571427</c:v>
                </c:pt>
                <c:pt idx="175">
                  <c:v>2284257.2857142859</c:v>
                </c:pt>
                <c:pt idx="176">
                  <c:v>2275000.1428571427</c:v>
                </c:pt>
                <c:pt idx="177">
                  <c:v>2271566.1428571427</c:v>
                </c:pt>
                <c:pt idx="178">
                  <c:v>2278332.5714285714</c:v>
                </c:pt>
                <c:pt idx="179">
                  <c:v>2301361.8571428573</c:v>
                </c:pt>
                <c:pt idx="180">
                  <c:v>2310147.5714285714</c:v>
                </c:pt>
                <c:pt idx="181">
                  <c:v>2320956.4285714286</c:v>
                </c:pt>
                <c:pt idx="182">
                  <c:v>2338411.4285714286</c:v>
                </c:pt>
                <c:pt idx="183">
                  <c:v>2356362.4285714286</c:v>
                </c:pt>
                <c:pt idx="184">
                  <c:v>2366979.1428571427</c:v>
                </c:pt>
                <c:pt idx="185">
                  <c:v>2371600.4285714286</c:v>
                </c:pt>
                <c:pt idx="186">
                  <c:v>2379352</c:v>
                </c:pt>
                <c:pt idx="187">
                  <c:v>2382341</c:v>
                </c:pt>
                <c:pt idx="188">
                  <c:v>2386065.1428571427</c:v>
                </c:pt>
                <c:pt idx="189">
                  <c:v>2392790</c:v>
                </c:pt>
                <c:pt idx="190">
                  <c:v>2396506.5714285714</c:v>
                </c:pt>
                <c:pt idx="191">
                  <c:v>2400983.5714285714</c:v>
                </c:pt>
                <c:pt idx="192">
                  <c:v>2401426.2857142859</c:v>
                </c:pt>
                <c:pt idx="193">
                  <c:v>2408208.7142857141</c:v>
                </c:pt>
                <c:pt idx="194">
                  <c:v>2418909.8571428573</c:v>
                </c:pt>
                <c:pt idx="195">
                  <c:v>2417580.2857142859</c:v>
                </c:pt>
                <c:pt idx="196">
                  <c:v>2398496.4285714286</c:v>
                </c:pt>
                <c:pt idx="197">
                  <c:v>2390634.8571428573</c:v>
                </c:pt>
                <c:pt idx="198">
                  <c:v>2378201.1428571427</c:v>
                </c:pt>
                <c:pt idx="199">
                  <c:v>2369585.1428571427</c:v>
                </c:pt>
                <c:pt idx="200">
                  <c:v>2352671.4285714286</c:v>
                </c:pt>
                <c:pt idx="201">
                  <c:v>2339739.1428571427</c:v>
                </c:pt>
                <c:pt idx="202">
                  <c:v>2325277.4285714286</c:v>
                </c:pt>
                <c:pt idx="203">
                  <c:v>2319037.5714285714</c:v>
                </c:pt>
                <c:pt idx="204">
                  <c:v>2298560.4285714286</c:v>
                </c:pt>
                <c:pt idx="205">
                  <c:v>2281310</c:v>
                </c:pt>
                <c:pt idx="206">
                  <c:v>2255025.5714285714</c:v>
                </c:pt>
                <c:pt idx="207">
                  <c:v>2271486.1666666665</c:v>
                </c:pt>
                <c:pt idx="208">
                  <c:v>2217045.6</c:v>
                </c:pt>
                <c:pt idx="209">
                  <c:v>2170634</c:v>
                </c:pt>
                <c:pt idx="210">
                  <c:v>2179639</c:v>
                </c:pt>
                <c:pt idx="211">
                  <c:v>2279679.5</c:v>
                </c:pt>
                <c:pt idx="212">
                  <c:v>2301439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3-4E48-8FFE-48A6014D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578352"/>
        <c:axId val="570251104"/>
      </c:lineChart>
      <c:dateAx>
        <c:axId val="56757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1104"/>
        <c:crosses val="autoZero"/>
        <c:auto val="1"/>
        <c:lblOffset val="100"/>
        <c:baseTimeUnit val="days"/>
      </c:dateAx>
      <c:valAx>
        <c:axId val="5702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2019 and 2020 30-Day Average</a:t>
            </a:r>
          </a:p>
        </c:rich>
      </c:tx>
      <c:layout>
        <c:manualLayout>
          <c:xMode val="edge"/>
          <c:yMode val="edge"/>
          <c:x val="0.10277216567441266"/>
          <c:y val="4.5506257110352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Table'!$E$5</c:f>
              <c:strCache>
                <c:ptCount val="1"/>
                <c:pt idx="0">
                  <c:v>30 Day average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Table'!$E$6:$E$218</c:f>
              <c:numCache>
                <c:formatCode>#,##0</c:formatCode>
                <c:ptCount val="213"/>
                <c:pt idx="0">
                  <c:v>718846.5</c:v>
                </c:pt>
                <c:pt idx="1">
                  <c:v>726813.4</c:v>
                </c:pt>
                <c:pt idx="2">
                  <c:v>719947.9</c:v>
                </c:pt>
                <c:pt idx="3">
                  <c:v>715475.73333333328</c:v>
                </c:pt>
                <c:pt idx="4">
                  <c:v>717532.73333333328</c:v>
                </c:pt>
                <c:pt idx="5">
                  <c:v>707989.8666666667</c:v>
                </c:pt>
                <c:pt idx="6">
                  <c:v>697885.53333333333</c:v>
                </c:pt>
                <c:pt idx="7">
                  <c:v>701820.93333333335</c:v>
                </c:pt>
                <c:pt idx="8">
                  <c:v>711556.43333333335</c:v>
                </c:pt>
                <c:pt idx="9">
                  <c:v>706752.6333333333</c:v>
                </c:pt>
                <c:pt idx="10">
                  <c:v>703969.3</c:v>
                </c:pt>
                <c:pt idx="11">
                  <c:v>708429.46666666667</c:v>
                </c:pt>
                <c:pt idx="12">
                  <c:v>700912.93333333335</c:v>
                </c:pt>
                <c:pt idx="13">
                  <c:v>693619.6</c:v>
                </c:pt>
                <c:pt idx="14">
                  <c:v>700135.33333333337</c:v>
                </c:pt>
                <c:pt idx="15">
                  <c:v>711487.53333333333</c:v>
                </c:pt>
                <c:pt idx="16">
                  <c:v>710165.43333333335</c:v>
                </c:pt>
                <c:pt idx="17">
                  <c:v>709295.23333333328</c:v>
                </c:pt>
                <c:pt idx="18">
                  <c:v>714232.5</c:v>
                </c:pt>
                <c:pt idx="19">
                  <c:v>709545.7</c:v>
                </c:pt>
                <c:pt idx="20">
                  <c:v>703024.66666666663</c:v>
                </c:pt>
                <c:pt idx="21">
                  <c:v>707855.93333333335</c:v>
                </c:pt>
                <c:pt idx="22">
                  <c:v>712113.06666666665</c:v>
                </c:pt>
                <c:pt idx="23">
                  <c:v>703709.8666666667</c:v>
                </c:pt>
                <c:pt idx="24">
                  <c:v>706140.43333333335</c:v>
                </c:pt>
                <c:pt idx="25">
                  <c:v>708772.4</c:v>
                </c:pt>
                <c:pt idx="26">
                  <c:v>696341.26666666672</c:v>
                </c:pt>
                <c:pt idx="27">
                  <c:v>685204.7</c:v>
                </c:pt>
                <c:pt idx="28">
                  <c:v>690508.16666666663</c:v>
                </c:pt>
                <c:pt idx="29">
                  <c:v>699967.93333333335</c:v>
                </c:pt>
                <c:pt idx="30">
                  <c:v>699896.43333333335</c:v>
                </c:pt>
                <c:pt idx="31">
                  <c:v>698550.6</c:v>
                </c:pt>
                <c:pt idx="32">
                  <c:v>702769.8</c:v>
                </c:pt>
                <c:pt idx="33">
                  <c:v>697247.3666666667</c:v>
                </c:pt>
                <c:pt idx="34">
                  <c:v>691103.9</c:v>
                </c:pt>
                <c:pt idx="35">
                  <c:v>696437.23333333328</c:v>
                </c:pt>
                <c:pt idx="36">
                  <c:v>704037.8666666667</c:v>
                </c:pt>
                <c:pt idx="37">
                  <c:v>701445.83333333337</c:v>
                </c:pt>
                <c:pt idx="38">
                  <c:v>697544.6333333333</c:v>
                </c:pt>
                <c:pt idx="39">
                  <c:v>700177.73333333328</c:v>
                </c:pt>
                <c:pt idx="40">
                  <c:v>693727.16666666663</c:v>
                </c:pt>
                <c:pt idx="41">
                  <c:v>685661.8666666667</c:v>
                </c:pt>
                <c:pt idx="42">
                  <c:v>689282.26666666672</c:v>
                </c:pt>
                <c:pt idx="43">
                  <c:v>695331.46666666667</c:v>
                </c:pt>
                <c:pt idx="44">
                  <c:v>691109.3</c:v>
                </c:pt>
                <c:pt idx="45">
                  <c:v>686356.93333333335</c:v>
                </c:pt>
                <c:pt idx="46">
                  <c:v>686899.23333333328</c:v>
                </c:pt>
                <c:pt idx="47">
                  <c:v>680417.26666666672</c:v>
                </c:pt>
                <c:pt idx="48">
                  <c:v>673032.16666666663</c:v>
                </c:pt>
                <c:pt idx="49">
                  <c:v>676606.7</c:v>
                </c:pt>
                <c:pt idx="50">
                  <c:v>683110.8666666667</c:v>
                </c:pt>
                <c:pt idx="51">
                  <c:v>679591.6333333333</c:v>
                </c:pt>
                <c:pt idx="52">
                  <c:v>675569.46666666667</c:v>
                </c:pt>
                <c:pt idx="53">
                  <c:v>676450.83333333337</c:v>
                </c:pt>
                <c:pt idx="54">
                  <c:v>672115.8666666667</c:v>
                </c:pt>
                <c:pt idx="55">
                  <c:v>668721.26666666672</c:v>
                </c:pt>
                <c:pt idx="56">
                  <c:v>674048.46666666667</c:v>
                </c:pt>
                <c:pt idx="57">
                  <c:v>680332.53333333333</c:v>
                </c:pt>
                <c:pt idx="58">
                  <c:v>671313.66666666663</c:v>
                </c:pt>
                <c:pt idx="59">
                  <c:v>668617.9</c:v>
                </c:pt>
                <c:pt idx="60">
                  <c:v>670475.5</c:v>
                </c:pt>
                <c:pt idx="61">
                  <c:v>665782.03333333333</c:v>
                </c:pt>
                <c:pt idx="62">
                  <c:v>658506.83333333337</c:v>
                </c:pt>
                <c:pt idx="63">
                  <c:v>660241.33333333337</c:v>
                </c:pt>
                <c:pt idx="64">
                  <c:v>663476.46666666667</c:v>
                </c:pt>
                <c:pt idx="65">
                  <c:v>658352.03333333333</c:v>
                </c:pt>
                <c:pt idx="66">
                  <c:v>654411.33333333337</c:v>
                </c:pt>
                <c:pt idx="67">
                  <c:v>653564.56666666665</c:v>
                </c:pt>
                <c:pt idx="68">
                  <c:v>645899.76666666672</c:v>
                </c:pt>
                <c:pt idx="69">
                  <c:v>638119.96666666667</c:v>
                </c:pt>
                <c:pt idx="70">
                  <c:v>639339.6</c:v>
                </c:pt>
                <c:pt idx="71">
                  <c:v>641340.76666666672</c:v>
                </c:pt>
                <c:pt idx="72">
                  <c:v>635067.4</c:v>
                </c:pt>
                <c:pt idx="73">
                  <c:v>629750.26666666672</c:v>
                </c:pt>
                <c:pt idx="74">
                  <c:v>627412.26666666672</c:v>
                </c:pt>
                <c:pt idx="75">
                  <c:v>618127.30000000005</c:v>
                </c:pt>
                <c:pt idx="76">
                  <c:v>608519.30000000005</c:v>
                </c:pt>
                <c:pt idx="77">
                  <c:v>606694.06666666665</c:v>
                </c:pt>
                <c:pt idx="78">
                  <c:v>606820</c:v>
                </c:pt>
                <c:pt idx="79">
                  <c:v>598124.46666666667</c:v>
                </c:pt>
                <c:pt idx="80">
                  <c:v>590283.1</c:v>
                </c:pt>
                <c:pt idx="81">
                  <c:v>585147.26666666672</c:v>
                </c:pt>
                <c:pt idx="82">
                  <c:v>574342.1</c:v>
                </c:pt>
                <c:pt idx="83">
                  <c:v>561966.4</c:v>
                </c:pt>
                <c:pt idx="84">
                  <c:v>555230.26666666672</c:v>
                </c:pt>
                <c:pt idx="85">
                  <c:v>548546.73333333328</c:v>
                </c:pt>
                <c:pt idx="86">
                  <c:v>535128.76666666672</c:v>
                </c:pt>
                <c:pt idx="87">
                  <c:v>524713.83333333337</c:v>
                </c:pt>
                <c:pt idx="88">
                  <c:v>522220.93333333335</c:v>
                </c:pt>
                <c:pt idx="89">
                  <c:v>508402.53333333333</c:v>
                </c:pt>
                <c:pt idx="90">
                  <c:v>491835.23333333334</c:v>
                </c:pt>
                <c:pt idx="91">
                  <c:v>482726.73333333334</c:v>
                </c:pt>
                <c:pt idx="92">
                  <c:v>477823.16666666669</c:v>
                </c:pt>
                <c:pt idx="93">
                  <c:v>465944.23333333334</c:v>
                </c:pt>
                <c:pt idx="94">
                  <c:v>455721.66666666669</c:v>
                </c:pt>
                <c:pt idx="95">
                  <c:v>448237.2</c:v>
                </c:pt>
                <c:pt idx="96">
                  <c:v>435843.4</c:v>
                </c:pt>
                <c:pt idx="97">
                  <c:v>423884.03333333333</c:v>
                </c:pt>
                <c:pt idx="98">
                  <c:v>418748.8</c:v>
                </c:pt>
                <c:pt idx="99">
                  <c:v>411949.8</c:v>
                </c:pt>
                <c:pt idx="100">
                  <c:v>400138.13333333336</c:v>
                </c:pt>
                <c:pt idx="101">
                  <c:v>392078.7</c:v>
                </c:pt>
                <c:pt idx="102">
                  <c:v>385789.36666666664</c:v>
                </c:pt>
                <c:pt idx="103">
                  <c:v>373871.33333333331</c:v>
                </c:pt>
                <c:pt idx="104">
                  <c:v>361003.43333333335</c:v>
                </c:pt>
                <c:pt idx="105">
                  <c:v>354415</c:v>
                </c:pt>
                <c:pt idx="106">
                  <c:v>348944.43333333335</c:v>
                </c:pt>
                <c:pt idx="107">
                  <c:v>337571.5</c:v>
                </c:pt>
                <c:pt idx="108">
                  <c:v>327785.53333333333</c:v>
                </c:pt>
                <c:pt idx="109">
                  <c:v>321045.83333333331</c:v>
                </c:pt>
                <c:pt idx="110">
                  <c:v>309624.59999999998</c:v>
                </c:pt>
                <c:pt idx="111">
                  <c:v>298324.46666666667</c:v>
                </c:pt>
                <c:pt idx="112">
                  <c:v>292613.66666666669</c:v>
                </c:pt>
                <c:pt idx="113">
                  <c:v>288028.09999999998</c:v>
                </c:pt>
                <c:pt idx="114">
                  <c:v>279333.63333333336</c:v>
                </c:pt>
                <c:pt idx="115">
                  <c:v>271806.59999999998</c:v>
                </c:pt>
                <c:pt idx="116">
                  <c:v>266401.5</c:v>
                </c:pt>
                <c:pt idx="117">
                  <c:v>257092.63333333333</c:v>
                </c:pt>
                <c:pt idx="118">
                  <c:v>248383.26666666666</c:v>
                </c:pt>
                <c:pt idx="119">
                  <c:v>243691.8</c:v>
                </c:pt>
                <c:pt idx="120">
                  <c:v>240442.2</c:v>
                </c:pt>
                <c:pt idx="121">
                  <c:v>233142.2</c:v>
                </c:pt>
                <c:pt idx="122">
                  <c:v>227096.06666666668</c:v>
                </c:pt>
                <c:pt idx="123">
                  <c:v>223290.33333333334</c:v>
                </c:pt>
                <c:pt idx="124">
                  <c:v>216373.53333333333</c:v>
                </c:pt>
                <c:pt idx="125">
                  <c:v>209344.76666666666</c:v>
                </c:pt>
                <c:pt idx="126">
                  <c:v>204634.23333333334</c:v>
                </c:pt>
                <c:pt idx="127">
                  <c:v>200101.96666666667</c:v>
                </c:pt>
                <c:pt idx="128">
                  <c:v>192558.3</c:v>
                </c:pt>
                <c:pt idx="129">
                  <c:v>187758.73333333334</c:v>
                </c:pt>
                <c:pt idx="130">
                  <c:v>183039.96666666667</c:v>
                </c:pt>
                <c:pt idx="131">
                  <c:v>174716.46666666667</c:v>
                </c:pt>
                <c:pt idx="132">
                  <c:v>167196.79999999999</c:v>
                </c:pt>
                <c:pt idx="133">
                  <c:v>162829.36666666667</c:v>
                </c:pt>
                <c:pt idx="134">
                  <c:v>159992.86666666667</c:v>
                </c:pt>
                <c:pt idx="135">
                  <c:v>155094.86666666667</c:v>
                </c:pt>
                <c:pt idx="136">
                  <c:v>150180.79999999999</c:v>
                </c:pt>
                <c:pt idx="137">
                  <c:v>146905.63333333333</c:v>
                </c:pt>
                <c:pt idx="138">
                  <c:v>141582.86666666667</c:v>
                </c:pt>
                <c:pt idx="139">
                  <c:v>136669.73333333334</c:v>
                </c:pt>
                <c:pt idx="140">
                  <c:v>134186.96666666667</c:v>
                </c:pt>
                <c:pt idx="141">
                  <c:v>131763.79999999999</c:v>
                </c:pt>
                <c:pt idx="142">
                  <c:v>127697.13333333333</c:v>
                </c:pt>
                <c:pt idx="143">
                  <c:v>124635.86666666667</c:v>
                </c:pt>
                <c:pt idx="144">
                  <c:v>122452.86666666667</c:v>
                </c:pt>
                <c:pt idx="145">
                  <c:v>118435.76666666666</c:v>
                </c:pt>
                <c:pt idx="146">
                  <c:v>115311.33333333333</c:v>
                </c:pt>
                <c:pt idx="147">
                  <c:v>114241.36666666667</c:v>
                </c:pt>
                <c:pt idx="148">
                  <c:v>113955.63333333333</c:v>
                </c:pt>
                <c:pt idx="149">
                  <c:v>112442.63333333333</c:v>
                </c:pt>
                <c:pt idx="150">
                  <c:v>111092.93333333333</c:v>
                </c:pt>
                <c:pt idx="151">
                  <c:v>110751.6</c:v>
                </c:pt>
                <c:pt idx="152">
                  <c:v>109566.93333333333</c:v>
                </c:pt>
                <c:pt idx="153">
                  <c:v>109288.7</c:v>
                </c:pt>
                <c:pt idx="154">
                  <c:v>110437.06666666667</c:v>
                </c:pt>
                <c:pt idx="155">
                  <c:v>112740.03333333334</c:v>
                </c:pt>
                <c:pt idx="156">
                  <c:v>114879.13333333333</c:v>
                </c:pt>
                <c:pt idx="157">
                  <c:v>117238.1</c:v>
                </c:pt>
                <c:pt idx="158">
                  <c:v>120218.06666666667</c:v>
                </c:pt>
                <c:pt idx="159">
                  <c:v>124077.06666666667</c:v>
                </c:pt>
                <c:pt idx="160">
                  <c:v>129656.76666666666</c:v>
                </c:pt>
                <c:pt idx="161">
                  <c:v>137405.53333333333</c:v>
                </c:pt>
                <c:pt idx="162">
                  <c:v>149460.76666666666</c:v>
                </c:pt>
                <c:pt idx="163">
                  <c:v>164420.36666666667</c:v>
                </c:pt>
                <c:pt idx="164">
                  <c:v>180679.86666666667</c:v>
                </c:pt>
                <c:pt idx="165">
                  <c:v>198134.76666666666</c:v>
                </c:pt>
                <c:pt idx="166">
                  <c:v>220576.3</c:v>
                </c:pt>
                <c:pt idx="167">
                  <c:v>249196.76666666666</c:v>
                </c:pt>
                <c:pt idx="168">
                  <c:v>288098.06666666665</c:v>
                </c:pt>
                <c:pt idx="169">
                  <c:v>335820</c:v>
                </c:pt>
                <c:pt idx="170">
                  <c:v>381932.3</c:v>
                </c:pt>
                <c:pt idx="171">
                  <c:v>436061.03333333333</c:v>
                </c:pt>
                <c:pt idx="172">
                  <c:v>492554.73333333334</c:v>
                </c:pt>
                <c:pt idx="173">
                  <c:v>545678.3666666667</c:v>
                </c:pt>
                <c:pt idx="174">
                  <c:v>596116.03333333333</c:v>
                </c:pt>
                <c:pt idx="175">
                  <c:v>656597.1</c:v>
                </c:pt>
                <c:pt idx="176">
                  <c:v>724021.66666666663</c:v>
                </c:pt>
                <c:pt idx="177">
                  <c:v>781905.03333333333</c:v>
                </c:pt>
                <c:pt idx="178">
                  <c:v>851121.3</c:v>
                </c:pt>
                <c:pt idx="179">
                  <c:v>918178.4</c:v>
                </c:pt>
                <c:pt idx="180">
                  <c:v>976433</c:v>
                </c:pt>
                <c:pt idx="181">
                  <c:v>1030178.7333333333</c:v>
                </c:pt>
                <c:pt idx="182">
                  <c:v>1095299.3333333333</c:v>
                </c:pt>
                <c:pt idx="183">
                  <c:v>1166438.4666666666</c:v>
                </c:pt>
                <c:pt idx="184">
                  <c:v>1201347.3793103448</c:v>
                </c:pt>
                <c:pt idx="185">
                  <c:v>1237824</c:v>
                </c:pt>
                <c:pt idx="186">
                  <c:v>1276853.5185185184</c:v>
                </c:pt>
                <c:pt idx="187">
                  <c:v>1318284.6538461538</c:v>
                </c:pt>
                <c:pt idx="188">
                  <c:v>1362861.72</c:v>
                </c:pt>
                <c:pt idx="189">
                  <c:v>1409679.5416666667</c:v>
                </c:pt>
                <c:pt idx="190">
                  <c:v>1458838.7391304348</c:v>
                </c:pt>
                <c:pt idx="191">
                  <c:v>1510084.5454545454</c:v>
                </c:pt>
                <c:pt idx="192">
                  <c:v>1560349.7142857143</c:v>
                </c:pt>
                <c:pt idx="193">
                  <c:v>1610960.6</c:v>
                </c:pt>
                <c:pt idx="194">
                  <c:v>1664528.6842105263</c:v>
                </c:pt>
                <c:pt idx="195">
                  <c:v>1722509</c:v>
                </c:pt>
                <c:pt idx="196">
                  <c:v>1777972.4117647058</c:v>
                </c:pt>
                <c:pt idx="197">
                  <c:v>1829489.5</c:v>
                </c:pt>
                <c:pt idx="198">
                  <c:v>1867600.6</c:v>
                </c:pt>
                <c:pt idx="199">
                  <c:v>1892486.9285714286</c:v>
                </c:pt>
                <c:pt idx="200">
                  <c:v>1923789.5384615385</c:v>
                </c:pt>
                <c:pt idx="201">
                  <c:v>1941241</c:v>
                </c:pt>
                <c:pt idx="202">
                  <c:v>1955130.5454545454</c:v>
                </c:pt>
                <c:pt idx="203">
                  <c:v>1980375</c:v>
                </c:pt>
                <c:pt idx="204">
                  <c:v>2020725.5555555555</c:v>
                </c:pt>
                <c:pt idx="205">
                  <c:v>2034645.875</c:v>
                </c:pt>
                <c:pt idx="206">
                  <c:v>2022471.4285714286</c:v>
                </c:pt>
                <c:pt idx="207">
                  <c:v>2052081.5</c:v>
                </c:pt>
                <c:pt idx="208">
                  <c:v>2022794.4</c:v>
                </c:pt>
                <c:pt idx="209">
                  <c:v>1995989.25</c:v>
                </c:pt>
                <c:pt idx="210">
                  <c:v>2035518.6666666667</c:v>
                </c:pt>
                <c:pt idx="211">
                  <c:v>2185081.5</c:v>
                </c:pt>
                <c:pt idx="212">
                  <c:v>2280522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B44-9D83-2495FE3BD961}"/>
            </c:ext>
          </c:extLst>
        </c:ser>
        <c:ser>
          <c:idx val="1"/>
          <c:order val="1"/>
          <c:tx>
            <c:strRef>
              <c:f>'Data Table'!$I$5</c:f>
              <c:strCache>
                <c:ptCount val="1"/>
                <c:pt idx="0">
                  <c:v>2019 30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'Data Table'!$B$6:$B$218</c:f>
              <c:numCache>
                <c:formatCode>m/d/yyyy</c:formatCode>
                <c:ptCount val="213"/>
                <c:pt idx="0">
                  <c:v>44103</c:v>
                </c:pt>
                <c:pt idx="1">
                  <c:v>44102</c:v>
                </c:pt>
                <c:pt idx="2">
                  <c:v>44101</c:v>
                </c:pt>
                <c:pt idx="3">
                  <c:v>44100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44093</c:v>
                </c:pt>
                <c:pt idx="11">
                  <c:v>44092</c:v>
                </c:pt>
                <c:pt idx="12">
                  <c:v>44091</c:v>
                </c:pt>
                <c:pt idx="13">
                  <c:v>44090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44086</c:v>
                </c:pt>
                <c:pt idx="18">
                  <c:v>44085</c:v>
                </c:pt>
                <c:pt idx="19">
                  <c:v>44084</c:v>
                </c:pt>
                <c:pt idx="20">
                  <c:v>44083</c:v>
                </c:pt>
                <c:pt idx="21">
                  <c:v>44082</c:v>
                </c:pt>
                <c:pt idx="22">
                  <c:v>44081</c:v>
                </c:pt>
                <c:pt idx="23">
                  <c:v>44080</c:v>
                </c:pt>
                <c:pt idx="24">
                  <c:v>44079</c:v>
                </c:pt>
                <c:pt idx="25">
                  <c:v>44078</c:v>
                </c:pt>
                <c:pt idx="26">
                  <c:v>44077</c:v>
                </c:pt>
                <c:pt idx="27">
                  <c:v>44076</c:v>
                </c:pt>
                <c:pt idx="28">
                  <c:v>44075</c:v>
                </c:pt>
                <c:pt idx="29">
                  <c:v>44074</c:v>
                </c:pt>
                <c:pt idx="30">
                  <c:v>44073</c:v>
                </c:pt>
                <c:pt idx="31">
                  <c:v>44072</c:v>
                </c:pt>
                <c:pt idx="32">
                  <c:v>44071</c:v>
                </c:pt>
                <c:pt idx="33">
                  <c:v>44070</c:v>
                </c:pt>
                <c:pt idx="34">
                  <c:v>44069</c:v>
                </c:pt>
                <c:pt idx="35">
                  <c:v>44068</c:v>
                </c:pt>
                <c:pt idx="36">
                  <c:v>44067</c:v>
                </c:pt>
                <c:pt idx="37">
                  <c:v>44066</c:v>
                </c:pt>
                <c:pt idx="38">
                  <c:v>44065</c:v>
                </c:pt>
                <c:pt idx="39">
                  <c:v>44064</c:v>
                </c:pt>
                <c:pt idx="40">
                  <c:v>44063</c:v>
                </c:pt>
                <c:pt idx="41">
                  <c:v>44062</c:v>
                </c:pt>
                <c:pt idx="42">
                  <c:v>44061</c:v>
                </c:pt>
                <c:pt idx="43">
                  <c:v>44060</c:v>
                </c:pt>
                <c:pt idx="44">
                  <c:v>44059</c:v>
                </c:pt>
                <c:pt idx="45">
                  <c:v>44058</c:v>
                </c:pt>
                <c:pt idx="46">
                  <c:v>44057</c:v>
                </c:pt>
                <c:pt idx="47">
                  <c:v>44056</c:v>
                </c:pt>
                <c:pt idx="48">
                  <c:v>44055</c:v>
                </c:pt>
                <c:pt idx="49">
                  <c:v>44054</c:v>
                </c:pt>
                <c:pt idx="50">
                  <c:v>44053</c:v>
                </c:pt>
                <c:pt idx="51">
                  <c:v>44052</c:v>
                </c:pt>
                <c:pt idx="52">
                  <c:v>44051</c:v>
                </c:pt>
                <c:pt idx="53">
                  <c:v>44050</c:v>
                </c:pt>
                <c:pt idx="54">
                  <c:v>44049</c:v>
                </c:pt>
                <c:pt idx="55">
                  <c:v>44048</c:v>
                </c:pt>
                <c:pt idx="56">
                  <c:v>44047</c:v>
                </c:pt>
                <c:pt idx="57">
                  <c:v>44046</c:v>
                </c:pt>
                <c:pt idx="58">
                  <c:v>44045</c:v>
                </c:pt>
                <c:pt idx="59">
                  <c:v>44044</c:v>
                </c:pt>
                <c:pt idx="60">
                  <c:v>44043</c:v>
                </c:pt>
                <c:pt idx="61">
                  <c:v>44042</c:v>
                </c:pt>
                <c:pt idx="62">
                  <c:v>44041</c:v>
                </c:pt>
                <c:pt idx="63">
                  <c:v>44040</c:v>
                </c:pt>
                <c:pt idx="64">
                  <c:v>44039</c:v>
                </c:pt>
                <c:pt idx="65">
                  <c:v>44038</c:v>
                </c:pt>
                <c:pt idx="66">
                  <c:v>44037</c:v>
                </c:pt>
                <c:pt idx="67">
                  <c:v>44036</c:v>
                </c:pt>
                <c:pt idx="68">
                  <c:v>44035</c:v>
                </c:pt>
                <c:pt idx="69">
                  <c:v>44034</c:v>
                </c:pt>
                <c:pt idx="70">
                  <c:v>44033</c:v>
                </c:pt>
                <c:pt idx="71">
                  <c:v>44032</c:v>
                </c:pt>
                <c:pt idx="72">
                  <c:v>44031</c:v>
                </c:pt>
                <c:pt idx="73">
                  <c:v>44030</c:v>
                </c:pt>
                <c:pt idx="74">
                  <c:v>44029</c:v>
                </c:pt>
                <c:pt idx="75">
                  <c:v>44028</c:v>
                </c:pt>
                <c:pt idx="76">
                  <c:v>44027</c:v>
                </c:pt>
                <c:pt idx="77">
                  <c:v>44026</c:v>
                </c:pt>
                <c:pt idx="78">
                  <c:v>44025</c:v>
                </c:pt>
                <c:pt idx="79">
                  <c:v>44024</c:v>
                </c:pt>
                <c:pt idx="80">
                  <c:v>44023</c:v>
                </c:pt>
                <c:pt idx="81">
                  <c:v>44022</c:v>
                </c:pt>
                <c:pt idx="82">
                  <c:v>44021</c:v>
                </c:pt>
                <c:pt idx="83">
                  <c:v>44020</c:v>
                </c:pt>
                <c:pt idx="84">
                  <c:v>44019</c:v>
                </c:pt>
                <c:pt idx="85">
                  <c:v>44018</c:v>
                </c:pt>
                <c:pt idx="86">
                  <c:v>44017</c:v>
                </c:pt>
                <c:pt idx="87">
                  <c:v>44016</c:v>
                </c:pt>
                <c:pt idx="88">
                  <c:v>44015</c:v>
                </c:pt>
                <c:pt idx="89">
                  <c:v>44014</c:v>
                </c:pt>
                <c:pt idx="90">
                  <c:v>44013</c:v>
                </c:pt>
                <c:pt idx="91">
                  <c:v>44012</c:v>
                </c:pt>
                <c:pt idx="92">
                  <c:v>44011</c:v>
                </c:pt>
                <c:pt idx="93">
                  <c:v>44010</c:v>
                </c:pt>
                <c:pt idx="94">
                  <c:v>44009</c:v>
                </c:pt>
                <c:pt idx="95">
                  <c:v>44008</c:v>
                </c:pt>
                <c:pt idx="96">
                  <c:v>44007</c:v>
                </c:pt>
                <c:pt idx="97">
                  <c:v>44006</c:v>
                </c:pt>
                <c:pt idx="98">
                  <c:v>44005</c:v>
                </c:pt>
                <c:pt idx="99">
                  <c:v>44004</c:v>
                </c:pt>
                <c:pt idx="100">
                  <c:v>44003</c:v>
                </c:pt>
                <c:pt idx="101">
                  <c:v>44002</c:v>
                </c:pt>
                <c:pt idx="102">
                  <c:v>44001</c:v>
                </c:pt>
                <c:pt idx="103">
                  <c:v>44000</c:v>
                </c:pt>
                <c:pt idx="104">
                  <c:v>43999</c:v>
                </c:pt>
                <c:pt idx="105">
                  <c:v>43998</c:v>
                </c:pt>
                <c:pt idx="106">
                  <c:v>43997</c:v>
                </c:pt>
                <c:pt idx="107">
                  <c:v>43996</c:v>
                </c:pt>
                <c:pt idx="108">
                  <c:v>43995</c:v>
                </c:pt>
                <c:pt idx="109">
                  <c:v>43994</c:v>
                </c:pt>
                <c:pt idx="110">
                  <c:v>43993</c:v>
                </c:pt>
                <c:pt idx="111">
                  <c:v>43992</c:v>
                </c:pt>
                <c:pt idx="112">
                  <c:v>43991</c:v>
                </c:pt>
                <c:pt idx="113">
                  <c:v>43990</c:v>
                </c:pt>
                <c:pt idx="114">
                  <c:v>43989</c:v>
                </c:pt>
                <c:pt idx="115">
                  <c:v>43988</c:v>
                </c:pt>
                <c:pt idx="116">
                  <c:v>43987</c:v>
                </c:pt>
                <c:pt idx="117">
                  <c:v>43986</c:v>
                </c:pt>
                <c:pt idx="118">
                  <c:v>43985</c:v>
                </c:pt>
                <c:pt idx="119">
                  <c:v>43984</c:v>
                </c:pt>
                <c:pt idx="120">
                  <c:v>43983</c:v>
                </c:pt>
                <c:pt idx="121">
                  <c:v>43982</c:v>
                </c:pt>
                <c:pt idx="122">
                  <c:v>43981</c:v>
                </c:pt>
                <c:pt idx="123">
                  <c:v>43980</c:v>
                </c:pt>
                <c:pt idx="124">
                  <c:v>43979</c:v>
                </c:pt>
                <c:pt idx="125">
                  <c:v>43978</c:v>
                </c:pt>
                <c:pt idx="126">
                  <c:v>43977</c:v>
                </c:pt>
                <c:pt idx="127">
                  <c:v>43976</c:v>
                </c:pt>
                <c:pt idx="128">
                  <c:v>43975</c:v>
                </c:pt>
                <c:pt idx="129">
                  <c:v>43974</c:v>
                </c:pt>
                <c:pt idx="130">
                  <c:v>43973</c:v>
                </c:pt>
                <c:pt idx="131">
                  <c:v>43972</c:v>
                </c:pt>
                <c:pt idx="132">
                  <c:v>43971</c:v>
                </c:pt>
                <c:pt idx="133">
                  <c:v>43970</c:v>
                </c:pt>
                <c:pt idx="134">
                  <c:v>43969</c:v>
                </c:pt>
                <c:pt idx="135">
                  <c:v>43968</c:v>
                </c:pt>
                <c:pt idx="136">
                  <c:v>43967</c:v>
                </c:pt>
                <c:pt idx="137">
                  <c:v>43966</c:v>
                </c:pt>
                <c:pt idx="138">
                  <c:v>43965</c:v>
                </c:pt>
                <c:pt idx="139">
                  <c:v>43964</c:v>
                </c:pt>
                <c:pt idx="140">
                  <c:v>43963</c:v>
                </c:pt>
                <c:pt idx="141">
                  <c:v>43962</c:v>
                </c:pt>
                <c:pt idx="142">
                  <c:v>43961</c:v>
                </c:pt>
                <c:pt idx="143">
                  <c:v>43960</c:v>
                </c:pt>
                <c:pt idx="144">
                  <c:v>43959</c:v>
                </c:pt>
                <c:pt idx="145">
                  <c:v>43958</c:v>
                </c:pt>
                <c:pt idx="146">
                  <c:v>43957</c:v>
                </c:pt>
                <c:pt idx="147">
                  <c:v>43956</c:v>
                </c:pt>
                <c:pt idx="148">
                  <c:v>43955</c:v>
                </c:pt>
                <c:pt idx="149">
                  <c:v>43954</c:v>
                </c:pt>
                <c:pt idx="150">
                  <c:v>43953</c:v>
                </c:pt>
                <c:pt idx="151">
                  <c:v>43952</c:v>
                </c:pt>
                <c:pt idx="152">
                  <c:v>43951</c:v>
                </c:pt>
                <c:pt idx="153">
                  <c:v>43950</c:v>
                </c:pt>
                <c:pt idx="154">
                  <c:v>43949</c:v>
                </c:pt>
                <c:pt idx="155">
                  <c:v>43948</c:v>
                </c:pt>
                <c:pt idx="156">
                  <c:v>43947</c:v>
                </c:pt>
                <c:pt idx="157">
                  <c:v>43946</c:v>
                </c:pt>
                <c:pt idx="158">
                  <c:v>43945</c:v>
                </c:pt>
                <c:pt idx="159">
                  <c:v>43944</c:v>
                </c:pt>
                <c:pt idx="160">
                  <c:v>43943</c:v>
                </c:pt>
                <c:pt idx="161">
                  <c:v>43942</c:v>
                </c:pt>
                <c:pt idx="162">
                  <c:v>43941</c:v>
                </c:pt>
                <c:pt idx="163">
                  <c:v>43940</c:v>
                </c:pt>
                <c:pt idx="164">
                  <c:v>43939</c:v>
                </c:pt>
                <c:pt idx="165">
                  <c:v>43938</c:v>
                </c:pt>
                <c:pt idx="166">
                  <c:v>43937</c:v>
                </c:pt>
                <c:pt idx="167">
                  <c:v>43936</c:v>
                </c:pt>
                <c:pt idx="168">
                  <c:v>43935</c:v>
                </c:pt>
                <c:pt idx="169">
                  <c:v>43934</c:v>
                </c:pt>
                <c:pt idx="170">
                  <c:v>43933</c:v>
                </c:pt>
                <c:pt idx="171">
                  <c:v>43932</c:v>
                </c:pt>
                <c:pt idx="172">
                  <c:v>43931</c:v>
                </c:pt>
                <c:pt idx="173">
                  <c:v>43930</c:v>
                </c:pt>
                <c:pt idx="174">
                  <c:v>43929</c:v>
                </c:pt>
                <c:pt idx="175">
                  <c:v>43928</c:v>
                </c:pt>
                <c:pt idx="176">
                  <c:v>43927</c:v>
                </c:pt>
                <c:pt idx="177">
                  <c:v>43926</c:v>
                </c:pt>
                <c:pt idx="178">
                  <c:v>43925</c:v>
                </c:pt>
                <c:pt idx="179">
                  <c:v>43924</c:v>
                </c:pt>
                <c:pt idx="180">
                  <c:v>43923</c:v>
                </c:pt>
                <c:pt idx="181">
                  <c:v>43922</c:v>
                </c:pt>
                <c:pt idx="182">
                  <c:v>43921</c:v>
                </c:pt>
                <c:pt idx="183">
                  <c:v>43920</c:v>
                </c:pt>
                <c:pt idx="184">
                  <c:v>43919</c:v>
                </c:pt>
                <c:pt idx="185">
                  <c:v>43918</c:v>
                </c:pt>
                <c:pt idx="186">
                  <c:v>43917</c:v>
                </c:pt>
                <c:pt idx="187">
                  <c:v>43916</c:v>
                </c:pt>
                <c:pt idx="188">
                  <c:v>43915</c:v>
                </c:pt>
                <c:pt idx="189">
                  <c:v>43914</c:v>
                </c:pt>
                <c:pt idx="190">
                  <c:v>43913</c:v>
                </c:pt>
                <c:pt idx="191">
                  <c:v>43912</c:v>
                </c:pt>
                <c:pt idx="192">
                  <c:v>43911</c:v>
                </c:pt>
                <c:pt idx="193">
                  <c:v>43910</c:v>
                </c:pt>
                <c:pt idx="194">
                  <c:v>43909</c:v>
                </c:pt>
                <c:pt idx="195">
                  <c:v>43908</c:v>
                </c:pt>
                <c:pt idx="196">
                  <c:v>43907</c:v>
                </c:pt>
                <c:pt idx="197">
                  <c:v>43906</c:v>
                </c:pt>
                <c:pt idx="198">
                  <c:v>43905</c:v>
                </c:pt>
                <c:pt idx="199">
                  <c:v>43904</c:v>
                </c:pt>
                <c:pt idx="200">
                  <c:v>43903</c:v>
                </c:pt>
                <c:pt idx="201">
                  <c:v>43902</c:v>
                </c:pt>
                <c:pt idx="202">
                  <c:v>43901</c:v>
                </c:pt>
                <c:pt idx="203">
                  <c:v>43900</c:v>
                </c:pt>
                <c:pt idx="204">
                  <c:v>43899</c:v>
                </c:pt>
                <c:pt idx="205">
                  <c:v>43898</c:v>
                </c:pt>
                <c:pt idx="206">
                  <c:v>43897</c:v>
                </c:pt>
                <c:pt idx="207">
                  <c:v>43896</c:v>
                </c:pt>
                <c:pt idx="208">
                  <c:v>43895</c:v>
                </c:pt>
                <c:pt idx="209">
                  <c:v>43894</c:v>
                </c:pt>
                <c:pt idx="210">
                  <c:v>43893</c:v>
                </c:pt>
                <c:pt idx="211">
                  <c:v>43892</c:v>
                </c:pt>
                <c:pt idx="212">
                  <c:v>43891</c:v>
                </c:pt>
              </c:numCache>
            </c:numRef>
          </c:cat>
          <c:val>
            <c:numRef>
              <c:f>'Data Table'!$I$6:$I$218</c:f>
              <c:numCache>
                <c:formatCode>#,##0</c:formatCode>
                <c:ptCount val="213"/>
                <c:pt idx="0">
                  <c:v>2304576.5510204085</c:v>
                </c:pt>
                <c:pt idx="1">
                  <c:v>2305839.7346938774</c:v>
                </c:pt>
                <c:pt idx="2">
                  <c:v>2305981.4897959186</c:v>
                </c:pt>
                <c:pt idx="3">
                  <c:v>2304324.7551020407</c:v>
                </c:pt>
                <c:pt idx="4">
                  <c:v>2300669.612244898</c:v>
                </c:pt>
                <c:pt idx="5">
                  <c:v>2296386.9591836734</c:v>
                </c:pt>
                <c:pt idx="6">
                  <c:v>2289814.2653061226</c:v>
                </c:pt>
                <c:pt idx="7">
                  <c:v>2284249.8979591839</c:v>
                </c:pt>
                <c:pt idx="8">
                  <c:v>2276652.6530612251</c:v>
                </c:pt>
                <c:pt idx="9">
                  <c:v>2268050.6938775512</c:v>
                </c:pt>
                <c:pt idx="10">
                  <c:v>2257667.2857142864</c:v>
                </c:pt>
                <c:pt idx="11">
                  <c:v>2245601.4489795924</c:v>
                </c:pt>
                <c:pt idx="12">
                  <c:v>2232193.9795918367</c:v>
                </c:pt>
                <c:pt idx="13">
                  <c:v>2214760.0204081633</c:v>
                </c:pt>
                <c:pt idx="14">
                  <c:v>2190523.2857142859</c:v>
                </c:pt>
                <c:pt idx="15">
                  <c:v>2166779.7551020407</c:v>
                </c:pt>
                <c:pt idx="16">
                  <c:v>2146384.0204081633</c:v>
                </c:pt>
                <c:pt idx="17">
                  <c:v>2127988.7142857141</c:v>
                </c:pt>
                <c:pt idx="18">
                  <c:v>2102103.0612244895</c:v>
                </c:pt>
                <c:pt idx="19">
                  <c:v>2082823.9387755101</c:v>
                </c:pt>
                <c:pt idx="20">
                  <c:v>2078747.4081632651</c:v>
                </c:pt>
                <c:pt idx="21">
                  <c:v>2090807.5102040817</c:v>
                </c:pt>
                <c:pt idx="22">
                  <c:v>2111366.9387755105</c:v>
                </c:pt>
                <c:pt idx="23">
                  <c:v>2129537.9387755101</c:v>
                </c:pt>
                <c:pt idx="24">
                  <c:v>2149641.0612244899</c:v>
                </c:pt>
                <c:pt idx="25">
                  <c:v>2191937.5510204085</c:v>
                </c:pt>
                <c:pt idx="26">
                  <c:v>2231885.6938775508</c:v>
                </c:pt>
                <c:pt idx="27">
                  <c:v>2260424.775510204</c:v>
                </c:pt>
                <c:pt idx="28">
                  <c:v>2279184.7551020407</c:v>
                </c:pt>
                <c:pt idx="29">
                  <c:v>2294240.775510204</c:v>
                </c:pt>
                <c:pt idx="30">
                  <c:v>2314501.2857142859</c:v>
                </c:pt>
                <c:pt idx="31">
                  <c:v>2337600.775510204</c:v>
                </c:pt>
                <c:pt idx="32">
                  <c:v>2350209.7551020412</c:v>
                </c:pt>
                <c:pt idx="33">
                  <c:v>2363806.4489795915</c:v>
                </c:pt>
                <c:pt idx="34">
                  <c:v>2380824.2448979588</c:v>
                </c:pt>
                <c:pt idx="35">
                  <c:v>2399825.448979591</c:v>
                </c:pt>
                <c:pt idx="36">
                  <c:v>2418151.5102040814</c:v>
                </c:pt>
                <c:pt idx="37">
                  <c:v>2432947.4693877553</c:v>
                </c:pt>
                <c:pt idx="38">
                  <c:v>2443091.6530612246</c:v>
                </c:pt>
                <c:pt idx="39">
                  <c:v>2452667.8979591834</c:v>
                </c:pt>
                <c:pt idx="40">
                  <c:v>2461951.2653061221</c:v>
                </c:pt>
                <c:pt idx="41">
                  <c:v>2471828.836734694</c:v>
                </c:pt>
                <c:pt idx="42">
                  <c:v>2482446.775510204</c:v>
                </c:pt>
                <c:pt idx="43">
                  <c:v>2492107.9795918367</c:v>
                </c:pt>
                <c:pt idx="44">
                  <c:v>2502195.775510204</c:v>
                </c:pt>
                <c:pt idx="45">
                  <c:v>2513516.2040816327</c:v>
                </c:pt>
                <c:pt idx="46">
                  <c:v>2524373.1632653065</c:v>
                </c:pt>
                <c:pt idx="47">
                  <c:v>2534398.4693877553</c:v>
                </c:pt>
                <c:pt idx="48">
                  <c:v>2542556.4285714286</c:v>
                </c:pt>
                <c:pt idx="49">
                  <c:v>2549272.6734693879</c:v>
                </c:pt>
                <c:pt idx="50">
                  <c:v>2557500.8163265302</c:v>
                </c:pt>
                <c:pt idx="51">
                  <c:v>2565148.6734693879</c:v>
                </c:pt>
                <c:pt idx="52">
                  <c:v>2571623.4693877553</c:v>
                </c:pt>
                <c:pt idx="53">
                  <c:v>2577513.3673469387</c:v>
                </c:pt>
                <c:pt idx="54">
                  <c:v>2581756.9591836734</c:v>
                </c:pt>
                <c:pt idx="55">
                  <c:v>2585916.836734694</c:v>
                </c:pt>
                <c:pt idx="56">
                  <c:v>2588599.5918367347</c:v>
                </c:pt>
                <c:pt idx="57">
                  <c:v>2589390</c:v>
                </c:pt>
                <c:pt idx="58">
                  <c:v>2590356.7551020407</c:v>
                </c:pt>
                <c:pt idx="59">
                  <c:v>2591895.4693877548</c:v>
                </c:pt>
                <c:pt idx="60">
                  <c:v>2593731.1020408166</c:v>
                </c:pt>
                <c:pt idx="61">
                  <c:v>2596272.4285714286</c:v>
                </c:pt>
                <c:pt idx="62">
                  <c:v>2599678.163265306</c:v>
                </c:pt>
                <c:pt idx="63">
                  <c:v>2604082.1020408166</c:v>
                </c:pt>
                <c:pt idx="64">
                  <c:v>2607284.1224489799</c:v>
                </c:pt>
                <c:pt idx="65">
                  <c:v>2608184.5918367351</c:v>
                </c:pt>
                <c:pt idx="66">
                  <c:v>2608224.5918367347</c:v>
                </c:pt>
                <c:pt idx="67">
                  <c:v>2606544.7959183673</c:v>
                </c:pt>
                <c:pt idx="68">
                  <c:v>2602501.3061224492</c:v>
                </c:pt>
                <c:pt idx="69">
                  <c:v>2596328.4693877553</c:v>
                </c:pt>
                <c:pt idx="70">
                  <c:v>2587705.6734693875</c:v>
                </c:pt>
                <c:pt idx="71">
                  <c:v>2579749.9591836734</c:v>
                </c:pt>
                <c:pt idx="72">
                  <c:v>2574079.2448979588</c:v>
                </c:pt>
                <c:pt idx="73">
                  <c:v>2571547.3061224488</c:v>
                </c:pt>
                <c:pt idx="74">
                  <c:v>2572755.9795918367</c:v>
                </c:pt>
                <c:pt idx="75">
                  <c:v>2576371.836734694</c:v>
                </c:pt>
                <c:pt idx="76">
                  <c:v>2570346.6530612246</c:v>
                </c:pt>
                <c:pt idx="77">
                  <c:v>2555937.1836734698</c:v>
                </c:pt>
                <c:pt idx="78">
                  <c:v>2542316.4489795915</c:v>
                </c:pt>
                <c:pt idx="79">
                  <c:v>2524230.9387755101</c:v>
                </c:pt>
                <c:pt idx="80">
                  <c:v>2497435.5306122447</c:v>
                </c:pt>
                <c:pt idx="81">
                  <c:v>2464742.3469387754</c:v>
                </c:pt>
                <c:pt idx="82">
                  <c:v>2431831.4489795915</c:v>
                </c:pt>
                <c:pt idx="83">
                  <c:v>2420937.3061224488</c:v>
                </c:pt>
                <c:pt idx="84">
                  <c:v>2433347.4693877548</c:v>
                </c:pt>
                <c:pt idx="85">
                  <c:v>2446059.3673469387</c:v>
                </c:pt>
                <c:pt idx="86">
                  <c:v>2465257.6938775512</c:v>
                </c:pt>
                <c:pt idx="87">
                  <c:v>2495763.6530612246</c:v>
                </c:pt>
                <c:pt idx="88">
                  <c:v>2531391.0816326528</c:v>
                </c:pt>
                <c:pt idx="89">
                  <c:v>2566747.3469387754</c:v>
                </c:pt>
                <c:pt idx="90">
                  <c:v>2591820.4693877553</c:v>
                </c:pt>
                <c:pt idx="91">
                  <c:v>2604548.7346938779</c:v>
                </c:pt>
                <c:pt idx="92">
                  <c:v>2615459.8979591839</c:v>
                </c:pt>
                <c:pt idx="93">
                  <c:v>2622316.3877551025</c:v>
                </c:pt>
                <c:pt idx="94">
                  <c:v>2623504.7142857141</c:v>
                </c:pt>
                <c:pt idx="95">
                  <c:v>2621322.163265306</c:v>
                </c:pt>
                <c:pt idx="96">
                  <c:v>2617724.7959183673</c:v>
                </c:pt>
                <c:pt idx="97">
                  <c:v>2612343.1224489799</c:v>
                </c:pt>
                <c:pt idx="98">
                  <c:v>2605519.3265306125</c:v>
                </c:pt>
                <c:pt idx="99">
                  <c:v>2598673.6734693879</c:v>
                </c:pt>
                <c:pt idx="100">
                  <c:v>2591961.7142857141</c:v>
                </c:pt>
                <c:pt idx="101">
                  <c:v>2584479.3265306125</c:v>
                </c:pt>
                <c:pt idx="102">
                  <c:v>2579146.6734693875</c:v>
                </c:pt>
                <c:pt idx="103">
                  <c:v>2573132.775510204</c:v>
                </c:pt>
                <c:pt idx="104">
                  <c:v>2566445.224489796</c:v>
                </c:pt>
                <c:pt idx="105">
                  <c:v>2559785.4489795915</c:v>
                </c:pt>
                <c:pt idx="106">
                  <c:v>2551175.2857142859</c:v>
                </c:pt>
                <c:pt idx="107">
                  <c:v>2539455.2653061226</c:v>
                </c:pt>
                <c:pt idx="108">
                  <c:v>2525870.3469387754</c:v>
                </c:pt>
                <c:pt idx="109">
                  <c:v>2509386.2653061226</c:v>
                </c:pt>
                <c:pt idx="110">
                  <c:v>2492580.1836734698</c:v>
                </c:pt>
                <c:pt idx="111">
                  <c:v>2475750.775510204</c:v>
                </c:pt>
                <c:pt idx="112">
                  <c:v>2457157.3265306125</c:v>
                </c:pt>
                <c:pt idx="113">
                  <c:v>2439335.0816326528</c:v>
                </c:pt>
                <c:pt idx="114">
                  <c:v>2429512.7551020407</c:v>
                </c:pt>
                <c:pt idx="115">
                  <c:v>2422939.6938775508</c:v>
                </c:pt>
                <c:pt idx="116">
                  <c:v>2408803.775510204</c:v>
                </c:pt>
                <c:pt idx="117">
                  <c:v>2397043.7142857141</c:v>
                </c:pt>
                <c:pt idx="118">
                  <c:v>2391431.6530612246</c:v>
                </c:pt>
                <c:pt idx="119">
                  <c:v>2392473.5102040814</c:v>
                </c:pt>
                <c:pt idx="120">
                  <c:v>2399723.6326530613</c:v>
                </c:pt>
                <c:pt idx="121">
                  <c:v>2399889.0612244899</c:v>
                </c:pt>
                <c:pt idx="122">
                  <c:v>2401895.6938775512</c:v>
                </c:pt>
                <c:pt idx="123">
                  <c:v>2425012.9795918367</c:v>
                </c:pt>
                <c:pt idx="124">
                  <c:v>2447286.3061224492</c:v>
                </c:pt>
                <c:pt idx="125">
                  <c:v>2462413.1428571432</c:v>
                </c:pt>
                <c:pt idx="126">
                  <c:v>2472434.3469387763</c:v>
                </c:pt>
                <c:pt idx="127">
                  <c:v>2475689.5102040819</c:v>
                </c:pt>
                <c:pt idx="128">
                  <c:v>2479344.3061224488</c:v>
                </c:pt>
                <c:pt idx="129">
                  <c:v>2478778.0816326528</c:v>
                </c:pt>
                <c:pt idx="130">
                  <c:v>2462891</c:v>
                </c:pt>
                <c:pt idx="131">
                  <c:v>2445545.4489795915</c:v>
                </c:pt>
                <c:pt idx="132">
                  <c:v>2429550.9795918367</c:v>
                </c:pt>
                <c:pt idx="133">
                  <c:v>2413685.6734693875</c:v>
                </c:pt>
                <c:pt idx="134">
                  <c:v>2398951.6938775508</c:v>
                </c:pt>
                <c:pt idx="135">
                  <c:v>2384963.6326530613</c:v>
                </c:pt>
                <c:pt idx="136">
                  <c:v>2372241.4897959181</c:v>
                </c:pt>
                <c:pt idx="137">
                  <c:v>2365532.5306122447</c:v>
                </c:pt>
                <c:pt idx="138">
                  <c:v>2360609.4897959186</c:v>
                </c:pt>
                <c:pt idx="139">
                  <c:v>2355794.9387755101</c:v>
                </c:pt>
                <c:pt idx="140">
                  <c:v>2350982.448979592</c:v>
                </c:pt>
                <c:pt idx="141">
                  <c:v>2347369.8163265307</c:v>
                </c:pt>
                <c:pt idx="142">
                  <c:v>2345395.163265306</c:v>
                </c:pt>
                <c:pt idx="143">
                  <c:v>2343076.5714285714</c:v>
                </c:pt>
                <c:pt idx="144">
                  <c:v>2338731.9999999995</c:v>
                </c:pt>
                <c:pt idx="145">
                  <c:v>2335200.6938775508</c:v>
                </c:pt>
                <c:pt idx="146">
                  <c:v>2332332.0408163262</c:v>
                </c:pt>
                <c:pt idx="147">
                  <c:v>2331165.0408163266</c:v>
                </c:pt>
                <c:pt idx="148">
                  <c:v>2330242.6734693879</c:v>
                </c:pt>
                <c:pt idx="149">
                  <c:v>2331972.0612244899</c:v>
                </c:pt>
                <c:pt idx="150">
                  <c:v>2338591.2448979593</c:v>
                </c:pt>
                <c:pt idx="151">
                  <c:v>2342267.2040816327</c:v>
                </c:pt>
                <c:pt idx="152">
                  <c:v>2345444.2857142859</c:v>
                </c:pt>
                <c:pt idx="153">
                  <c:v>2347792.1428571423</c:v>
                </c:pt>
                <c:pt idx="154">
                  <c:v>2351399.1224489794</c:v>
                </c:pt>
                <c:pt idx="155">
                  <c:v>2356340.8979591834</c:v>
                </c:pt>
                <c:pt idx="156">
                  <c:v>2358339.9387755101</c:v>
                </c:pt>
                <c:pt idx="157">
                  <c:v>2354400.3673469392</c:v>
                </c:pt>
                <c:pt idx="158">
                  <c:v>2355358.8775510206</c:v>
                </c:pt>
                <c:pt idx="159">
                  <c:v>2357811.1836734698</c:v>
                </c:pt>
                <c:pt idx="160">
                  <c:v>2364306.9591836734</c:v>
                </c:pt>
                <c:pt idx="161">
                  <c:v>2366354.6326530613</c:v>
                </c:pt>
                <c:pt idx="162">
                  <c:v>2365315.0204081633</c:v>
                </c:pt>
                <c:pt idx="163">
                  <c:v>2362258.163265306</c:v>
                </c:pt>
                <c:pt idx="164">
                  <c:v>2359387.0612244899</c:v>
                </c:pt>
                <c:pt idx="165">
                  <c:v>2355008.387755102</c:v>
                </c:pt>
                <c:pt idx="166">
                  <c:v>2348214.1224489799</c:v>
                </c:pt>
                <c:pt idx="167">
                  <c:v>2336379.4285714286</c:v>
                </c:pt>
                <c:pt idx="168">
                  <c:v>2325623.5510204085</c:v>
                </c:pt>
                <c:pt idx="169">
                  <c:v>2315081.0408163266</c:v>
                </c:pt>
                <c:pt idx="170">
                  <c:v>2305616.7346938774</c:v>
                </c:pt>
                <c:pt idx="171">
                  <c:v>2297712.6530612246</c:v>
                </c:pt>
                <c:pt idx="172">
                  <c:v>2290446.0612244895</c:v>
                </c:pt>
                <c:pt idx="173">
                  <c:v>2287437.2653061221</c:v>
                </c:pt>
                <c:pt idx="174">
                  <c:v>2288002.2448979588</c:v>
                </c:pt>
                <c:pt idx="175">
                  <c:v>2291660.2857142859</c:v>
                </c:pt>
                <c:pt idx="176">
                  <c:v>2299396.5918367347</c:v>
                </c:pt>
                <c:pt idx="177">
                  <c:v>2311019.7755102045</c:v>
                </c:pt>
                <c:pt idx="178">
                  <c:v>2324650.2040816327</c:v>
                </c:pt>
                <c:pt idx="179">
                  <c:v>2337974.1836734698</c:v>
                </c:pt>
                <c:pt idx="180">
                  <c:v>2349115.6326530613</c:v>
                </c:pt>
                <c:pt idx="181">
                  <c:v>2359428.9795918367</c:v>
                </c:pt>
                <c:pt idx="182">
                  <c:v>2368730.224489796</c:v>
                </c:pt>
                <c:pt idx="183">
                  <c:v>2376498.5918367347</c:v>
                </c:pt>
                <c:pt idx="184">
                  <c:v>2382233.4693877548</c:v>
                </c:pt>
                <c:pt idx="185">
                  <c:v>2387091.2448979588</c:v>
                </c:pt>
                <c:pt idx="186">
                  <c:v>2391352.0816326528</c:v>
                </c:pt>
                <c:pt idx="187">
                  <c:v>2395474.4693877553</c:v>
                </c:pt>
                <c:pt idx="188">
                  <c:v>2400698.5918367347</c:v>
                </c:pt>
                <c:pt idx="189">
                  <c:v>2405200.7551020412</c:v>
                </c:pt>
                <c:pt idx="190">
                  <c:v>2406015.9591836734</c:v>
                </c:pt>
                <c:pt idx="191">
                  <c:v>2405177.1428571427</c:v>
                </c:pt>
                <c:pt idx="192">
                  <c:v>2401922.5102040814</c:v>
                </c:pt>
                <c:pt idx="193">
                  <c:v>2397373.7755102036</c:v>
                </c:pt>
                <c:pt idx="194">
                  <c:v>2389439.8775510201</c:v>
                </c:pt>
                <c:pt idx="195">
                  <c:v>2378129.775510204</c:v>
                </c:pt>
                <c:pt idx="196">
                  <c:v>2364943.6530612246</c:v>
                </c:pt>
                <c:pt idx="197">
                  <c:v>2353592.387755102</c:v>
                </c:pt>
                <c:pt idx="198">
                  <c:v>2340438.8979591839</c:v>
                </c:pt>
                <c:pt idx="199">
                  <c:v>2326597.3061224488</c:v>
                </c:pt>
                <c:pt idx="200">
                  <c:v>2310231.6530612246</c:v>
                </c:pt>
                <c:pt idx="201">
                  <c:v>2298633.7585034012</c:v>
                </c:pt>
                <c:pt idx="202">
                  <c:v>2281106.1095238095</c:v>
                </c:pt>
                <c:pt idx="203">
                  <c:v>2259014.1911564623</c:v>
                </c:pt>
                <c:pt idx="204">
                  <c:v>2239100.1095238095</c:v>
                </c:pt>
                <c:pt idx="205">
                  <c:v>2236402.834013605</c:v>
                </c:pt>
                <c:pt idx="206">
                  <c:v>2239278.4054421769</c:v>
                </c:pt>
                <c:pt idx="207">
                  <c:v>2236653.8777777776</c:v>
                </c:pt>
                <c:pt idx="208">
                  <c:v>2229687.42</c:v>
                </c:pt>
                <c:pt idx="209">
                  <c:v>2232847.875</c:v>
                </c:pt>
                <c:pt idx="210">
                  <c:v>2253585.8333333335</c:v>
                </c:pt>
                <c:pt idx="211">
                  <c:v>2290559.25</c:v>
                </c:pt>
                <c:pt idx="212">
                  <c:v>2301439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7-4B44-9D83-2495FE3B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578352"/>
        <c:axId val="570251104"/>
      </c:lineChart>
      <c:dateAx>
        <c:axId val="56757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51104"/>
        <c:crosses val="autoZero"/>
        <c:auto val="1"/>
        <c:lblOffset val="100"/>
        <c:baseTimeUnit val="days"/>
      </c:dateAx>
      <c:valAx>
        <c:axId val="5702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Travelers, April through September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Table!$Q$3:$R$3</c:f>
              <c:strCache>
                <c:ptCount val="2"/>
                <c:pt idx="0">
                  <c:v>Total April - September 2020</c:v>
                </c:pt>
                <c:pt idx="1">
                  <c:v>Total April - September 2019</c:v>
                </c:pt>
              </c:strCache>
            </c:strRef>
          </c:cat>
          <c:val>
            <c:numRef>
              <c:f>(Table!$Q$4,Table!$R$4)</c:f>
              <c:numCache>
                <c:formatCode>#,##0</c:formatCode>
                <c:ptCount val="2"/>
                <c:pt idx="0">
                  <c:v>88237708</c:v>
                </c:pt>
                <c:pt idx="1">
                  <c:v>439980801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0-4A4C-AE82-EB7AF05D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1267360"/>
        <c:axId val="1363539264"/>
      </c:barChart>
      <c:catAx>
        <c:axId val="13612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539264"/>
        <c:crosses val="autoZero"/>
        <c:auto val="1"/>
        <c:lblAlgn val="ctr"/>
        <c:lblOffset val="100"/>
        <c:noMultiLvlLbl val="0"/>
      </c:catAx>
      <c:valAx>
        <c:axId val="13635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2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Travellers by Month, 2020 vs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Monthly Total Throughput - 2020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Sheet1!$A$3:$A$8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Sheet1!$I$3:$I$8</c:f>
              <c:numCache>
                <c:formatCode>#,##0</c:formatCode>
                <c:ptCount val="6"/>
                <c:pt idx="0">
                  <c:v>3287008</c:v>
                </c:pt>
                <c:pt idx="1">
                  <c:v>7165829</c:v>
                </c:pt>
                <c:pt idx="2">
                  <c:v>14481802</c:v>
                </c:pt>
                <c:pt idx="3">
                  <c:v>20740781</c:v>
                </c:pt>
                <c:pt idx="4">
                  <c:v>21708071</c:v>
                </c:pt>
                <c:pt idx="5">
                  <c:v>20854217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3-4A9A-B98D-C25C7153FC43}"/>
            </c:ext>
          </c:extLst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Monthly Total Throughput - 2019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Sheet1!$A$3:$A$8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Sheet1!$J$3:$J$8</c:f>
              <c:numCache>
                <c:formatCode>#,##0</c:formatCode>
                <c:ptCount val="6"/>
                <c:pt idx="0">
                  <c:v>70124591</c:v>
                </c:pt>
                <c:pt idx="1">
                  <c:v>74499253</c:v>
                </c:pt>
                <c:pt idx="2">
                  <c:v>76619900</c:v>
                </c:pt>
                <c:pt idx="3">
                  <c:v>79511968</c:v>
                </c:pt>
                <c:pt idx="4">
                  <c:v>74776010</c:v>
                </c:pt>
                <c:pt idx="5">
                  <c:v>64449079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3-4A9A-B98D-C25C7153F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1360912"/>
        <c:axId val="1483500784"/>
      </c:barChart>
      <c:catAx>
        <c:axId val="14413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500784"/>
        <c:crosses val="autoZero"/>
        <c:auto val="1"/>
        <c:lblAlgn val="ctr"/>
        <c:lblOffset val="100"/>
        <c:noMultiLvlLbl val="0"/>
      </c:catAx>
      <c:valAx>
        <c:axId val="148350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14</xdr:col>
      <xdr:colOff>600075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76F5A-DD34-47AA-B1CF-271E2B6EC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25775</xdr:colOff>
      <xdr:row>30</xdr:row>
      <xdr:rowOff>78440</xdr:rowOff>
    </xdr:from>
    <xdr:to>
      <xdr:col>28</xdr:col>
      <xdr:colOff>168088</xdr:colOff>
      <xdr:row>44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4C24E4-7696-4BF2-BBFC-098423FDB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22410</xdr:colOff>
      <xdr:row>16</xdr:row>
      <xdr:rowOff>1</xdr:rowOff>
    </xdr:from>
    <xdr:to>
      <xdr:col>28</xdr:col>
      <xdr:colOff>145676</xdr:colOff>
      <xdr:row>30</xdr:row>
      <xdr:rowOff>44824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C1FDDF-98E4-4A62-A459-97900B185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11205</xdr:colOff>
      <xdr:row>0</xdr:row>
      <xdr:rowOff>156881</xdr:rowOff>
    </xdr:from>
    <xdr:to>
      <xdr:col>28</xdr:col>
      <xdr:colOff>134471</xdr:colOff>
      <xdr:row>15</xdr:row>
      <xdr:rowOff>44824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3E23DE-15E4-44D1-9EFD-49218349D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94689</xdr:colOff>
      <xdr:row>0</xdr:row>
      <xdr:rowOff>147358</xdr:rowOff>
    </xdr:from>
    <xdr:to>
      <xdr:col>20</xdr:col>
      <xdr:colOff>560294</xdr:colOff>
      <xdr:row>15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3A1AB1-D69F-417C-9B43-3F4C3D909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84045</xdr:colOff>
      <xdr:row>15</xdr:row>
      <xdr:rowOff>134469</xdr:rowOff>
    </xdr:from>
    <xdr:to>
      <xdr:col>20</xdr:col>
      <xdr:colOff>571501</xdr:colOff>
      <xdr:row>30</xdr:row>
      <xdr:rowOff>22410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9D4819-5150-4532-83BE-27255FDF8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116541</xdr:colOff>
      <xdr:row>30</xdr:row>
      <xdr:rowOff>78442</xdr:rowOff>
    </xdr:from>
    <xdr:to>
      <xdr:col>20</xdr:col>
      <xdr:colOff>582706</xdr:colOff>
      <xdr:row>44</xdr:row>
      <xdr:rowOff>168089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9B4CD48-DECD-4750-89BE-AC357DBA9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134471</xdr:colOff>
      <xdr:row>26</xdr:row>
      <xdr:rowOff>33618</xdr:rowOff>
    </xdr:from>
    <xdr:to>
      <xdr:col>14</xdr:col>
      <xdr:colOff>549089</xdr:colOff>
      <xdr:row>40</xdr:row>
      <xdr:rowOff>109818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ED9923-533A-41A0-80DF-9D3F9CE38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43</xdr:row>
      <xdr:rowOff>188819</xdr:rowOff>
    </xdr:from>
    <xdr:to>
      <xdr:col>8</xdr:col>
      <xdr:colOff>89647</xdr:colOff>
      <xdr:row>58</xdr:row>
      <xdr:rowOff>74519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71BD773-7813-4F5D-9D96-C1BDD35AA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192742</xdr:colOff>
      <xdr:row>44</xdr:row>
      <xdr:rowOff>22412</xdr:rowOff>
    </xdr:from>
    <xdr:to>
      <xdr:col>15</xdr:col>
      <xdr:colOff>2242</xdr:colOff>
      <xdr:row>58</xdr:row>
      <xdr:rowOff>98612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56B17D-46C1-41E5-83FF-C4201F246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E5EB3EE-D05F-49AB-8E22-5B50B974FF44}" autoFormatId="16" applyNumberFormats="0" applyBorderFormats="0" applyFontFormats="0" applyPatternFormats="0" applyAlignmentFormats="0" applyWidthHeightFormats="0">
  <queryTableRefresh nextId="18" unboundColumnsRight="10">
    <queryTableFields count="16">
      <queryTableField id="1" name="Date" tableColumnId="1"/>
      <queryTableField id="2" name="Total Traveler Throughput" tableColumnId="2"/>
      <queryTableField id="5" dataBound="0" tableColumnId="5"/>
      <queryTableField id="6" dataBound="0" tableColumnId="6"/>
      <queryTableField id="12" dataBound="0" tableColumnId="12"/>
      <queryTableField id="3" name="Total Traveler Throughput_x000d__x000a__x000a__x0009__x0009__x0009_(1 Year Ago - Same Weekday)" tableColumnId="3"/>
      <queryTableField id="7" dataBound="0" tableColumnId="7"/>
      <queryTableField id="8" dataBound="0" tableColumnId="8"/>
      <queryTableField id="13" dataBound="0" tableColumnId="13"/>
      <queryTableField id="9" dataBound="0" tableColumnId="9"/>
      <queryTableField id="10" dataBound="0" tableColumnId="10"/>
      <queryTableField id="11" dataBound="0" tableColumnId="11"/>
      <queryTableField id="17" dataBound="0" tableColumnId="17"/>
      <queryTableField id="14" dataBound="0" tableColumnId="14"/>
      <queryTableField id="15" dataBound="0" tableColumnId="15"/>
      <queryTableField id="16" dataBound="0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E7A517-4217-4D66-8E8F-1B1AFA906E9D}" name="Table_0" displayName="Table_0" ref="B5:Q218" tableType="queryTable" totalsRowShown="0" headerRowDxfId="16">
  <autoFilter ref="B5:Q218" xr:uid="{B7DFC8D0-8791-4E68-B5FA-FCB268720070}"/>
  <tableColumns count="16">
    <tableColumn id="1" xr3:uid="{32B6FCDB-E53B-4E4B-84B2-11E28F05CCF4}" uniqueName="1" name="Date" queryTableFieldId="1" dataDxfId="15"/>
    <tableColumn id="2" xr3:uid="{C659B151-6506-4062-8060-1A64DBA92D07}" uniqueName="2" name="Total Traveler Throughput -2020" queryTableFieldId="2" dataDxfId="14"/>
    <tableColumn id="5" xr3:uid="{02EF3A07-0D13-42C5-BD3C-431DD90FD887}" uniqueName="5" name="7 Day average" queryTableFieldId="5" dataDxfId="13">
      <calculatedColumnFormula>AVERAGE(C6:C12)</calculatedColumnFormula>
    </tableColumn>
    <tableColumn id="6" xr3:uid="{8749BC2B-E6B5-4191-8882-38B6EEB2A0CE}" uniqueName="6" name="30 Day average" queryTableFieldId="6" dataDxfId="12">
      <calculatedColumnFormula>AVERAGE(C6:C35)</calculatedColumnFormula>
    </tableColumn>
    <tableColumn id="12" xr3:uid="{3434367B-BD47-4BC8-A528-77346F3A0D33}" uniqueName="12" name="Column1" queryTableFieldId="12" dataDxfId="11"/>
    <tableColumn id="3" xr3:uid="{038D1084-F5F1-4B4D-945D-D57AFCDE627A}" uniqueName="3" name="Total Traveler Throughput (1 Year Ago - Same WeekDay)" queryTableFieldId="3" dataDxfId="10"/>
    <tableColumn id="7" xr3:uid="{8A01C2F2-C6D4-42F0-BD49-15DCD607BD15}" uniqueName="7" name="2019 7 Day average" queryTableFieldId="7" dataDxfId="9">
      <calculatedColumnFormula>AVERAGE(G6:G12)</calculatedColumnFormula>
    </tableColumn>
    <tableColumn id="8" xr3:uid="{CAAFEE1B-65D8-419B-B310-A71A8D138990}" uniqueName="8" name="2019 30 average" queryTableFieldId="8" dataDxfId="8">
      <calculatedColumnFormula>AVERAGE(H6:H12)</calculatedColumnFormula>
    </tableColumn>
    <tableColumn id="13" xr3:uid="{C3197322-4D7D-4FE3-9C18-E44CE542D63E}" uniqueName="13" name="Column2" queryTableFieldId="13" dataDxfId="7"/>
    <tableColumn id="9" xr3:uid="{47D8DED9-5156-46DE-805D-453EC073AE6F}" uniqueName="9" name="Year Over Year change - Actuals" queryTableFieldId="9" dataDxfId="6">
      <calculatedColumnFormula>Table_0[[#This Row],[Total Traveler Throughput -2020]]-Table_0[[#This Row],[Total Traveler Throughput (1 Year Ago - Same WeekDay)]]</calculatedColumnFormula>
    </tableColumn>
    <tableColumn id="10" xr3:uid="{145B6BEE-EA3E-499B-A603-D0D9F6EB8BC4}" uniqueName="10" name="Year Over Year change - 7-Day average" queryTableFieldId="10" dataDxfId="5">
      <calculatedColumnFormula>Table_0[[#This Row],[7 Day average]]-Table_0[[#This Row],[2019 7 Day average]]</calculatedColumnFormula>
    </tableColumn>
    <tableColumn id="11" xr3:uid="{8337FC66-5104-4A67-A79E-95D8321BA480}" uniqueName="11" name="Year Over Year change - 30-Day average" queryTableFieldId="11" dataDxfId="4">
      <calculatedColumnFormula>+Table_0[[#This Row],[30 Day average]]-Table_0[[#This Row],[2019 30 average]]</calculatedColumnFormula>
    </tableColumn>
    <tableColumn id="17" xr3:uid="{03CBDC7A-88E1-44E8-86D8-31ED07E08AEC}" uniqueName="17" name="Column3" queryTableFieldId="17" dataDxfId="3"/>
    <tableColumn id="14" xr3:uid="{C81B9D12-FE47-43D8-A75D-0230EE946F3A}" uniqueName="14" name="Percent Change - Actuals" queryTableFieldId="14" dataDxfId="2" dataCellStyle="Percent">
      <calculatedColumnFormula>Table_0[[#This Row],[Year Over Year change - Actuals]]/Table_0[[#This Row],[Total Traveler Throughput (1 Year Ago - Same WeekDay)]]</calculatedColumnFormula>
    </tableColumn>
    <tableColumn id="15" xr3:uid="{F2005662-004F-4694-B8C2-6F85DEC980FD}" uniqueName="15" name="Percent Change - 7-day average" queryTableFieldId="15" dataDxfId="1" dataCellStyle="Percent">
      <calculatedColumnFormula>Table_0[[#This Row],[Year Over Year change - 7-Day average]]/Table_0[[#This Row],[2019 7 Day average]]</calculatedColumnFormula>
    </tableColumn>
    <tableColumn id="16" xr3:uid="{3393A01F-A5C5-4F32-A9F6-F1809527C5BD}" uniqueName="16" name="Percent Change - 30-day average" queryTableFieldId="16" dataDxfId="0" dataCellStyle="Percent">
      <calculatedColumnFormula>Table_0[[#This Row],[Year Over Year change - 30-Day average]]/Table_0[[#This Row],[2019 30 average]]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sa.gov/coronavirus/passenger-throughpu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754E-CD18-4943-8DC3-C880E947B8A5}">
  <dimension ref="B2:S218"/>
  <sheetViews>
    <sheetView topLeftCell="A100" workbookViewId="0">
      <selection activeCell="E129" sqref="E129"/>
    </sheetView>
  </sheetViews>
  <sheetFormatPr defaultRowHeight="15" x14ac:dyDescent="0.25"/>
  <cols>
    <col min="1" max="1" width="5.28515625" customWidth="1"/>
    <col min="2" max="2" width="9.7109375" bestFit="1" customWidth="1"/>
    <col min="3" max="3" width="18" customWidth="1"/>
    <col min="4" max="4" width="16" customWidth="1"/>
    <col min="5" max="5" width="17.42578125" customWidth="1"/>
    <col min="6" max="6" width="2.42578125" customWidth="1"/>
    <col min="7" max="7" width="18.5703125" customWidth="1"/>
    <col min="8" max="8" width="13.140625" customWidth="1"/>
    <col min="9" max="9" width="11.7109375" customWidth="1"/>
    <col min="10" max="10" width="2.7109375" customWidth="1"/>
    <col min="11" max="13" width="15.28515625" customWidth="1"/>
    <col min="14" max="14" width="2.5703125" customWidth="1"/>
    <col min="15" max="15" width="15.42578125" customWidth="1"/>
    <col min="16" max="18" width="15.28515625" customWidth="1"/>
    <col min="20" max="20" width="19.140625" customWidth="1"/>
    <col min="21" max="21" width="2.5703125" customWidth="1"/>
    <col min="22" max="22" width="14.42578125" customWidth="1"/>
    <col min="23" max="23" width="13.28515625" bestFit="1" customWidth="1"/>
    <col min="24" max="24" width="9.85546875" bestFit="1" customWidth="1"/>
    <col min="25" max="25" width="9.85546875" customWidth="1"/>
    <col min="26" max="26" width="3.7109375" customWidth="1"/>
    <col min="27" max="28" width="13.42578125" bestFit="1" customWidth="1"/>
    <col min="29" max="29" width="11.85546875" bestFit="1" customWidth="1"/>
  </cols>
  <sheetData>
    <row r="2" spans="2:19" ht="16.5" x14ac:dyDescent="0.3">
      <c r="B2" s="6" t="s">
        <v>4</v>
      </c>
    </row>
    <row r="3" spans="2:19" x14ac:dyDescent="0.25">
      <c r="B3" t="s">
        <v>3</v>
      </c>
    </row>
    <row r="4" spans="2:19" x14ac:dyDescent="0.25">
      <c r="B4" s="4" t="s">
        <v>2</v>
      </c>
    </row>
    <row r="5" spans="2:19" ht="54" customHeight="1" x14ac:dyDescent="0.25">
      <c r="B5" s="5" t="s">
        <v>0</v>
      </c>
      <c r="C5" s="5" t="s">
        <v>28</v>
      </c>
      <c r="D5" s="5" t="s">
        <v>6</v>
      </c>
      <c r="E5" s="5" t="s">
        <v>7</v>
      </c>
      <c r="F5" s="26" t="s">
        <v>1</v>
      </c>
      <c r="G5" s="5" t="s">
        <v>8</v>
      </c>
      <c r="H5" s="5" t="s">
        <v>9</v>
      </c>
      <c r="I5" s="5" t="s">
        <v>5</v>
      </c>
      <c r="J5" s="26" t="s">
        <v>27</v>
      </c>
      <c r="K5" s="5" t="s">
        <v>10</v>
      </c>
      <c r="L5" s="7" t="s">
        <v>11</v>
      </c>
      <c r="M5" s="7" t="s">
        <v>12</v>
      </c>
      <c r="N5" s="28" t="s">
        <v>32</v>
      </c>
      <c r="O5" s="7" t="s">
        <v>29</v>
      </c>
      <c r="P5" s="7" t="s">
        <v>30</v>
      </c>
      <c r="Q5" s="7" t="s">
        <v>31</v>
      </c>
      <c r="R5" s="7"/>
      <c r="S5" s="3"/>
    </row>
    <row r="6" spans="2:19" x14ac:dyDescent="0.25">
      <c r="B6" s="1">
        <v>44103</v>
      </c>
      <c r="C6" s="2">
        <v>568688</v>
      </c>
      <c r="D6" s="2">
        <f t="shared" ref="D6:D69" si="0">AVERAGE(C6:C12)</f>
        <v>737163.71428571432</v>
      </c>
      <c r="E6" s="2">
        <f t="shared" ref="E6:E69" si="1">AVERAGE(C6:C35)</f>
        <v>718846.5</v>
      </c>
      <c r="F6" s="2"/>
      <c r="G6" s="2">
        <v>1998980</v>
      </c>
      <c r="H6" s="2">
        <f t="shared" ref="H6:H69" si="2">AVERAGE(G6:G12)</f>
        <v>2290485.8571428573</v>
      </c>
      <c r="I6" s="2">
        <f t="shared" ref="I6:I69" si="3">AVERAGE(H6:H12)</f>
        <v>2304576.5510204085</v>
      </c>
      <c r="J6" s="2"/>
      <c r="K6" s="2">
        <f>Table_0[[#This Row],[Total Traveler Throughput -2020]]-Table_0[[#This Row],[Total Traveler Throughput (1 Year Ago - Same WeekDay)]]</f>
        <v>-1430292</v>
      </c>
      <c r="L6" s="2">
        <f>Table_0[[#This Row],[7 Day average]]-Table_0[[#This Row],[2019 7 Day average]]</f>
        <v>-1553322.142857143</v>
      </c>
      <c r="M6" s="2">
        <f>+Table_0[[#This Row],[30 Day average]]-Table_0[[#This Row],[2019 30 average]]</f>
        <v>-1585730.0510204085</v>
      </c>
      <c r="N6" s="27"/>
      <c r="O6" s="29">
        <f>Table_0[[#This Row],[Year Over Year change - Actuals]]/Table_0[[#This Row],[Total Traveler Throughput (1 Year Ago - Same WeekDay)]]</f>
        <v>-0.71551091056438787</v>
      </c>
      <c r="P6" s="29">
        <f>Table_0[[#This Row],[Year Over Year change - 7-Day average]]/Table_0[[#This Row],[2019 7 Day average]]</f>
        <v>-0.6781627304150879</v>
      </c>
      <c r="Q6" s="29">
        <f>Table_0[[#This Row],[Year Over Year change - 30-Day average]]/Table_0[[#This Row],[2019 30 average]]</f>
        <v>-0.68807870596369958</v>
      </c>
      <c r="R6" s="2"/>
    </row>
    <row r="7" spans="2:19" x14ac:dyDescent="0.25">
      <c r="B7" s="1">
        <v>44102</v>
      </c>
      <c r="C7" s="2">
        <v>797699</v>
      </c>
      <c r="D7" s="2">
        <f t="shared" si="0"/>
        <v>734457</v>
      </c>
      <c r="E7" s="2">
        <f t="shared" si="1"/>
        <v>726813.4</v>
      </c>
      <c r="F7" s="2"/>
      <c r="G7" s="2">
        <v>2368818</v>
      </c>
      <c r="H7" s="2">
        <f t="shared" si="2"/>
        <v>2295415.8571428573</v>
      </c>
      <c r="I7" s="2">
        <f t="shared" si="3"/>
        <v>2305839.7346938774</v>
      </c>
      <c r="J7" s="2"/>
      <c r="K7" s="2">
        <f>Table_0[[#This Row],[Total Traveler Throughput -2020]]-Table_0[[#This Row],[Total Traveler Throughput (1 Year Ago - Same WeekDay)]]</f>
        <v>-1571119</v>
      </c>
      <c r="L7" s="2">
        <f>Table_0[[#This Row],[7 Day average]]-Table_0[[#This Row],[2019 7 Day average]]</f>
        <v>-1560958.8571428573</v>
      </c>
      <c r="M7" s="2">
        <f>+Table_0[[#This Row],[30 Day average]]-Table_0[[#This Row],[2019 30 average]]</f>
        <v>-1579026.3346938775</v>
      </c>
      <c r="N7" s="27"/>
      <c r="O7" s="29">
        <f>Table_0[[#This Row],[Year Over Year change - Actuals]]/Table_0[[#This Row],[Total Traveler Throughput (1 Year Ago - Same WeekDay)]]</f>
        <v>-0.66325019482290326</v>
      </c>
      <c r="P7" s="29">
        <f>Table_0[[#This Row],[Year Over Year change - 7-Day average]]/Table_0[[#This Row],[2019 7 Day average]]</f>
        <v>-0.68003314183156727</v>
      </c>
      <c r="Q7" s="29">
        <f>Table_0[[#This Row],[Year Over Year change - 30-Day average]]/Table_0[[#This Row],[2019 30 average]]</f>
        <v>-0.68479448546909027</v>
      </c>
      <c r="R7" s="2"/>
    </row>
    <row r="8" spans="2:19" x14ac:dyDescent="0.25">
      <c r="B8" s="1">
        <v>44101</v>
      </c>
      <c r="C8" s="2">
        <v>873038</v>
      </c>
      <c r="D8" s="2">
        <f t="shared" si="0"/>
        <v>730490.85714285716</v>
      </c>
      <c r="E8" s="2">
        <f t="shared" si="1"/>
        <v>719947.9</v>
      </c>
      <c r="F8" s="2"/>
      <c r="G8" s="2">
        <v>2452596</v>
      </c>
      <c r="H8" s="2">
        <f t="shared" si="2"/>
        <v>2304354.4285714286</v>
      </c>
      <c r="I8" s="2">
        <f t="shared" si="3"/>
        <v>2305981.4897959186</v>
      </c>
      <c r="J8" s="2"/>
      <c r="K8" s="2">
        <f>Table_0[[#This Row],[Total Traveler Throughput -2020]]-Table_0[[#This Row],[Total Traveler Throughput (1 Year Ago - Same WeekDay)]]</f>
        <v>-1579558</v>
      </c>
      <c r="L8" s="2">
        <f>Table_0[[#This Row],[7 Day average]]-Table_0[[#This Row],[2019 7 Day average]]</f>
        <v>-1573863.5714285714</v>
      </c>
      <c r="M8" s="2">
        <f>+Table_0[[#This Row],[30 Day average]]-Table_0[[#This Row],[2019 30 average]]</f>
        <v>-1586033.5897959187</v>
      </c>
      <c r="N8" s="27"/>
      <c r="O8" s="29">
        <f>Table_0[[#This Row],[Year Over Year change - Actuals]]/Table_0[[#This Row],[Total Traveler Throughput (1 Year Ago - Same WeekDay)]]</f>
        <v>-0.64403513664704659</v>
      </c>
      <c r="P8" s="29">
        <f>Table_0[[#This Row],[Year Over Year change - 7-Day average]]/Table_0[[#This Row],[2019 7 Day average]]</f>
        <v>-0.68299544198341011</v>
      </c>
      <c r="Q8" s="29">
        <f>Table_0[[#This Row],[Year Over Year change - 30-Day average]]/Table_0[[#This Row],[2019 30 average]]</f>
        <v>-0.68779111923239422</v>
      </c>
      <c r="R8" s="2"/>
    </row>
    <row r="9" spans="2:19" x14ac:dyDescent="0.25">
      <c r="B9" s="1">
        <v>44100</v>
      </c>
      <c r="C9" s="2">
        <v>659350</v>
      </c>
      <c r="D9" s="2">
        <f t="shared" si="0"/>
        <v>726909.42857142852</v>
      </c>
      <c r="E9" s="2">
        <f t="shared" si="1"/>
        <v>715475.73333333328</v>
      </c>
      <c r="F9" s="2"/>
      <c r="G9" s="2">
        <v>1966234</v>
      </c>
      <c r="H9" s="2">
        <f t="shared" si="2"/>
        <v>2313673</v>
      </c>
      <c r="I9" s="2">
        <f t="shared" si="3"/>
        <v>2304324.7551020407</v>
      </c>
      <c r="J9" s="2"/>
      <c r="K9" s="2">
        <f>Table_0[[#This Row],[Total Traveler Throughput -2020]]-Table_0[[#This Row],[Total Traveler Throughput (1 Year Ago - Same WeekDay)]]</f>
        <v>-1306884</v>
      </c>
      <c r="L9" s="2">
        <f>Table_0[[#This Row],[7 Day average]]-Table_0[[#This Row],[2019 7 Day average]]</f>
        <v>-1586763.5714285714</v>
      </c>
      <c r="M9" s="2">
        <f>+Table_0[[#This Row],[30 Day average]]-Table_0[[#This Row],[2019 30 average]]</f>
        <v>-1588849.0217687073</v>
      </c>
      <c r="N9" s="27"/>
      <c r="O9" s="29">
        <f>Table_0[[#This Row],[Year Over Year change - Actuals]]/Table_0[[#This Row],[Total Traveler Throughput (1 Year Ago - Same WeekDay)]]</f>
        <v>-0.66466351410869717</v>
      </c>
      <c r="P9" s="29">
        <f>Table_0[[#This Row],[Year Over Year change - 7-Day average]]/Table_0[[#This Row],[2019 7 Day average]]</f>
        <v>-0.68582015324921519</v>
      </c>
      <c r="Q9" s="29">
        <f>Table_0[[#This Row],[Year Over Year change - 30-Day average]]/Table_0[[#This Row],[2019 30 average]]</f>
        <v>-0.68950742218552852</v>
      </c>
      <c r="R9" s="2"/>
    </row>
    <row r="10" spans="2:19" x14ac:dyDescent="0.25">
      <c r="B10" s="1">
        <v>44099</v>
      </c>
      <c r="C10" s="2">
        <v>826329</v>
      </c>
      <c r="D10" s="2">
        <f t="shared" si="0"/>
        <v>723941.57142857148</v>
      </c>
      <c r="E10" s="2">
        <f t="shared" si="1"/>
        <v>717532.73333333328</v>
      </c>
      <c r="F10" s="2"/>
      <c r="G10" s="2">
        <v>2547611</v>
      </c>
      <c r="H10" s="2">
        <f t="shared" si="2"/>
        <v>2309697</v>
      </c>
      <c r="I10" s="2">
        <f t="shared" si="3"/>
        <v>2300669.612244898</v>
      </c>
      <c r="J10" s="2"/>
      <c r="K10" s="2">
        <f>Table_0[[#This Row],[Total Traveler Throughput -2020]]-Table_0[[#This Row],[Total Traveler Throughput (1 Year Ago - Same WeekDay)]]</f>
        <v>-1721282</v>
      </c>
      <c r="L10" s="2">
        <f>Table_0[[#This Row],[7 Day average]]-Table_0[[#This Row],[2019 7 Day average]]</f>
        <v>-1585755.4285714286</v>
      </c>
      <c r="M10" s="2">
        <f>+Table_0[[#This Row],[30 Day average]]-Table_0[[#This Row],[2019 30 average]]</f>
        <v>-1583136.8789115646</v>
      </c>
      <c r="N10" s="27"/>
      <c r="O10" s="29">
        <f>Table_0[[#This Row],[Year Over Year change - Actuals]]/Table_0[[#This Row],[Total Traveler Throughput (1 Year Ago - Same WeekDay)]]</f>
        <v>-0.67564553615131984</v>
      </c>
      <c r="P10" s="29">
        <f>Table_0[[#This Row],[Year Over Year change - 7-Day average]]/Table_0[[#This Row],[2019 7 Day average]]</f>
        <v>-0.68656426733525155</v>
      </c>
      <c r="Q10" s="29">
        <f>Table_0[[#This Row],[Year Over Year change - 30-Day average]]/Table_0[[#This Row],[2019 30 average]]</f>
        <v>-0.68812004578389041</v>
      </c>
      <c r="R10" s="2"/>
    </row>
    <row r="11" spans="2:19" x14ac:dyDescent="0.25">
      <c r="B11" s="1">
        <v>44098</v>
      </c>
      <c r="C11" s="2">
        <v>826316</v>
      </c>
      <c r="D11" s="2">
        <f t="shared" si="0"/>
        <v>721925.14285714284</v>
      </c>
      <c r="E11" s="2">
        <f t="shared" si="1"/>
        <v>707989.8666666667</v>
      </c>
      <c r="F11" s="2"/>
      <c r="G11" s="2">
        <v>2510926</v>
      </c>
      <c r="H11" s="2">
        <f t="shared" si="2"/>
        <v>2313170.2857142859</v>
      </c>
      <c r="I11" s="2">
        <f t="shared" si="3"/>
        <v>2296386.9591836734</v>
      </c>
      <c r="J11" s="2"/>
      <c r="K11" s="2">
        <f>Table_0[[#This Row],[Total Traveler Throughput -2020]]-Table_0[[#This Row],[Total Traveler Throughput (1 Year Ago - Same WeekDay)]]</f>
        <v>-1684610</v>
      </c>
      <c r="L11" s="2">
        <f>Table_0[[#This Row],[7 Day average]]-Table_0[[#This Row],[2019 7 Day average]]</f>
        <v>-1591245.1428571432</v>
      </c>
      <c r="M11" s="2">
        <f>+Table_0[[#This Row],[30 Day average]]-Table_0[[#This Row],[2019 30 average]]</f>
        <v>-1588397.0925170067</v>
      </c>
      <c r="N11" s="27"/>
      <c r="O11" s="29">
        <f>Table_0[[#This Row],[Year Over Year change - Actuals]]/Table_0[[#This Row],[Total Traveler Throughput (1 Year Ago - Same WeekDay)]]</f>
        <v>-0.67091184686446359</v>
      </c>
      <c r="P11" s="29">
        <f>Table_0[[#This Row],[Year Over Year change - 7-Day average]]/Table_0[[#This Row],[2019 7 Day average]]</f>
        <v>-0.68790661573182932</v>
      </c>
      <c r="Q11" s="29">
        <f>Table_0[[#This Row],[Year Over Year change - 30-Day average]]/Table_0[[#This Row],[2019 30 average]]</f>
        <v>-0.69169400486477894</v>
      </c>
      <c r="R11" s="2"/>
    </row>
    <row r="12" spans="2:19" x14ac:dyDescent="0.25">
      <c r="B12" s="1">
        <v>44097</v>
      </c>
      <c r="C12" s="2">
        <v>608726</v>
      </c>
      <c r="D12" s="2">
        <f t="shared" si="0"/>
        <v>715986.57142857148</v>
      </c>
      <c r="E12" s="2">
        <f t="shared" si="1"/>
        <v>697885.53333333333</v>
      </c>
      <c r="F12" s="2"/>
      <c r="G12" s="2">
        <v>2188236</v>
      </c>
      <c r="H12" s="2">
        <f t="shared" si="2"/>
        <v>2305239.4285714286</v>
      </c>
      <c r="I12" s="2">
        <f t="shared" si="3"/>
        <v>2289814.2653061226</v>
      </c>
      <c r="J12" s="2"/>
      <c r="K12" s="2">
        <f>Table_0[[#This Row],[Total Traveler Throughput -2020]]-Table_0[[#This Row],[Total Traveler Throughput (1 Year Ago - Same WeekDay)]]</f>
        <v>-1579510</v>
      </c>
      <c r="L12" s="2">
        <f>Table_0[[#This Row],[7 Day average]]-Table_0[[#This Row],[2019 7 Day average]]</f>
        <v>-1589252.8571428573</v>
      </c>
      <c r="M12" s="2">
        <f>+Table_0[[#This Row],[30 Day average]]-Table_0[[#This Row],[2019 30 average]]</f>
        <v>-1591928.7319727894</v>
      </c>
      <c r="N12" s="27"/>
      <c r="O12" s="29">
        <f>Table_0[[#This Row],[Year Over Year change - Actuals]]/Table_0[[#This Row],[Total Traveler Throughput (1 Year Ago - Same WeekDay)]]</f>
        <v>-0.72181885317671401</v>
      </c>
      <c r="P12" s="29">
        <f>Table_0[[#This Row],[Year Over Year change - 7-Day average]]/Table_0[[#This Row],[2019 7 Day average]]</f>
        <v>-0.68940902079213839</v>
      </c>
      <c r="Q12" s="29">
        <f>Table_0[[#This Row],[Year Over Year change - 30-Day average]]/Table_0[[#This Row],[2019 30 average]]</f>
        <v>-0.69522177239120586</v>
      </c>
      <c r="R12" s="2"/>
    </row>
    <row r="13" spans="2:19" x14ac:dyDescent="0.25">
      <c r="B13" s="1">
        <v>44096</v>
      </c>
      <c r="C13" s="2">
        <v>549741</v>
      </c>
      <c r="D13" s="2">
        <f t="shared" si="0"/>
        <v>711575.28571428568</v>
      </c>
      <c r="E13" s="2">
        <f t="shared" si="1"/>
        <v>701820.93333333335</v>
      </c>
      <c r="F13" s="2"/>
      <c r="G13" s="2">
        <v>2033490</v>
      </c>
      <c r="H13" s="2">
        <f t="shared" si="2"/>
        <v>2299328.1428571427</v>
      </c>
      <c r="I13" s="2">
        <f t="shared" si="3"/>
        <v>2284249.8979591839</v>
      </c>
      <c r="J13" s="2"/>
      <c r="K13" s="2">
        <f>Table_0[[#This Row],[Total Traveler Throughput -2020]]-Table_0[[#This Row],[Total Traveler Throughput (1 Year Ago - Same WeekDay)]]</f>
        <v>-1483749</v>
      </c>
      <c r="L13" s="2">
        <f>Table_0[[#This Row],[7 Day average]]-Table_0[[#This Row],[2019 7 Day average]]</f>
        <v>-1587752.857142857</v>
      </c>
      <c r="M13" s="2">
        <f>+Table_0[[#This Row],[30 Day average]]-Table_0[[#This Row],[2019 30 average]]</f>
        <v>-1582428.9646258506</v>
      </c>
      <c r="N13" s="27"/>
      <c r="O13" s="29">
        <f>Table_0[[#This Row],[Year Over Year change - Actuals]]/Table_0[[#This Row],[Total Traveler Throughput (1 Year Ago - Same WeekDay)]]</f>
        <v>-0.7296564035230072</v>
      </c>
      <c r="P13" s="29">
        <f>Table_0[[#This Row],[Year Over Year change - 7-Day average]]/Table_0[[#This Row],[2019 7 Day average]]</f>
        <v>-0.69052904087448652</v>
      </c>
      <c r="Q13" s="29">
        <f>Table_0[[#This Row],[Year Over Year change - 30-Day average]]/Table_0[[#This Row],[2019 30 average]]</f>
        <v>-0.69275650008330492</v>
      </c>
      <c r="R13" s="2"/>
    </row>
    <row r="14" spans="2:19" x14ac:dyDescent="0.25">
      <c r="B14" s="1">
        <v>44095</v>
      </c>
      <c r="C14" s="2">
        <v>769936</v>
      </c>
      <c r="D14" s="2">
        <f t="shared" si="0"/>
        <v>707667</v>
      </c>
      <c r="E14" s="2">
        <f t="shared" si="1"/>
        <v>711556.43333333335</v>
      </c>
      <c r="F14" s="2"/>
      <c r="G14" s="2">
        <v>2431388</v>
      </c>
      <c r="H14" s="2">
        <f t="shared" si="2"/>
        <v>2296408.1428571427</v>
      </c>
      <c r="I14" s="2">
        <f t="shared" si="3"/>
        <v>2276652.6530612251</v>
      </c>
      <c r="J14" s="2"/>
      <c r="K14" s="2">
        <f>Table_0[[#This Row],[Total Traveler Throughput -2020]]-Table_0[[#This Row],[Total Traveler Throughput (1 Year Ago - Same WeekDay)]]</f>
        <v>-1661452</v>
      </c>
      <c r="L14" s="2">
        <f>Table_0[[#This Row],[7 Day average]]-Table_0[[#This Row],[2019 7 Day average]]</f>
        <v>-1588741.1428571427</v>
      </c>
      <c r="M14" s="2">
        <f>+Table_0[[#This Row],[30 Day average]]-Table_0[[#This Row],[2019 30 average]]</f>
        <v>-1565096.2197278917</v>
      </c>
      <c r="N14" s="27"/>
      <c r="O14" s="29">
        <f>Table_0[[#This Row],[Year Over Year change - Actuals]]/Table_0[[#This Row],[Total Traveler Throughput (1 Year Ago - Same WeekDay)]]</f>
        <v>-0.68333478654990487</v>
      </c>
      <c r="P14" s="29">
        <f>Table_0[[#This Row],[Year Over Year change - 7-Day average]]/Table_0[[#This Row],[2019 7 Day average]]</f>
        <v>-0.6918374452724525</v>
      </c>
      <c r="Q14" s="29">
        <f>Table_0[[#This Row],[Year Over Year change - 30-Day average]]/Table_0[[#This Row],[2019 30 average]]</f>
        <v>-0.68745498687445239</v>
      </c>
      <c r="R14" s="2"/>
    </row>
    <row r="15" spans="2:19" x14ac:dyDescent="0.25">
      <c r="B15" s="1">
        <v>44094</v>
      </c>
      <c r="C15" s="2">
        <v>847968</v>
      </c>
      <c r="D15" s="2">
        <f t="shared" si="0"/>
        <v>701898.71428571432</v>
      </c>
      <c r="E15" s="2">
        <f t="shared" si="1"/>
        <v>706752.6333333333</v>
      </c>
      <c r="F15" s="2"/>
      <c r="G15" s="2">
        <v>2517826</v>
      </c>
      <c r="H15" s="2">
        <f t="shared" si="2"/>
        <v>2292757.2857142859</v>
      </c>
      <c r="I15" s="2">
        <f t="shared" si="3"/>
        <v>2268050.6938775512</v>
      </c>
      <c r="J15" s="2"/>
      <c r="K15" s="2">
        <f>Table_0[[#This Row],[Total Traveler Throughput -2020]]-Table_0[[#This Row],[Total Traveler Throughput (1 Year Ago - Same WeekDay)]]</f>
        <v>-1669858</v>
      </c>
      <c r="L15" s="2">
        <f>Table_0[[#This Row],[7 Day average]]-Table_0[[#This Row],[2019 7 Day average]]</f>
        <v>-1590858.5714285716</v>
      </c>
      <c r="M15" s="2">
        <f>+Table_0[[#This Row],[30 Day average]]-Table_0[[#This Row],[2019 30 average]]</f>
        <v>-1561298.0605442179</v>
      </c>
      <c r="N15" s="27"/>
      <c r="O15" s="29">
        <f>Table_0[[#This Row],[Year Over Year change - Actuals]]/Table_0[[#This Row],[Total Traveler Throughput (1 Year Ago - Same WeekDay)]]</f>
        <v>-0.6632142173446457</v>
      </c>
      <c r="P15" s="29">
        <f>Table_0[[#This Row],[Year Over Year change - 7-Day average]]/Table_0[[#This Row],[2019 7 Day average]]</f>
        <v>-0.69386261744358835</v>
      </c>
      <c r="Q15" s="29">
        <f>Table_0[[#This Row],[Year Over Year change - 30-Day average]]/Table_0[[#This Row],[2019 30 average]]</f>
        <v>-0.68838763822997251</v>
      </c>
      <c r="R15" s="2"/>
    </row>
    <row r="16" spans="2:19" x14ac:dyDescent="0.25">
      <c r="B16" s="1">
        <v>44093</v>
      </c>
      <c r="C16" s="2">
        <v>638575</v>
      </c>
      <c r="D16" s="2">
        <f t="shared" si="0"/>
        <v>696453.28571428568</v>
      </c>
      <c r="E16" s="2">
        <f t="shared" si="1"/>
        <v>703969.3</v>
      </c>
      <c r="F16" s="2"/>
      <c r="G16" s="2">
        <v>1938402</v>
      </c>
      <c r="H16" s="2">
        <f t="shared" si="2"/>
        <v>2288087</v>
      </c>
      <c r="I16" s="2">
        <f t="shared" si="3"/>
        <v>2257667.2857142864</v>
      </c>
      <c r="J16" s="2"/>
      <c r="K16" s="2">
        <f>Table_0[[#This Row],[Total Traveler Throughput -2020]]-Table_0[[#This Row],[Total Traveler Throughput (1 Year Ago - Same WeekDay)]]</f>
        <v>-1299827</v>
      </c>
      <c r="L16" s="2">
        <f>Table_0[[#This Row],[7 Day average]]-Table_0[[#This Row],[2019 7 Day average]]</f>
        <v>-1591633.7142857143</v>
      </c>
      <c r="M16" s="2">
        <f>+Table_0[[#This Row],[30 Day average]]-Table_0[[#This Row],[2019 30 average]]</f>
        <v>-1553697.9857142863</v>
      </c>
      <c r="N16" s="27"/>
      <c r="O16" s="29">
        <f>Table_0[[#This Row],[Year Over Year change - Actuals]]/Table_0[[#This Row],[Total Traveler Throughput (1 Year Ago - Same WeekDay)]]</f>
        <v>-0.6705662705671992</v>
      </c>
      <c r="P16" s="29">
        <f>Table_0[[#This Row],[Year Over Year change - 7-Day average]]/Table_0[[#This Row],[2019 7 Day average]]</f>
        <v>-0.6956176553975939</v>
      </c>
      <c r="Q16" s="29">
        <f>Table_0[[#This Row],[Year Over Year change - 30-Day average]]/Table_0[[#This Row],[2019 30 average]]</f>
        <v>-0.68818731420060575</v>
      </c>
      <c r="R16" s="2"/>
    </row>
    <row r="17" spans="2:18" x14ac:dyDescent="0.25">
      <c r="B17" s="1">
        <v>44092</v>
      </c>
      <c r="C17" s="2">
        <v>812214</v>
      </c>
      <c r="D17" s="2">
        <f t="shared" si="0"/>
        <v>692900.14285714284</v>
      </c>
      <c r="E17" s="2">
        <f t="shared" si="1"/>
        <v>708429.46666666667</v>
      </c>
      <c r="F17" s="2"/>
      <c r="G17" s="2">
        <v>2571924</v>
      </c>
      <c r="H17" s="2">
        <f t="shared" si="2"/>
        <v>2279718.4285714286</v>
      </c>
      <c r="I17" s="2">
        <f t="shared" si="3"/>
        <v>2245601.4489795924</v>
      </c>
      <c r="J17" s="2"/>
      <c r="K17" s="2">
        <f>Table_0[[#This Row],[Total Traveler Throughput -2020]]-Table_0[[#This Row],[Total Traveler Throughput (1 Year Ago - Same WeekDay)]]</f>
        <v>-1759710</v>
      </c>
      <c r="L17" s="2">
        <f>Table_0[[#This Row],[7 Day average]]-Table_0[[#This Row],[2019 7 Day average]]</f>
        <v>-1586818.2857142859</v>
      </c>
      <c r="M17" s="2">
        <f>+Table_0[[#This Row],[30 Day average]]-Table_0[[#This Row],[2019 30 average]]</f>
        <v>-1537171.9823129256</v>
      </c>
      <c r="N17" s="27"/>
      <c r="O17" s="29">
        <f>Table_0[[#This Row],[Year Over Year change - Actuals]]/Table_0[[#This Row],[Total Traveler Throughput (1 Year Ago - Same WeekDay)]]</f>
        <v>-0.68419984416335788</v>
      </c>
      <c r="P17" s="29">
        <f>Table_0[[#This Row],[Year Over Year change - 7-Day average]]/Table_0[[#This Row],[2019 7 Day average]]</f>
        <v>-0.69605889298734835</v>
      </c>
      <c r="Q17" s="29">
        <f>Table_0[[#This Row],[Year Over Year change - 30-Day average]]/Table_0[[#This Row],[2019 30 average]]</f>
        <v>-0.68452573497021074</v>
      </c>
      <c r="R17" s="2"/>
    </row>
    <row r="18" spans="2:18" x14ac:dyDescent="0.25">
      <c r="B18" s="1">
        <v>44091</v>
      </c>
      <c r="C18" s="2">
        <v>784746</v>
      </c>
      <c r="D18" s="2">
        <f t="shared" si="0"/>
        <v>681348.57142857148</v>
      </c>
      <c r="E18" s="2">
        <f t="shared" si="1"/>
        <v>700912.93333333335</v>
      </c>
      <c r="F18" s="2"/>
      <c r="G18" s="2">
        <v>2455410</v>
      </c>
      <c r="H18" s="2">
        <f t="shared" si="2"/>
        <v>2267161.4285714286</v>
      </c>
      <c r="I18" s="2">
        <f t="shared" si="3"/>
        <v>2232193.9795918367</v>
      </c>
      <c r="J18" s="2"/>
      <c r="K18" s="2">
        <f>Table_0[[#This Row],[Total Traveler Throughput -2020]]-Table_0[[#This Row],[Total Traveler Throughput (1 Year Ago - Same WeekDay)]]</f>
        <v>-1670664</v>
      </c>
      <c r="L18" s="2">
        <f>Table_0[[#This Row],[7 Day average]]-Table_0[[#This Row],[2019 7 Day average]]</f>
        <v>-1585812.8571428573</v>
      </c>
      <c r="M18" s="2">
        <f>+Table_0[[#This Row],[30 Day average]]-Table_0[[#This Row],[2019 30 average]]</f>
        <v>-1531281.0462585033</v>
      </c>
      <c r="N18" s="27"/>
      <c r="O18" s="29">
        <f>Table_0[[#This Row],[Year Over Year change - Actuals]]/Table_0[[#This Row],[Total Traveler Throughput (1 Year Ago - Same WeekDay)]]</f>
        <v>-0.68040123645338257</v>
      </c>
      <c r="P18" s="29">
        <f>Table_0[[#This Row],[Year Over Year change - 7-Day average]]/Table_0[[#This Row],[2019 7 Day average]]</f>
        <v>-0.69947064075719612</v>
      </c>
      <c r="Q18" s="29">
        <f>Table_0[[#This Row],[Year Over Year change - 30-Day average]]/Table_0[[#This Row],[2019 30 average]]</f>
        <v>-0.68599819740509405</v>
      </c>
      <c r="R18" s="2"/>
    </row>
    <row r="19" spans="2:18" x14ac:dyDescent="0.25">
      <c r="B19" s="1">
        <v>44090</v>
      </c>
      <c r="C19" s="2">
        <v>577847</v>
      </c>
      <c r="D19" s="2">
        <f t="shared" si="0"/>
        <v>677106.42857142852</v>
      </c>
      <c r="E19" s="2">
        <f t="shared" si="1"/>
        <v>693619.6</v>
      </c>
      <c r="F19" s="2"/>
      <c r="G19" s="2">
        <v>2146857</v>
      </c>
      <c r="H19" s="2">
        <f t="shared" si="2"/>
        <v>2266288.8571428573</v>
      </c>
      <c r="I19" s="2">
        <f t="shared" si="3"/>
        <v>2214760.0204081633</v>
      </c>
      <c r="J19" s="2"/>
      <c r="K19" s="2">
        <f>Table_0[[#This Row],[Total Traveler Throughput -2020]]-Table_0[[#This Row],[Total Traveler Throughput (1 Year Ago - Same WeekDay)]]</f>
        <v>-1569010</v>
      </c>
      <c r="L19" s="2">
        <f>Table_0[[#This Row],[7 Day average]]-Table_0[[#This Row],[2019 7 Day average]]</f>
        <v>-1589182.4285714286</v>
      </c>
      <c r="M19" s="2">
        <f>+Table_0[[#This Row],[30 Day average]]-Table_0[[#This Row],[2019 30 average]]</f>
        <v>-1521140.4204081632</v>
      </c>
      <c r="N19" s="27"/>
      <c r="O19" s="29">
        <f>Table_0[[#This Row],[Year Over Year change - Actuals]]/Table_0[[#This Row],[Total Traveler Throughput (1 Year Ago - Same WeekDay)]]</f>
        <v>-0.73084047982702149</v>
      </c>
      <c r="P19" s="29">
        <f>Table_0[[#This Row],[Year Over Year change - 7-Day average]]/Table_0[[#This Row],[2019 7 Day average]]</f>
        <v>-0.70122677590840454</v>
      </c>
      <c r="Q19" s="29">
        <f>Table_0[[#This Row],[Year Over Year change - 30-Day average]]/Table_0[[#This Row],[2019 30 average]]</f>
        <v>-0.68681952283382319</v>
      </c>
      <c r="R19" s="2"/>
    </row>
    <row r="20" spans="2:18" x14ac:dyDescent="0.25">
      <c r="B20" s="1">
        <v>44089</v>
      </c>
      <c r="C20" s="2">
        <v>522383</v>
      </c>
      <c r="D20" s="2">
        <f t="shared" si="0"/>
        <v>682688.71428571432</v>
      </c>
      <c r="E20" s="2">
        <f t="shared" si="1"/>
        <v>700135.33333333337</v>
      </c>
      <c r="F20" s="2"/>
      <c r="G20" s="2">
        <v>2013050</v>
      </c>
      <c r="H20" s="2">
        <f t="shared" si="2"/>
        <v>2246147.4285714286</v>
      </c>
      <c r="I20" s="2">
        <f t="shared" si="3"/>
        <v>2190523.2857142859</v>
      </c>
      <c r="J20" s="2"/>
      <c r="K20" s="2">
        <f>Table_0[[#This Row],[Total Traveler Throughput -2020]]-Table_0[[#This Row],[Total Traveler Throughput (1 Year Ago - Same WeekDay)]]</f>
        <v>-1490667</v>
      </c>
      <c r="L20" s="2">
        <f>Table_0[[#This Row],[7 Day average]]-Table_0[[#This Row],[2019 7 Day average]]</f>
        <v>-1563458.7142857143</v>
      </c>
      <c r="M20" s="2">
        <f>+Table_0[[#This Row],[30 Day average]]-Table_0[[#This Row],[2019 30 average]]</f>
        <v>-1490387.9523809524</v>
      </c>
      <c r="N20" s="27"/>
      <c r="O20" s="29">
        <f>Table_0[[#This Row],[Year Over Year change - Actuals]]/Table_0[[#This Row],[Total Traveler Throughput (1 Year Ago - Same WeekDay)]]</f>
        <v>-0.74050172623630806</v>
      </c>
      <c r="P20" s="29">
        <f>Table_0[[#This Row],[Year Over Year change - 7-Day average]]/Table_0[[#This Row],[2019 7 Day average]]</f>
        <v>-0.69606237524670811</v>
      </c>
      <c r="Q20" s="29">
        <f>Table_0[[#This Row],[Year Over Year change - 30-Day average]]/Table_0[[#This Row],[2019 30 average]]</f>
        <v>-0.6803798718327555</v>
      </c>
      <c r="R20" s="2"/>
    </row>
    <row r="21" spans="2:18" x14ac:dyDescent="0.25">
      <c r="B21" s="1">
        <v>44088</v>
      </c>
      <c r="C21" s="2">
        <v>729558</v>
      </c>
      <c r="D21" s="2">
        <f t="shared" si="0"/>
        <v>708644.71428571432</v>
      </c>
      <c r="E21" s="2">
        <f t="shared" si="1"/>
        <v>711487.53333333333</v>
      </c>
      <c r="F21" s="2"/>
      <c r="G21" s="2">
        <v>2405832</v>
      </c>
      <c r="H21" s="2">
        <f t="shared" si="2"/>
        <v>2236194.4285714286</v>
      </c>
      <c r="I21" s="2">
        <f t="shared" si="3"/>
        <v>2166779.7551020407</v>
      </c>
      <c r="J21" s="2"/>
      <c r="K21" s="2">
        <f>Table_0[[#This Row],[Total Traveler Throughput -2020]]-Table_0[[#This Row],[Total Traveler Throughput (1 Year Ago - Same WeekDay)]]</f>
        <v>-1676274</v>
      </c>
      <c r="L21" s="2">
        <f>Table_0[[#This Row],[7 Day average]]-Table_0[[#This Row],[2019 7 Day average]]</f>
        <v>-1527549.7142857143</v>
      </c>
      <c r="M21" s="2">
        <f>+Table_0[[#This Row],[30 Day average]]-Table_0[[#This Row],[2019 30 average]]</f>
        <v>-1455292.2217687075</v>
      </c>
      <c r="N21" s="27"/>
      <c r="O21" s="29">
        <f>Table_0[[#This Row],[Year Over Year change - Actuals]]/Table_0[[#This Row],[Total Traveler Throughput (1 Year Ago - Same WeekDay)]]</f>
        <v>-0.69675438683997881</v>
      </c>
      <c r="P21" s="29">
        <f>Table_0[[#This Row],[Year Over Year change - 7-Day average]]/Table_0[[#This Row],[2019 7 Day average]]</f>
        <v>-0.68310237015552122</v>
      </c>
      <c r="Q21" s="29">
        <f>Table_0[[#This Row],[Year Over Year change - 30-Day average]]/Table_0[[#This Row],[2019 30 average]]</f>
        <v>-0.67163827719083202</v>
      </c>
      <c r="R21" s="2"/>
    </row>
    <row r="22" spans="2:18" x14ac:dyDescent="0.25">
      <c r="B22" s="1">
        <v>44087</v>
      </c>
      <c r="C22" s="2">
        <v>809850</v>
      </c>
      <c r="D22" s="2">
        <f t="shared" si="0"/>
        <v>738037.57142857148</v>
      </c>
      <c r="E22" s="2">
        <f t="shared" si="1"/>
        <v>710165.43333333335</v>
      </c>
      <c r="F22" s="2"/>
      <c r="G22" s="2">
        <v>2485134</v>
      </c>
      <c r="H22" s="2">
        <f t="shared" si="2"/>
        <v>2220073.4285714286</v>
      </c>
      <c r="I22" s="2">
        <f t="shared" si="3"/>
        <v>2146384.0204081633</v>
      </c>
      <c r="J22" s="2"/>
      <c r="K22" s="2">
        <f>Table_0[[#This Row],[Total Traveler Throughput -2020]]-Table_0[[#This Row],[Total Traveler Throughput (1 Year Ago - Same WeekDay)]]</f>
        <v>-1675284</v>
      </c>
      <c r="L22" s="2">
        <f>Table_0[[#This Row],[7 Day average]]-Table_0[[#This Row],[2019 7 Day average]]</f>
        <v>-1482035.8571428573</v>
      </c>
      <c r="M22" s="2">
        <f>+Table_0[[#This Row],[30 Day average]]-Table_0[[#This Row],[2019 30 average]]</f>
        <v>-1436218.58707483</v>
      </c>
      <c r="N22" s="27"/>
      <c r="O22" s="29">
        <f>Table_0[[#This Row],[Year Over Year change - Actuals]]/Table_0[[#This Row],[Total Traveler Throughput (1 Year Ago - Same WeekDay)]]</f>
        <v>-0.67412220025157599</v>
      </c>
      <c r="P22" s="29">
        <f>Table_0[[#This Row],[Year Over Year change - 7-Day average]]/Table_0[[#This Row],[2019 7 Day average]]</f>
        <v>-0.66756163920961686</v>
      </c>
      <c r="Q22" s="29">
        <f>Table_0[[#This Row],[Year Over Year change - 30-Day average]]/Table_0[[#This Row],[2019 30 average]]</f>
        <v>-0.66913402886856843</v>
      </c>
      <c r="R22" s="2"/>
    </row>
    <row r="23" spans="2:18" x14ac:dyDescent="0.25">
      <c r="B23" s="1">
        <v>44086</v>
      </c>
      <c r="C23" s="2">
        <v>613703</v>
      </c>
      <c r="D23" s="2">
        <f t="shared" si="0"/>
        <v>720863.28571428568</v>
      </c>
      <c r="E23" s="2">
        <f t="shared" si="1"/>
        <v>709295.23333333328</v>
      </c>
      <c r="F23" s="2"/>
      <c r="G23" s="2">
        <v>1879822</v>
      </c>
      <c r="H23" s="2">
        <f t="shared" si="2"/>
        <v>2203626.1428571427</v>
      </c>
      <c r="I23" s="2">
        <f t="shared" si="3"/>
        <v>2127988.7142857141</v>
      </c>
      <c r="J23" s="2"/>
      <c r="K23" s="2">
        <f>Table_0[[#This Row],[Total Traveler Throughput -2020]]-Table_0[[#This Row],[Total Traveler Throughput (1 Year Ago - Same WeekDay)]]</f>
        <v>-1266119</v>
      </c>
      <c r="L23" s="2">
        <f>Table_0[[#This Row],[7 Day average]]-Table_0[[#This Row],[2019 7 Day average]]</f>
        <v>-1482762.857142857</v>
      </c>
      <c r="M23" s="2">
        <f>+Table_0[[#This Row],[30 Day average]]-Table_0[[#This Row],[2019 30 average]]</f>
        <v>-1418693.4809523807</v>
      </c>
      <c r="N23" s="27"/>
      <c r="O23" s="29">
        <f>Table_0[[#This Row],[Year Over Year change - Actuals]]/Table_0[[#This Row],[Total Traveler Throughput (1 Year Ago - Same WeekDay)]]</f>
        <v>-0.67353132371043645</v>
      </c>
      <c r="P23" s="29">
        <f>Table_0[[#This Row],[Year Over Year change - 7-Day average]]/Table_0[[#This Row],[2019 7 Day average]]</f>
        <v>-0.67287405440759562</v>
      </c>
      <c r="Q23" s="29">
        <f>Table_0[[#This Row],[Year Over Year change - 30-Day average]]/Table_0[[#This Row],[2019 30 average]]</f>
        <v>-0.66668280307519523</v>
      </c>
      <c r="R23" s="2"/>
    </row>
    <row r="24" spans="2:18" x14ac:dyDescent="0.25">
      <c r="B24" s="1">
        <v>44085</v>
      </c>
      <c r="C24" s="2">
        <v>731353</v>
      </c>
      <c r="D24" s="2">
        <f t="shared" si="0"/>
        <v>728140</v>
      </c>
      <c r="E24" s="2">
        <f t="shared" si="1"/>
        <v>714232.5</v>
      </c>
      <c r="F24" s="2"/>
      <c r="G24" s="2">
        <v>2484025</v>
      </c>
      <c r="H24" s="2">
        <f t="shared" si="2"/>
        <v>2185866.1428571427</v>
      </c>
      <c r="I24" s="2">
        <f t="shared" si="3"/>
        <v>2102103.0612244895</v>
      </c>
      <c r="J24" s="2"/>
      <c r="K24" s="2">
        <f>Table_0[[#This Row],[Total Traveler Throughput -2020]]-Table_0[[#This Row],[Total Traveler Throughput (1 Year Ago - Same WeekDay)]]</f>
        <v>-1752672</v>
      </c>
      <c r="L24" s="2">
        <f>Table_0[[#This Row],[7 Day average]]-Table_0[[#This Row],[2019 7 Day average]]</f>
        <v>-1457726.1428571427</v>
      </c>
      <c r="M24" s="2">
        <f>+Table_0[[#This Row],[30 Day average]]-Table_0[[#This Row],[2019 30 average]]</f>
        <v>-1387870.5612244895</v>
      </c>
      <c r="N24" s="27"/>
      <c r="O24" s="29">
        <f>Table_0[[#This Row],[Year Over Year change - Actuals]]/Table_0[[#This Row],[Total Traveler Throughput (1 Year Ago - Same WeekDay)]]</f>
        <v>-0.7055774398405813</v>
      </c>
      <c r="P24" s="29">
        <f>Table_0[[#This Row],[Year Over Year change - 7-Day average]]/Table_0[[#This Row],[2019 7 Day average]]</f>
        <v>-0.66688719600723168</v>
      </c>
      <c r="Q24" s="29">
        <f>Table_0[[#This Row],[Year Over Year change - 30-Day average]]/Table_0[[#This Row],[2019 30 average]]</f>
        <v>-0.66022955145502971</v>
      </c>
      <c r="R24" s="2"/>
    </row>
    <row r="25" spans="2:18" x14ac:dyDescent="0.25">
      <c r="B25" s="1">
        <v>44084</v>
      </c>
      <c r="C25" s="2">
        <v>755051</v>
      </c>
      <c r="D25" s="2">
        <f t="shared" si="0"/>
        <v>762042.85714285716</v>
      </c>
      <c r="E25" s="2">
        <f t="shared" si="1"/>
        <v>709545.7</v>
      </c>
      <c r="F25" s="2"/>
      <c r="G25" s="2">
        <v>2449302</v>
      </c>
      <c r="H25" s="2">
        <f t="shared" si="2"/>
        <v>2145123.7142857141</v>
      </c>
      <c r="I25" s="2">
        <f t="shared" si="3"/>
        <v>2082823.9387755101</v>
      </c>
      <c r="J25" s="2"/>
      <c r="K25" s="2">
        <f>Table_0[[#This Row],[Total Traveler Throughput -2020]]-Table_0[[#This Row],[Total Traveler Throughput (1 Year Ago - Same WeekDay)]]</f>
        <v>-1694251</v>
      </c>
      <c r="L25" s="2">
        <f>Table_0[[#This Row],[7 Day average]]-Table_0[[#This Row],[2019 7 Day average]]</f>
        <v>-1383080.8571428568</v>
      </c>
      <c r="M25" s="2">
        <f>+Table_0[[#This Row],[30 Day average]]-Table_0[[#This Row],[2019 30 average]]</f>
        <v>-1373278.2387755101</v>
      </c>
      <c r="N25" s="27"/>
      <c r="O25" s="29">
        <f>Table_0[[#This Row],[Year Over Year change - Actuals]]/Table_0[[#This Row],[Total Traveler Throughput (1 Year Ago - Same WeekDay)]]</f>
        <v>-0.69172809232997812</v>
      </c>
      <c r="P25" s="29">
        <f>Table_0[[#This Row],[Year Over Year change - 7-Day average]]/Table_0[[#This Row],[2019 7 Day average]]</f>
        <v>-0.64475575368080662</v>
      </c>
      <c r="Q25" s="29">
        <f>Table_0[[#This Row],[Year Over Year change - 30-Day average]]/Table_0[[#This Row],[2019 30 average]]</f>
        <v>-0.65933476815273162</v>
      </c>
      <c r="R25" s="2"/>
    </row>
    <row r="26" spans="2:18" x14ac:dyDescent="0.25">
      <c r="B26" s="1">
        <v>44083</v>
      </c>
      <c r="C26" s="2">
        <v>616923</v>
      </c>
      <c r="D26" s="2">
        <f t="shared" si="0"/>
        <v>779563.85714285716</v>
      </c>
      <c r="E26" s="2">
        <f t="shared" si="1"/>
        <v>703024.66666666663</v>
      </c>
      <c r="F26" s="2"/>
      <c r="G26" s="2">
        <v>2005867</v>
      </c>
      <c r="H26" s="2">
        <f t="shared" si="2"/>
        <v>2096631.7142857143</v>
      </c>
      <c r="I26" s="2">
        <f t="shared" si="3"/>
        <v>2078747.4081632651</v>
      </c>
      <c r="J26" s="2"/>
      <c r="K26" s="2">
        <f>Table_0[[#This Row],[Total Traveler Throughput -2020]]-Table_0[[#This Row],[Total Traveler Throughput (1 Year Ago - Same WeekDay)]]</f>
        <v>-1388944</v>
      </c>
      <c r="L26" s="2">
        <f>Table_0[[#This Row],[7 Day average]]-Table_0[[#This Row],[2019 7 Day average]]</f>
        <v>-1317067.8571428573</v>
      </c>
      <c r="M26" s="2">
        <f>+Table_0[[#This Row],[30 Day average]]-Table_0[[#This Row],[2019 30 average]]</f>
        <v>-1375722.7414965983</v>
      </c>
      <c r="N26" s="27"/>
      <c r="O26" s="29">
        <f>Table_0[[#This Row],[Year Over Year change - Actuals]]/Table_0[[#This Row],[Total Traveler Throughput (1 Year Ago - Same WeekDay)]]</f>
        <v>-0.69244072513282284</v>
      </c>
      <c r="P26" s="29">
        <f>Table_0[[#This Row],[Year Over Year change - 7-Day average]]/Table_0[[#This Row],[2019 7 Day average]]</f>
        <v>-0.62818274099777183</v>
      </c>
      <c r="Q26" s="29">
        <f>Table_0[[#This Row],[Year Over Year change - 30-Day average]]/Table_0[[#This Row],[2019 30 average]]</f>
        <v>-0.6618037074125116</v>
      </c>
      <c r="R26" s="2"/>
    </row>
    <row r="27" spans="2:18" x14ac:dyDescent="0.25">
      <c r="B27" s="1">
        <v>44082</v>
      </c>
      <c r="C27" s="2">
        <v>704075</v>
      </c>
      <c r="D27" s="2">
        <f t="shared" si="0"/>
        <v>774022.14285714284</v>
      </c>
      <c r="E27" s="2">
        <f t="shared" si="1"/>
        <v>707855.93333333335</v>
      </c>
      <c r="F27" s="2"/>
      <c r="G27" s="2">
        <v>1943379</v>
      </c>
      <c r="H27" s="2">
        <f t="shared" si="2"/>
        <v>2079942.7142857143</v>
      </c>
      <c r="I27" s="2">
        <f t="shared" si="3"/>
        <v>2090807.5102040817</v>
      </c>
      <c r="J27" s="2"/>
      <c r="K27" s="2">
        <f>Table_0[[#This Row],[Total Traveler Throughput -2020]]-Table_0[[#This Row],[Total Traveler Throughput (1 Year Ago - Same WeekDay)]]</f>
        <v>-1239304</v>
      </c>
      <c r="L27" s="2">
        <f>Table_0[[#This Row],[7 Day average]]-Table_0[[#This Row],[2019 7 Day average]]</f>
        <v>-1305920.5714285714</v>
      </c>
      <c r="M27" s="2">
        <f>+Table_0[[#This Row],[30 Day average]]-Table_0[[#This Row],[2019 30 average]]</f>
        <v>-1382951.5768707483</v>
      </c>
      <c r="N27" s="27"/>
      <c r="O27" s="29">
        <f>Table_0[[#This Row],[Year Over Year change - Actuals]]/Table_0[[#This Row],[Total Traveler Throughput (1 Year Ago - Same WeekDay)]]</f>
        <v>-0.63770576917832289</v>
      </c>
      <c r="P27" s="29">
        <f>Table_0[[#This Row],[Year Over Year change - 7-Day average]]/Table_0[[#This Row],[2019 7 Day average]]</f>
        <v>-0.62786372069725271</v>
      </c>
      <c r="Q27" s="29">
        <f>Table_0[[#This Row],[Year Over Year change - 30-Day average]]/Table_0[[#This Row],[2019 30 average]]</f>
        <v>-0.66144375803191935</v>
      </c>
      <c r="R27" s="2"/>
    </row>
    <row r="28" spans="2:18" x14ac:dyDescent="0.25">
      <c r="B28" s="1">
        <v>44081</v>
      </c>
      <c r="C28" s="2">
        <v>935308</v>
      </c>
      <c r="D28" s="2">
        <f t="shared" si="0"/>
        <v>747164</v>
      </c>
      <c r="E28" s="2">
        <f t="shared" si="1"/>
        <v>712113.06666666665</v>
      </c>
      <c r="F28" s="2"/>
      <c r="G28" s="2">
        <v>2292985</v>
      </c>
      <c r="H28" s="2">
        <f t="shared" si="2"/>
        <v>2093424.2857142857</v>
      </c>
      <c r="I28" s="2">
        <f t="shared" si="3"/>
        <v>2111366.9387755105</v>
      </c>
      <c r="J28" s="2"/>
      <c r="K28" s="2">
        <f>Table_0[[#This Row],[Total Traveler Throughput -2020]]-Table_0[[#This Row],[Total Traveler Throughput (1 Year Ago - Same WeekDay)]]</f>
        <v>-1357677</v>
      </c>
      <c r="L28" s="2">
        <f>Table_0[[#This Row],[7 Day average]]-Table_0[[#This Row],[2019 7 Day average]]</f>
        <v>-1346260.2857142857</v>
      </c>
      <c r="M28" s="2">
        <f>+Table_0[[#This Row],[30 Day average]]-Table_0[[#This Row],[2019 30 average]]</f>
        <v>-1399253.8721088439</v>
      </c>
      <c r="N28" s="27"/>
      <c r="O28" s="29">
        <f>Table_0[[#This Row],[Year Over Year change - Actuals]]/Table_0[[#This Row],[Total Traveler Throughput (1 Year Ago - Same WeekDay)]]</f>
        <v>-0.59210025359956564</v>
      </c>
      <c r="P28" s="29">
        <f>Table_0[[#This Row],[Year Over Year change - 7-Day average]]/Table_0[[#This Row],[2019 7 Day average]]</f>
        <v>-0.64309002952783445</v>
      </c>
      <c r="Q28" s="29">
        <f>Table_0[[#This Row],[Year Over Year change - 30-Day average]]/Table_0[[#This Row],[2019 30 average]]</f>
        <v>-0.66272415581175226</v>
      </c>
      <c r="R28" s="2"/>
    </row>
    <row r="29" spans="2:18" x14ac:dyDescent="0.25">
      <c r="B29" s="1">
        <v>44080</v>
      </c>
      <c r="C29" s="2">
        <v>689630</v>
      </c>
      <c r="D29" s="2">
        <f t="shared" si="0"/>
        <v>715145.42857142852</v>
      </c>
      <c r="E29" s="2">
        <f t="shared" si="1"/>
        <v>703709.8666666667</v>
      </c>
      <c r="F29" s="2"/>
      <c r="G29" s="2">
        <v>2370003</v>
      </c>
      <c r="H29" s="2">
        <f t="shared" si="2"/>
        <v>2091306.2857142857</v>
      </c>
      <c r="I29" s="2">
        <f t="shared" si="3"/>
        <v>2129537.9387755101</v>
      </c>
      <c r="J29" s="2"/>
      <c r="K29" s="2">
        <f>Table_0[[#This Row],[Total Traveler Throughput -2020]]-Table_0[[#This Row],[Total Traveler Throughput (1 Year Ago - Same WeekDay)]]</f>
        <v>-1680373</v>
      </c>
      <c r="L29" s="2">
        <f>Table_0[[#This Row],[7 Day average]]-Table_0[[#This Row],[2019 7 Day average]]</f>
        <v>-1376160.8571428573</v>
      </c>
      <c r="M29" s="2">
        <f>+Table_0[[#This Row],[30 Day average]]-Table_0[[#This Row],[2019 30 average]]</f>
        <v>-1425828.0721088434</v>
      </c>
      <c r="N29" s="27"/>
      <c r="O29" s="29">
        <f>Table_0[[#This Row],[Year Over Year change - Actuals]]/Table_0[[#This Row],[Total Traveler Throughput (1 Year Ago - Same WeekDay)]]</f>
        <v>-0.70901724596973081</v>
      </c>
      <c r="P29" s="29">
        <f>Table_0[[#This Row],[Year Over Year change - 7-Day average]]/Table_0[[#This Row],[2019 7 Day average]]</f>
        <v>-0.65803888533373267</v>
      </c>
      <c r="Q29" s="29">
        <f>Table_0[[#This Row],[Year Over Year change - 30-Day average]]/Table_0[[#This Row],[2019 30 average]]</f>
        <v>-0.66954809592577547</v>
      </c>
      <c r="R29" s="2"/>
    </row>
    <row r="30" spans="2:18" x14ac:dyDescent="0.25">
      <c r="B30" s="1">
        <v>44079</v>
      </c>
      <c r="C30" s="2">
        <v>664640</v>
      </c>
      <c r="D30" s="2">
        <f t="shared" si="0"/>
        <v>732011.85714285716</v>
      </c>
      <c r="E30" s="2">
        <f t="shared" si="1"/>
        <v>706140.43333333335</v>
      </c>
      <c r="F30" s="2"/>
      <c r="G30" s="2">
        <v>1755502</v>
      </c>
      <c r="H30" s="2">
        <f t="shared" si="2"/>
        <v>2022426.5714285714</v>
      </c>
      <c r="I30" s="2">
        <f t="shared" si="3"/>
        <v>2149641.0612244899</v>
      </c>
      <c r="J30" s="2"/>
      <c r="K30" s="2">
        <f>Table_0[[#This Row],[Total Traveler Throughput -2020]]-Table_0[[#This Row],[Total Traveler Throughput (1 Year Ago - Same WeekDay)]]</f>
        <v>-1090862</v>
      </c>
      <c r="L30" s="2">
        <f>Table_0[[#This Row],[7 Day average]]-Table_0[[#This Row],[2019 7 Day average]]</f>
        <v>-1290414.7142857141</v>
      </c>
      <c r="M30" s="2">
        <f>+Table_0[[#This Row],[30 Day average]]-Table_0[[#This Row],[2019 30 average]]</f>
        <v>-1443500.6278911566</v>
      </c>
      <c r="N30" s="27"/>
      <c r="O30" s="29">
        <f>Table_0[[#This Row],[Year Over Year change - Actuals]]/Table_0[[#This Row],[Total Traveler Throughput (1 Year Ago - Same WeekDay)]]</f>
        <v>-0.62139604511985747</v>
      </c>
      <c r="P30" s="29">
        <f>Table_0[[#This Row],[Year Over Year change - 7-Day average]]/Table_0[[#This Row],[2019 7 Day average]]</f>
        <v>-0.63805269002879561</v>
      </c>
      <c r="Q30" s="29">
        <f>Table_0[[#This Row],[Year Over Year change - 30-Day average]]/Table_0[[#This Row],[2019 30 average]]</f>
        <v>-0.67150774793485857</v>
      </c>
      <c r="R30" s="2"/>
    </row>
    <row r="31" spans="2:18" x14ac:dyDescent="0.25">
      <c r="B31" s="1">
        <v>44078</v>
      </c>
      <c r="C31" s="2">
        <v>968673</v>
      </c>
      <c r="D31" s="2">
        <f t="shared" si="0"/>
        <v>721596.71428571432</v>
      </c>
      <c r="E31" s="2">
        <f t="shared" si="1"/>
        <v>708772.4</v>
      </c>
      <c r="F31" s="2"/>
      <c r="G31" s="2">
        <v>2198828</v>
      </c>
      <c r="H31" s="2">
        <f t="shared" si="2"/>
        <v>2050912.2857142857</v>
      </c>
      <c r="I31" s="2">
        <f t="shared" si="3"/>
        <v>2191937.5510204085</v>
      </c>
      <c r="J31" s="2"/>
      <c r="K31" s="2">
        <f>Table_0[[#This Row],[Total Traveler Throughput -2020]]-Table_0[[#This Row],[Total Traveler Throughput (1 Year Ago - Same WeekDay)]]</f>
        <v>-1230155</v>
      </c>
      <c r="L31" s="2">
        <f>Table_0[[#This Row],[7 Day average]]-Table_0[[#This Row],[2019 7 Day average]]</f>
        <v>-1329315.5714285714</v>
      </c>
      <c r="M31" s="2">
        <f>+Table_0[[#This Row],[30 Day average]]-Table_0[[#This Row],[2019 30 average]]</f>
        <v>-1483165.1510204086</v>
      </c>
      <c r="N31" s="27"/>
      <c r="O31" s="29">
        <f>Table_0[[#This Row],[Year Over Year change - Actuals]]/Table_0[[#This Row],[Total Traveler Throughput (1 Year Ago - Same WeekDay)]]</f>
        <v>-0.55945940291828189</v>
      </c>
      <c r="P31" s="29">
        <f>Table_0[[#This Row],[Year Over Year change - 7-Day average]]/Table_0[[#This Row],[2019 7 Day average]]</f>
        <v>-0.64815817852766011</v>
      </c>
      <c r="Q31" s="29">
        <f>Table_0[[#This Row],[Year Over Year change - 30-Day average]]/Table_0[[#This Row],[2019 30 average]]</f>
        <v>-0.67664571480604163</v>
      </c>
      <c r="R31" s="2"/>
    </row>
    <row r="32" spans="2:18" x14ac:dyDescent="0.25">
      <c r="B32" s="1">
        <v>44077</v>
      </c>
      <c r="C32" s="2">
        <v>877698</v>
      </c>
      <c r="D32" s="2">
        <f t="shared" si="0"/>
        <v>688768.14285714284</v>
      </c>
      <c r="E32" s="2">
        <f t="shared" si="1"/>
        <v>696341.26666666672</v>
      </c>
      <c r="F32" s="2"/>
      <c r="G32" s="2">
        <v>2109858</v>
      </c>
      <c r="H32" s="2">
        <f t="shared" si="2"/>
        <v>2116588</v>
      </c>
      <c r="I32" s="2">
        <f t="shared" si="3"/>
        <v>2231885.6938775508</v>
      </c>
      <c r="J32" s="2"/>
      <c r="K32" s="2">
        <f>Table_0[[#This Row],[Total Traveler Throughput -2020]]-Table_0[[#This Row],[Total Traveler Throughput (1 Year Ago - Same WeekDay)]]</f>
        <v>-1232160</v>
      </c>
      <c r="L32" s="2">
        <f>Table_0[[#This Row],[7 Day average]]-Table_0[[#This Row],[2019 7 Day average]]</f>
        <v>-1427819.8571428573</v>
      </c>
      <c r="M32" s="2">
        <f>+Table_0[[#This Row],[30 Day average]]-Table_0[[#This Row],[2019 30 average]]</f>
        <v>-1535544.4272108842</v>
      </c>
      <c r="N32" s="27"/>
      <c r="O32" s="29">
        <f>Table_0[[#This Row],[Year Over Year change - Actuals]]/Table_0[[#This Row],[Total Traveler Throughput (1 Year Ago - Same WeekDay)]]</f>
        <v>-0.5840013877711201</v>
      </c>
      <c r="P32" s="29">
        <f>Table_0[[#This Row],[Year Over Year change - 7-Day average]]/Table_0[[#This Row],[2019 7 Day average]]</f>
        <v>-0.67458563364379709</v>
      </c>
      <c r="Q32" s="29">
        <f>Table_0[[#This Row],[Year Over Year change - 30-Day average]]/Table_0[[#This Row],[2019 30 average]]</f>
        <v>-0.68800316764570368</v>
      </c>
      <c r="R32" s="2"/>
    </row>
    <row r="33" spans="2:18" x14ac:dyDescent="0.25">
      <c r="B33" s="1">
        <v>44076</v>
      </c>
      <c r="C33" s="2">
        <v>578131</v>
      </c>
      <c r="D33" s="2">
        <f t="shared" si="0"/>
        <v>666391.28571428568</v>
      </c>
      <c r="E33" s="2">
        <f t="shared" si="1"/>
        <v>685204.7</v>
      </c>
      <c r="F33" s="2"/>
      <c r="G33" s="2">
        <v>1889044</v>
      </c>
      <c r="H33" s="2">
        <f t="shared" si="2"/>
        <v>2181052.4285714286</v>
      </c>
      <c r="I33" s="2">
        <f t="shared" si="3"/>
        <v>2260424.775510204</v>
      </c>
      <c r="J33" s="2"/>
      <c r="K33" s="2">
        <f>Table_0[[#This Row],[Total Traveler Throughput -2020]]-Table_0[[#This Row],[Total Traveler Throughput (1 Year Ago - Same WeekDay)]]</f>
        <v>-1310913</v>
      </c>
      <c r="L33" s="2">
        <f>Table_0[[#This Row],[7 Day average]]-Table_0[[#This Row],[2019 7 Day average]]</f>
        <v>-1514661.142857143</v>
      </c>
      <c r="M33" s="2">
        <f>+Table_0[[#This Row],[30 Day average]]-Table_0[[#This Row],[2019 30 average]]</f>
        <v>-1575220.0755102041</v>
      </c>
      <c r="N33" s="27"/>
      <c r="O33" s="29">
        <f>Table_0[[#This Row],[Year Over Year change - Actuals]]/Table_0[[#This Row],[Total Traveler Throughput (1 Year Ago - Same WeekDay)]]</f>
        <v>-0.69395577869017344</v>
      </c>
      <c r="P33" s="29">
        <f>Table_0[[#This Row],[Year Over Year change - 7-Day average]]/Table_0[[#This Row],[2019 7 Day average]]</f>
        <v>-0.69446342647032722</v>
      </c>
      <c r="Q33" s="29">
        <f>Table_0[[#This Row],[Year Over Year change - 30-Day average]]/Table_0[[#This Row],[2019 30 average]]</f>
        <v>-0.69686905424873458</v>
      </c>
      <c r="R33" s="2"/>
    </row>
    <row r="34" spans="2:18" x14ac:dyDescent="0.25">
      <c r="B34" s="1">
        <v>44075</v>
      </c>
      <c r="C34" s="2">
        <v>516068</v>
      </c>
      <c r="D34" s="2">
        <f t="shared" si="0"/>
        <v>660950.14285714284</v>
      </c>
      <c r="E34" s="2">
        <f t="shared" si="1"/>
        <v>690508.16666666663</v>
      </c>
      <c r="F34" s="2"/>
      <c r="G34" s="2">
        <v>2037750</v>
      </c>
      <c r="H34" s="2">
        <f t="shared" si="2"/>
        <v>2223858.7142857141</v>
      </c>
      <c r="I34" s="2">
        <f t="shared" si="3"/>
        <v>2279184.7551020407</v>
      </c>
      <c r="J34" s="2"/>
      <c r="K34" s="2">
        <f>Table_0[[#This Row],[Total Traveler Throughput -2020]]-Table_0[[#This Row],[Total Traveler Throughput (1 Year Ago - Same WeekDay)]]</f>
        <v>-1521682</v>
      </c>
      <c r="L34" s="2">
        <f>Table_0[[#This Row],[7 Day average]]-Table_0[[#This Row],[2019 7 Day average]]</f>
        <v>-1562908.5714285714</v>
      </c>
      <c r="M34" s="2">
        <f>+Table_0[[#This Row],[30 Day average]]-Table_0[[#This Row],[2019 30 average]]</f>
        <v>-1588676.5884353742</v>
      </c>
      <c r="N34" s="27"/>
      <c r="O34" s="29">
        <f>Table_0[[#This Row],[Year Over Year change - Actuals]]/Table_0[[#This Row],[Total Traveler Throughput (1 Year Ago - Same WeekDay)]]</f>
        <v>-0.74674616611458722</v>
      </c>
      <c r="P34" s="29">
        <f>Table_0[[#This Row],[Year Over Year change - 7-Day average]]/Table_0[[#This Row],[2019 7 Day average]]</f>
        <v>-0.70279130656488908</v>
      </c>
      <c r="Q34" s="29">
        <f>Table_0[[#This Row],[Year Over Year change - 30-Day average]]/Table_0[[#This Row],[2019 30 average]]</f>
        <v>-0.6970372124853248</v>
      </c>
      <c r="R34" s="2"/>
    </row>
    <row r="35" spans="2:18" x14ac:dyDescent="0.25">
      <c r="B35" s="1">
        <v>44074</v>
      </c>
      <c r="C35" s="2">
        <v>711178</v>
      </c>
      <c r="D35" s="2">
        <f t="shared" si="0"/>
        <v>661967</v>
      </c>
      <c r="E35" s="2">
        <f t="shared" si="1"/>
        <v>699967.93333333335</v>
      </c>
      <c r="F35" s="2"/>
      <c r="G35" s="2">
        <v>2278159</v>
      </c>
      <c r="H35" s="2">
        <f t="shared" si="2"/>
        <v>2220621.2857142859</v>
      </c>
      <c r="I35" s="2">
        <f t="shared" si="3"/>
        <v>2294240.775510204</v>
      </c>
      <c r="J35" s="2"/>
      <c r="K35" s="2">
        <f>Table_0[[#This Row],[Total Traveler Throughput -2020]]-Table_0[[#This Row],[Total Traveler Throughput (1 Year Ago - Same WeekDay)]]</f>
        <v>-1566981</v>
      </c>
      <c r="L35" s="2">
        <f>Table_0[[#This Row],[7 Day average]]-Table_0[[#This Row],[2019 7 Day average]]</f>
        <v>-1558654.2857142859</v>
      </c>
      <c r="M35" s="2">
        <f>+Table_0[[#This Row],[30 Day average]]-Table_0[[#This Row],[2019 30 average]]</f>
        <v>-1594272.8421768707</v>
      </c>
      <c r="N35" s="27"/>
      <c r="O35" s="29">
        <f>Table_0[[#This Row],[Year Over Year change - Actuals]]/Table_0[[#This Row],[Total Traveler Throughput (1 Year Ago - Same WeekDay)]]</f>
        <v>-0.68782775916869721</v>
      </c>
      <c r="P35" s="29">
        <f>Table_0[[#This Row],[Year Over Year change - 7-Day average]]/Table_0[[#This Row],[2019 7 Day average]]</f>
        <v>-0.70190009243873774</v>
      </c>
      <c r="Q35" s="29">
        <f>Table_0[[#This Row],[Year Over Year change - 30-Day average]]/Table_0[[#This Row],[2019 30 average]]</f>
        <v>-0.69490214767119585</v>
      </c>
      <c r="R35" s="2"/>
    </row>
    <row r="36" spans="2:18" x14ac:dyDescent="0.25">
      <c r="B36" s="1">
        <v>44073</v>
      </c>
      <c r="C36" s="2">
        <v>807695</v>
      </c>
      <c r="D36" s="2">
        <f t="shared" si="0"/>
        <v>664197</v>
      </c>
      <c r="E36" s="2">
        <f t="shared" si="1"/>
        <v>699896.43333333335</v>
      </c>
      <c r="F36" s="2"/>
      <c r="G36" s="2">
        <v>1887845</v>
      </c>
      <c r="H36" s="2">
        <f t="shared" si="2"/>
        <v>2232028.1428571427</v>
      </c>
      <c r="I36" s="2">
        <f t="shared" si="3"/>
        <v>2314501.2857142859</v>
      </c>
      <c r="J36" s="2"/>
      <c r="K36" s="2">
        <f>Table_0[[#This Row],[Total Traveler Throughput -2020]]-Table_0[[#This Row],[Total Traveler Throughput (1 Year Ago - Same WeekDay)]]</f>
        <v>-1080150</v>
      </c>
      <c r="L36" s="2">
        <f>Table_0[[#This Row],[7 Day average]]-Table_0[[#This Row],[2019 7 Day average]]</f>
        <v>-1567831.1428571427</v>
      </c>
      <c r="M36" s="2">
        <f>+Table_0[[#This Row],[30 Day average]]-Table_0[[#This Row],[2019 30 average]]</f>
        <v>-1614604.8523809526</v>
      </c>
      <c r="N36" s="27"/>
      <c r="O36" s="29">
        <f>Table_0[[#This Row],[Year Over Year change - Actuals]]/Table_0[[#This Row],[Total Traveler Throughput (1 Year Ago - Same WeekDay)]]</f>
        <v>-0.57216032036528419</v>
      </c>
      <c r="P36" s="29">
        <f>Table_0[[#This Row],[Year Over Year change - 7-Day average]]/Table_0[[#This Row],[2019 7 Day average]]</f>
        <v>-0.7024244509973856</v>
      </c>
      <c r="Q36" s="29">
        <f>Table_0[[#This Row],[Year Over Year change - 30-Day average]]/Table_0[[#This Row],[2019 30 average]]</f>
        <v>-0.69760378287396974</v>
      </c>
      <c r="R36" s="2"/>
    </row>
    <row r="37" spans="2:18" x14ac:dyDescent="0.25">
      <c r="B37" s="1">
        <v>44072</v>
      </c>
      <c r="C37" s="2">
        <v>591734</v>
      </c>
      <c r="D37" s="2">
        <f t="shared" si="0"/>
        <v>669070</v>
      </c>
      <c r="E37" s="2">
        <f t="shared" si="1"/>
        <v>698550.6</v>
      </c>
      <c r="F37" s="2"/>
      <c r="G37" s="2">
        <v>1954902</v>
      </c>
      <c r="H37" s="2">
        <f t="shared" si="2"/>
        <v>2318502</v>
      </c>
      <c r="I37" s="2">
        <f t="shared" si="3"/>
        <v>2337600.775510204</v>
      </c>
      <c r="J37" s="2"/>
      <c r="K37" s="2">
        <f>Table_0[[#This Row],[Total Traveler Throughput -2020]]-Table_0[[#This Row],[Total Traveler Throughput (1 Year Ago - Same WeekDay)]]</f>
        <v>-1363168</v>
      </c>
      <c r="L37" s="2">
        <f>Table_0[[#This Row],[7 Day average]]-Table_0[[#This Row],[2019 7 Day average]]</f>
        <v>-1649432</v>
      </c>
      <c r="M37" s="2">
        <f>+Table_0[[#This Row],[30 Day average]]-Table_0[[#This Row],[2019 30 average]]</f>
        <v>-1639050.1755102039</v>
      </c>
      <c r="N37" s="27"/>
      <c r="O37" s="29">
        <f>Table_0[[#This Row],[Year Over Year change - Actuals]]/Table_0[[#This Row],[Total Traveler Throughput (1 Year Ago - Same WeekDay)]]</f>
        <v>-0.69730758882030919</v>
      </c>
      <c r="P37" s="29">
        <f>Table_0[[#This Row],[Year Over Year change - 7-Day average]]/Table_0[[#This Row],[2019 7 Day average]]</f>
        <v>-0.71142142642102535</v>
      </c>
      <c r="Q37" s="29">
        <f>Table_0[[#This Row],[Year Over Year change - 30-Day average]]/Table_0[[#This Row],[2019 30 average]]</f>
        <v>-0.70116770694194575</v>
      </c>
      <c r="R37" s="2"/>
    </row>
    <row r="38" spans="2:18" x14ac:dyDescent="0.25">
      <c r="B38" s="1">
        <v>44071</v>
      </c>
      <c r="C38" s="2">
        <v>738873</v>
      </c>
      <c r="D38" s="2">
        <f t="shared" si="0"/>
        <v>673939.71428571432</v>
      </c>
      <c r="E38" s="2">
        <f t="shared" si="1"/>
        <v>702769.8</v>
      </c>
      <c r="F38" s="2"/>
      <c r="G38" s="2">
        <v>2658558</v>
      </c>
      <c r="H38" s="2">
        <f t="shared" si="2"/>
        <v>2330549.2857142859</v>
      </c>
      <c r="I38" s="2">
        <f t="shared" si="3"/>
        <v>2350209.7551020412</v>
      </c>
      <c r="J38" s="2"/>
      <c r="K38" s="2">
        <f>Table_0[[#This Row],[Total Traveler Throughput -2020]]-Table_0[[#This Row],[Total Traveler Throughput (1 Year Ago - Same WeekDay)]]</f>
        <v>-1919685</v>
      </c>
      <c r="L38" s="2">
        <f>Table_0[[#This Row],[7 Day average]]-Table_0[[#This Row],[2019 7 Day average]]</f>
        <v>-1656609.5714285716</v>
      </c>
      <c r="M38" s="2">
        <f>+Table_0[[#This Row],[30 Day average]]-Table_0[[#This Row],[2019 30 average]]</f>
        <v>-1647439.9551020411</v>
      </c>
      <c r="N38" s="27"/>
      <c r="O38" s="29">
        <f>Table_0[[#This Row],[Year Over Year change - Actuals]]/Table_0[[#This Row],[Total Traveler Throughput (1 Year Ago - Same WeekDay)]]</f>
        <v>-0.72207753225620808</v>
      </c>
      <c r="P38" s="29">
        <f>Table_0[[#This Row],[Year Over Year change - 7-Day average]]/Table_0[[#This Row],[2019 7 Day average]]</f>
        <v>-0.71082365929062097</v>
      </c>
      <c r="Q38" s="29">
        <f>Table_0[[#This Row],[Year Over Year change - 30-Day average]]/Table_0[[#This Row],[2019 30 average]]</f>
        <v>-0.70097571143411097</v>
      </c>
      <c r="R38" s="2"/>
    </row>
    <row r="39" spans="2:18" x14ac:dyDescent="0.25">
      <c r="B39" s="1">
        <v>44070</v>
      </c>
      <c r="C39" s="2">
        <v>721060</v>
      </c>
      <c r="D39" s="2">
        <f t="shared" si="0"/>
        <v>677596.14285714284</v>
      </c>
      <c r="E39" s="2">
        <f t="shared" si="1"/>
        <v>697247.3666666667</v>
      </c>
      <c r="F39" s="2"/>
      <c r="G39" s="2">
        <v>2561109</v>
      </c>
      <c r="H39" s="2">
        <f t="shared" si="2"/>
        <v>2316361.5714285714</v>
      </c>
      <c r="I39" s="2">
        <f t="shared" si="3"/>
        <v>2363806.4489795915</v>
      </c>
      <c r="J39" s="2"/>
      <c r="K39" s="2">
        <f>Table_0[[#This Row],[Total Traveler Throughput -2020]]-Table_0[[#This Row],[Total Traveler Throughput (1 Year Ago - Same WeekDay)]]</f>
        <v>-1840049</v>
      </c>
      <c r="L39" s="2">
        <f>Table_0[[#This Row],[7 Day average]]-Table_0[[#This Row],[2019 7 Day average]]</f>
        <v>-1638765.4285714286</v>
      </c>
      <c r="M39" s="2">
        <f>+Table_0[[#This Row],[30 Day average]]-Table_0[[#This Row],[2019 30 average]]</f>
        <v>-1666559.0823129248</v>
      </c>
      <c r="N39" s="27"/>
      <c r="O39" s="29">
        <f>Table_0[[#This Row],[Year Over Year change - Actuals]]/Table_0[[#This Row],[Total Traveler Throughput (1 Year Ago - Same WeekDay)]]</f>
        <v>-0.71845790241649221</v>
      </c>
      <c r="P39" s="29">
        <f>Table_0[[#This Row],[Year Over Year change - 7-Day average]]/Table_0[[#This Row],[2019 7 Day average]]</f>
        <v>-0.7074739318701232</v>
      </c>
      <c r="Q39" s="29">
        <f>Table_0[[#This Row],[Year Over Year change - 30-Day average]]/Table_0[[#This Row],[2019 30 average]]</f>
        <v>-0.70503195514689687</v>
      </c>
      <c r="R39" s="2"/>
    </row>
    <row r="40" spans="2:18" x14ac:dyDescent="0.25">
      <c r="B40" s="1">
        <v>44069</v>
      </c>
      <c r="C40" s="2">
        <v>540043</v>
      </c>
      <c r="D40" s="2">
        <f t="shared" si="0"/>
        <v>684927.57142857148</v>
      </c>
      <c r="E40" s="2">
        <f t="shared" si="1"/>
        <v>691103.9</v>
      </c>
      <c r="F40" s="2"/>
      <c r="G40" s="2">
        <v>2188688</v>
      </c>
      <c r="H40" s="2">
        <f t="shared" si="2"/>
        <v>2312372.2857142859</v>
      </c>
      <c r="I40" s="2">
        <f t="shared" si="3"/>
        <v>2380824.2448979588</v>
      </c>
      <c r="J40" s="2"/>
      <c r="K40" s="2">
        <f>Table_0[[#This Row],[Total Traveler Throughput -2020]]-Table_0[[#This Row],[Total Traveler Throughput (1 Year Ago - Same WeekDay)]]</f>
        <v>-1648645</v>
      </c>
      <c r="L40" s="2">
        <f>Table_0[[#This Row],[7 Day average]]-Table_0[[#This Row],[2019 7 Day average]]</f>
        <v>-1627444.7142857146</v>
      </c>
      <c r="M40" s="2">
        <f>+Table_0[[#This Row],[30 Day average]]-Table_0[[#This Row],[2019 30 average]]</f>
        <v>-1689720.3448979589</v>
      </c>
      <c r="N40" s="27"/>
      <c r="O40" s="29">
        <f>Table_0[[#This Row],[Year Over Year change - Actuals]]/Table_0[[#This Row],[Total Traveler Throughput (1 Year Ago - Same WeekDay)]]</f>
        <v>-0.75325720248843142</v>
      </c>
      <c r="P40" s="29">
        <f>Table_0[[#This Row],[Year Over Year change - 7-Day average]]/Table_0[[#This Row],[2019 7 Day average]]</f>
        <v>-0.70379874570370105</v>
      </c>
      <c r="Q40" s="29">
        <f>Table_0[[#This Row],[Year Over Year change - 30-Day average]]/Table_0[[#This Row],[2019 30 average]]</f>
        <v>-0.70972073999959606</v>
      </c>
      <c r="R40" s="2"/>
    </row>
    <row r="41" spans="2:18" x14ac:dyDescent="0.25">
      <c r="B41" s="1">
        <v>44068</v>
      </c>
      <c r="C41" s="2">
        <v>523186</v>
      </c>
      <c r="D41" s="2">
        <f t="shared" si="0"/>
        <v>691595.42857142852</v>
      </c>
      <c r="E41" s="2">
        <f t="shared" si="1"/>
        <v>696437.23333333328</v>
      </c>
      <c r="F41" s="2"/>
      <c r="G41" s="2">
        <v>2015088</v>
      </c>
      <c r="H41" s="2">
        <f t="shared" si="2"/>
        <v>2329250.8571428573</v>
      </c>
      <c r="I41" s="2">
        <f t="shared" si="3"/>
        <v>2399825.448979591</v>
      </c>
      <c r="J41" s="2"/>
      <c r="K41" s="2">
        <f>Table_0[[#This Row],[Total Traveler Throughput -2020]]-Table_0[[#This Row],[Total Traveler Throughput (1 Year Ago - Same WeekDay)]]</f>
        <v>-1491902</v>
      </c>
      <c r="L41" s="2">
        <f>Table_0[[#This Row],[7 Day average]]-Table_0[[#This Row],[2019 7 Day average]]</f>
        <v>-1637655.4285714286</v>
      </c>
      <c r="M41" s="2">
        <f>+Table_0[[#This Row],[30 Day average]]-Table_0[[#This Row],[2019 30 average]]</f>
        <v>-1703388.2156462576</v>
      </c>
      <c r="N41" s="27"/>
      <c r="O41" s="29">
        <f>Table_0[[#This Row],[Year Over Year change - Actuals]]/Table_0[[#This Row],[Total Traveler Throughput (1 Year Ago - Same WeekDay)]]</f>
        <v>-0.74036568130027081</v>
      </c>
      <c r="P41" s="29">
        <f>Table_0[[#This Row],[Year Over Year change - 7-Day average]]/Table_0[[#This Row],[2019 7 Day average]]</f>
        <v>-0.70308246256491047</v>
      </c>
      <c r="Q41" s="29">
        <f>Table_0[[#This Row],[Year Over Year change - 30-Day average]]/Table_0[[#This Row],[2019 30 average]]</f>
        <v>-0.70979671307783676</v>
      </c>
      <c r="R41" s="2"/>
    </row>
    <row r="42" spans="2:18" x14ac:dyDescent="0.25">
      <c r="B42" s="1">
        <v>44067</v>
      </c>
      <c r="C42" s="2">
        <v>726788</v>
      </c>
      <c r="D42" s="2">
        <f t="shared" si="0"/>
        <v>697704</v>
      </c>
      <c r="E42" s="2">
        <f t="shared" si="1"/>
        <v>704037.8666666667</v>
      </c>
      <c r="F42" s="2"/>
      <c r="G42" s="2">
        <v>2358007</v>
      </c>
      <c r="H42" s="2">
        <f t="shared" si="2"/>
        <v>2362444.8571428573</v>
      </c>
      <c r="I42" s="2">
        <f t="shared" si="3"/>
        <v>2418151.5102040814</v>
      </c>
      <c r="J42" s="2"/>
      <c r="K42" s="2">
        <f>Table_0[[#This Row],[Total Traveler Throughput -2020]]-Table_0[[#This Row],[Total Traveler Throughput (1 Year Ago - Same WeekDay)]]</f>
        <v>-1631219</v>
      </c>
      <c r="L42" s="2">
        <f>Table_0[[#This Row],[7 Day average]]-Table_0[[#This Row],[2019 7 Day average]]</f>
        <v>-1664740.8571428573</v>
      </c>
      <c r="M42" s="2">
        <f>+Table_0[[#This Row],[30 Day average]]-Table_0[[#This Row],[2019 30 average]]</f>
        <v>-1714113.6435374147</v>
      </c>
      <c r="N42" s="27"/>
      <c r="O42" s="29">
        <f>Table_0[[#This Row],[Year Over Year change - Actuals]]/Table_0[[#This Row],[Total Traveler Throughput (1 Year Ago - Same WeekDay)]]</f>
        <v>-0.69177869276893578</v>
      </c>
      <c r="P42" s="29">
        <f>Table_0[[#This Row],[Year Over Year change - 7-Day average]]/Table_0[[#This Row],[2019 7 Day average]]</f>
        <v>-0.70466866225872304</v>
      </c>
      <c r="Q42" s="29">
        <f>Table_0[[#This Row],[Year Over Year change - 30-Day average]]/Table_0[[#This Row],[2019 30 average]]</f>
        <v>-0.70885287224734361</v>
      </c>
      <c r="R42" s="2"/>
    </row>
    <row r="43" spans="2:18" x14ac:dyDescent="0.25">
      <c r="B43" s="1">
        <v>44066</v>
      </c>
      <c r="C43" s="2">
        <v>841806</v>
      </c>
      <c r="D43" s="2">
        <f t="shared" si="0"/>
        <v>704351.28571428568</v>
      </c>
      <c r="E43" s="2">
        <f t="shared" si="1"/>
        <v>701445.83333333337</v>
      </c>
      <c r="F43" s="2"/>
      <c r="G43" s="2">
        <v>2493162</v>
      </c>
      <c r="H43" s="2">
        <f t="shared" si="2"/>
        <v>2393724.5714285714</v>
      </c>
      <c r="I43" s="2">
        <f t="shared" si="3"/>
        <v>2432947.4693877553</v>
      </c>
      <c r="J43" s="2"/>
      <c r="K43" s="2">
        <f>Table_0[[#This Row],[Total Traveler Throughput -2020]]-Table_0[[#This Row],[Total Traveler Throughput (1 Year Ago - Same WeekDay)]]</f>
        <v>-1651356</v>
      </c>
      <c r="L43" s="2">
        <f>Table_0[[#This Row],[7 Day average]]-Table_0[[#This Row],[2019 7 Day average]]</f>
        <v>-1689373.2857142857</v>
      </c>
      <c r="M43" s="2">
        <f>+Table_0[[#This Row],[30 Day average]]-Table_0[[#This Row],[2019 30 average]]</f>
        <v>-1731501.6360544218</v>
      </c>
      <c r="N43" s="27"/>
      <c r="O43" s="29">
        <f>Table_0[[#This Row],[Year Over Year change - Actuals]]/Table_0[[#This Row],[Total Traveler Throughput (1 Year Ago - Same WeekDay)]]</f>
        <v>-0.66235407085460152</v>
      </c>
      <c r="P43" s="29">
        <f>Table_0[[#This Row],[Year Over Year change - 7-Day average]]/Table_0[[#This Row],[2019 7 Day average]]</f>
        <v>-0.70575090629832582</v>
      </c>
      <c r="Q43" s="29">
        <f>Table_0[[#This Row],[Year Over Year change - 30-Day average]]/Table_0[[#This Row],[2019 30 average]]</f>
        <v>-0.71168887032737682</v>
      </c>
      <c r="R43" s="2"/>
    </row>
    <row r="44" spans="2:18" x14ac:dyDescent="0.25">
      <c r="B44" s="1">
        <v>44065</v>
      </c>
      <c r="C44" s="2">
        <v>625822</v>
      </c>
      <c r="D44" s="2">
        <f t="shared" si="0"/>
        <v>707371.71428571432</v>
      </c>
      <c r="E44" s="2">
        <f t="shared" si="1"/>
        <v>697544.6333333333</v>
      </c>
      <c r="F44" s="2"/>
      <c r="G44" s="2">
        <v>2039233</v>
      </c>
      <c r="H44" s="2">
        <f t="shared" si="2"/>
        <v>2406764.8571428573</v>
      </c>
      <c r="I44" s="2">
        <f t="shared" si="3"/>
        <v>2443091.6530612246</v>
      </c>
      <c r="J44" s="2"/>
      <c r="K44" s="2">
        <f>Table_0[[#This Row],[Total Traveler Throughput -2020]]-Table_0[[#This Row],[Total Traveler Throughput (1 Year Ago - Same WeekDay)]]</f>
        <v>-1413411</v>
      </c>
      <c r="L44" s="2">
        <f>Table_0[[#This Row],[7 Day average]]-Table_0[[#This Row],[2019 7 Day average]]</f>
        <v>-1699393.142857143</v>
      </c>
      <c r="M44" s="2">
        <f>+Table_0[[#This Row],[30 Day average]]-Table_0[[#This Row],[2019 30 average]]</f>
        <v>-1745547.0197278913</v>
      </c>
      <c r="N44" s="27"/>
      <c r="O44" s="29">
        <f>Table_0[[#This Row],[Year Over Year change - Actuals]]/Table_0[[#This Row],[Total Traveler Throughput (1 Year Ago - Same WeekDay)]]</f>
        <v>-0.69310912485233422</v>
      </c>
      <c r="P44" s="29">
        <f>Table_0[[#This Row],[Year Over Year change - 7-Day average]]/Table_0[[#This Row],[2019 7 Day average]]</f>
        <v>-0.7060902263940082</v>
      </c>
      <c r="Q44" s="29">
        <f>Table_0[[#This Row],[Year Over Year change - 30-Day average]]/Table_0[[#This Row],[2019 30 average]]</f>
        <v>-0.71448282242735306</v>
      </c>
      <c r="R44" s="2"/>
    </row>
    <row r="45" spans="2:18" x14ac:dyDescent="0.25">
      <c r="B45" s="1">
        <v>44064</v>
      </c>
      <c r="C45" s="2">
        <v>764468</v>
      </c>
      <c r="D45" s="2">
        <f t="shared" si="0"/>
        <v>716525</v>
      </c>
      <c r="E45" s="2">
        <f t="shared" si="1"/>
        <v>700177.73333333328</v>
      </c>
      <c r="F45" s="2"/>
      <c r="G45" s="2">
        <v>2559244</v>
      </c>
      <c r="H45" s="2">
        <f t="shared" si="2"/>
        <v>2425726.1428571427</v>
      </c>
      <c r="I45" s="2">
        <f t="shared" si="3"/>
        <v>2452667.8979591834</v>
      </c>
      <c r="J45" s="2"/>
      <c r="K45" s="2">
        <f>Table_0[[#This Row],[Total Traveler Throughput -2020]]-Table_0[[#This Row],[Total Traveler Throughput (1 Year Ago - Same WeekDay)]]</f>
        <v>-1794776</v>
      </c>
      <c r="L45" s="2">
        <f>Table_0[[#This Row],[7 Day average]]-Table_0[[#This Row],[2019 7 Day average]]</f>
        <v>-1709201.1428571427</v>
      </c>
      <c r="M45" s="2">
        <f>+Table_0[[#This Row],[30 Day average]]-Table_0[[#This Row],[2019 30 average]]</f>
        <v>-1752490.16462585</v>
      </c>
      <c r="N45" s="27"/>
      <c r="O45" s="29">
        <f>Table_0[[#This Row],[Year Over Year change - Actuals]]/Table_0[[#This Row],[Total Traveler Throughput (1 Year Ago - Same WeekDay)]]</f>
        <v>-0.7012914751387519</v>
      </c>
      <c r="P45" s="29">
        <f>Table_0[[#This Row],[Year Over Year change - 7-Day average]]/Table_0[[#This Row],[2019 7 Day average]]</f>
        <v>-0.70461422361716364</v>
      </c>
      <c r="Q45" s="29">
        <f>Table_0[[#This Row],[Year Over Year change - 30-Day average]]/Table_0[[#This Row],[2019 30 average]]</f>
        <v>-0.71452403567725675</v>
      </c>
      <c r="R45" s="2"/>
    </row>
    <row r="46" spans="2:18" x14ac:dyDescent="0.25">
      <c r="B46" s="1">
        <v>44063</v>
      </c>
      <c r="C46" s="2">
        <v>772380</v>
      </c>
      <c r="D46" s="2">
        <f t="shared" si="0"/>
        <v>719278.71428571432</v>
      </c>
      <c r="E46" s="2">
        <f t="shared" si="1"/>
        <v>693727.16666666663</v>
      </c>
      <c r="F46" s="2"/>
      <c r="G46" s="2">
        <v>2533184</v>
      </c>
      <c r="H46" s="2">
        <f t="shared" si="2"/>
        <v>2435486.1428571427</v>
      </c>
      <c r="I46" s="2">
        <f t="shared" si="3"/>
        <v>2461951.2653061221</v>
      </c>
      <c r="J46" s="2"/>
      <c r="K46" s="2">
        <f>Table_0[[#This Row],[Total Traveler Throughput -2020]]-Table_0[[#This Row],[Total Traveler Throughput (1 Year Ago - Same WeekDay)]]</f>
        <v>-1760804</v>
      </c>
      <c r="L46" s="2">
        <f>Table_0[[#This Row],[7 Day average]]-Table_0[[#This Row],[2019 7 Day average]]</f>
        <v>-1716207.4285714284</v>
      </c>
      <c r="M46" s="2">
        <f>+Table_0[[#This Row],[30 Day average]]-Table_0[[#This Row],[2019 30 average]]</f>
        <v>-1768224.0986394556</v>
      </c>
      <c r="N46" s="27"/>
      <c r="O46" s="29">
        <f>Table_0[[#This Row],[Year Over Year change - Actuals]]/Table_0[[#This Row],[Total Traveler Throughput (1 Year Ago - Same WeekDay)]]</f>
        <v>-0.69509518455824759</v>
      </c>
      <c r="P46" s="29">
        <f>Table_0[[#This Row],[Year Over Year change - 7-Day average]]/Table_0[[#This Row],[2019 7 Day average]]</f>
        <v>-0.7046672934702447</v>
      </c>
      <c r="Q46" s="29">
        <f>Table_0[[#This Row],[Year Over Year change - 30-Day average]]/Table_0[[#This Row],[2019 30 average]]</f>
        <v>-0.71822059337945199</v>
      </c>
      <c r="R46" s="2"/>
    </row>
    <row r="47" spans="2:18" x14ac:dyDescent="0.25">
      <c r="B47" s="1">
        <v>44062</v>
      </c>
      <c r="C47" s="2">
        <v>586718</v>
      </c>
      <c r="D47" s="2">
        <f t="shared" si="0"/>
        <v>717770.28571428568</v>
      </c>
      <c r="E47" s="2">
        <f t="shared" si="1"/>
        <v>685661.8666666667</v>
      </c>
      <c r="F47" s="2"/>
      <c r="G47" s="2">
        <v>2306838</v>
      </c>
      <c r="H47" s="2">
        <f t="shared" si="2"/>
        <v>2445380.7142857141</v>
      </c>
      <c r="I47" s="2">
        <f t="shared" si="3"/>
        <v>2471828.836734694</v>
      </c>
      <c r="J47" s="2"/>
      <c r="K47" s="2">
        <f>Table_0[[#This Row],[Total Traveler Throughput -2020]]-Table_0[[#This Row],[Total Traveler Throughput (1 Year Ago - Same WeekDay)]]</f>
        <v>-1720120</v>
      </c>
      <c r="L47" s="2">
        <f>Table_0[[#This Row],[7 Day average]]-Table_0[[#This Row],[2019 7 Day average]]</f>
        <v>-1727610.4285714284</v>
      </c>
      <c r="M47" s="2">
        <f>+Table_0[[#This Row],[30 Day average]]-Table_0[[#This Row],[2019 30 average]]</f>
        <v>-1786166.9700680273</v>
      </c>
      <c r="N47" s="27"/>
      <c r="O47" s="29">
        <f>Table_0[[#This Row],[Year Over Year change - Actuals]]/Table_0[[#This Row],[Total Traveler Throughput (1 Year Ago - Same WeekDay)]]</f>
        <v>-0.74566137717516356</v>
      </c>
      <c r="P47" s="29">
        <f>Table_0[[#This Row],[Year Over Year change - 7-Day average]]/Table_0[[#This Row],[2019 7 Day average]]</f>
        <v>-0.70647912551156944</v>
      </c>
      <c r="Q47" s="29">
        <f>Table_0[[#This Row],[Year Over Year change - 30-Day average]]/Table_0[[#This Row],[2019 30 average]]</f>
        <v>-0.72260948797230162</v>
      </c>
      <c r="R47" s="2"/>
    </row>
    <row r="48" spans="2:18" x14ac:dyDescent="0.25">
      <c r="B48" s="1">
        <v>44061</v>
      </c>
      <c r="C48" s="2">
        <v>565946</v>
      </c>
      <c r="D48" s="2">
        <f t="shared" si="0"/>
        <v>718346.14285714284</v>
      </c>
      <c r="E48" s="2">
        <f t="shared" si="1"/>
        <v>689282.26666666672</v>
      </c>
      <c r="F48" s="2"/>
      <c r="G48" s="2">
        <v>2247446</v>
      </c>
      <c r="H48" s="2">
        <f t="shared" si="2"/>
        <v>2457533.2857142859</v>
      </c>
      <c r="I48" s="2">
        <f t="shared" si="3"/>
        <v>2482446.775510204</v>
      </c>
      <c r="J48" s="2"/>
      <c r="K48" s="2">
        <f>Table_0[[#This Row],[Total Traveler Throughput -2020]]-Table_0[[#This Row],[Total Traveler Throughput (1 Year Ago - Same WeekDay)]]</f>
        <v>-1681500</v>
      </c>
      <c r="L48" s="2">
        <f>Table_0[[#This Row],[7 Day average]]-Table_0[[#This Row],[2019 7 Day average]]</f>
        <v>-1739187.1428571432</v>
      </c>
      <c r="M48" s="2">
        <f>+Table_0[[#This Row],[30 Day average]]-Table_0[[#This Row],[2019 30 average]]</f>
        <v>-1793164.5088435374</v>
      </c>
      <c r="N48" s="27"/>
      <c r="O48" s="29">
        <f>Table_0[[#This Row],[Year Over Year change - Actuals]]/Table_0[[#This Row],[Total Traveler Throughput (1 Year Ago - Same WeekDay)]]</f>
        <v>-0.74818260371995593</v>
      </c>
      <c r="P48" s="29">
        <f>Table_0[[#This Row],[Year Over Year change - 7-Day average]]/Table_0[[#This Row],[2019 7 Day average]]</f>
        <v>-0.7076962712843361</v>
      </c>
      <c r="Q48" s="29">
        <f>Table_0[[#This Row],[Year Over Year change - 30-Day average]]/Table_0[[#This Row],[2019 30 average]]</f>
        <v>-0.72233754476971535</v>
      </c>
      <c r="R48" s="2"/>
    </row>
    <row r="49" spans="2:18" x14ac:dyDescent="0.25">
      <c r="B49" s="1">
        <v>44060</v>
      </c>
      <c r="C49" s="2">
        <v>773319</v>
      </c>
      <c r="D49" s="2">
        <f t="shared" si="0"/>
        <v>717413.85714285716</v>
      </c>
      <c r="E49" s="2">
        <f t="shared" si="1"/>
        <v>695331.46666666667</v>
      </c>
      <c r="F49" s="2"/>
      <c r="G49" s="2">
        <v>2576965</v>
      </c>
      <c r="H49" s="2">
        <f t="shared" si="2"/>
        <v>2466016.5714285714</v>
      </c>
      <c r="I49" s="2">
        <f t="shared" si="3"/>
        <v>2492107.9795918367</v>
      </c>
      <c r="J49" s="2"/>
      <c r="K49" s="2">
        <f>Table_0[[#This Row],[Total Traveler Throughput -2020]]-Table_0[[#This Row],[Total Traveler Throughput (1 Year Ago - Same WeekDay)]]</f>
        <v>-1803646</v>
      </c>
      <c r="L49" s="2">
        <f>Table_0[[#This Row],[7 Day average]]-Table_0[[#This Row],[2019 7 Day average]]</f>
        <v>-1748602.7142857141</v>
      </c>
      <c r="M49" s="2">
        <f>+Table_0[[#This Row],[30 Day average]]-Table_0[[#This Row],[2019 30 average]]</f>
        <v>-1796776.5129251699</v>
      </c>
      <c r="N49" s="27"/>
      <c r="O49" s="29">
        <f>Table_0[[#This Row],[Year Over Year change - Actuals]]/Table_0[[#This Row],[Total Traveler Throughput (1 Year Ago - Same WeekDay)]]</f>
        <v>-0.69991094174736557</v>
      </c>
      <c r="P49" s="29">
        <f>Table_0[[#This Row],[Year Over Year change - 7-Day average]]/Table_0[[#This Row],[2019 7 Day average]]</f>
        <v>-0.70907987178396892</v>
      </c>
      <c r="Q49" s="29">
        <f>Table_0[[#This Row],[Year Over Year change - 30-Day average]]/Table_0[[#This Row],[2019 30 average]]</f>
        <v>-0.72098662162281191</v>
      </c>
      <c r="R49" s="2"/>
    </row>
    <row r="50" spans="2:18" x14ac:dyDescent="0.25">
      <c r="B50" s="1">
        <v>44059</v>
      </c>
      <c r="C50" s="2">
        <v>862949</v>
      </c>
      <c r="D50" s="2">
        <f t="shared" si="0"/>
        <v>715777</v>
      </c>
      <c r="E50" s="2">
        <f t="shared" si="1"/>
        <v>691109.3</v>
      </c>
      <c r="F50" s="2"/>
      <c r="G50" s="2">
        <v>2584444</v>
      </c>
      <c r="H50" s="2">
        <f t="shared" si="2"/>
        <v>2464733.8571428573</v>
      </c>
      <c r="I50" s="2">
        <f t="shared" si="3"/>
        <v>2502195.775510204</v>
      </c>
      <c r="J50" s="2"/>
      <c r="K50" s="2">
        <f>Table_0[[#This Row],[Total Traveler Throughput -2020]]-Table_0[[#This Row],[Total Traveler Throughput (1 Year Ago - Same WeekDay)]]</f>
        <v>-1721495</v>
      </c>
      <c r="L50" s="2">
        <f>Table_0[[#This Row],[7 Day average]]-Table_0[[#This Row],[2019 7 Day average]]</f>
        <v>-1748956.8571428573</v>
      </c>
      <c r="M50" s="2">
        <f>+Table_0[[#This Row],[30 Day average]]-Table_0[[#This Row],[2019 30 average]]</f>
        <v>-1811086.475510204</v>
      </c>
      <c r="N50" s="27"/>
      <c r="O50" s="29">
        <f>Table_0[[#This Row],[Year Over Year change - Actuals]]/Table_0[[#This Row],[Total Traveler Throughput (1 Year Ago - Same WeekDay)]]</f>
        <v>-0.66609878178826853</v>
      </c>
      <c r="P50" s="29">
        <f>Table_0[[#This Row],[Year Over Year change - 7-Day average]]/Table_0[[#This Row],[2019 7 Day average]]</f>
        <v>-0.70959258017831772</v>
      </c>
      <c r="Q50" s="29">
        <f>Table_0[[#This Row],[Year Over Year change - 30-Day average]]/Table_0[[#This Row],[2019 30 average]]</f>
        <v>-0.72379887027062018</v>
      </c>
      <c r="R50" s="2"/>
    </row>
    <row r="51" spans="2:18" x14ac:dyDescent="0.25">
      <c r="B51" s="1">
        <v>44058</v>
      </c>
      <c r="C51" s="2">
        <v>689895</v>
      </c>
      <c r="D51" s="2">
        <f t="shared" si="0"/>
        <v>711325.57142857148</v>
      </c>
      <c r="E51" s="2">
        <f t="shared" si="1"/>
        <v>686356.93333333335</v>
      </c>
      <c r="F51" s="2"/>
      <c r="G51" s="2">
        <v>2171962</v>
      </c>
      <c r="H51" s="2">
        <f t="shared" si="2"/>
        <v>2473798.5714285714</v>
      </c>
      <c r="I51" s="2">
        <f t="shared" si="3"/>
        <v>2513516.2040816327</v>
      </c>
      <c r="J51" s="2"/>
      <c r="K51" s="2">
        <f>Table_0[[#This Row],[Total Traveler Throughput -2020]]-Table_0[[#This Row],[Total Traveler Throughput (1 Year Ago - Same WeekDay)]]</f>
        <v>-1482067</v>
      </c>
      <c r="L51" s="2">
        <f>Table_0[[#This Row],[7 Day average]]-Table_0[[#This Row],[2019 7 Day average]]</f>
        <v>-1762473</v>
      </c>
      <c r="M51" s="2">
        <f>+Table_0[[#This Row],[30 Day average]]-Table_0[[#This Row],[2019 30 average]]</f>
        <v>-1827159.2707482993</v>
      </c>
      <c r="N51" s="27"/>
      <c r="O51" s="29">
        <f>Table_0[[#This Row],[Year Over Year change - Actuals]]/Table_0[[#This Row],[Total Traveler Throughput (1 Year Ago - Same WeekDay)]]</f>
        <v>-0.68236322734928145</v>
      </c>
      <c r="P51" s="29">
        <f>Table_0[[#This Row],[Year Over Year change - 7-Day average]]/Table_0[[#This Row],[2019 7 Day average]]</f>
        <v>-0.71245614754406039</v>
      </c>
      <c r="Q51" s="29">
        <f>Table_0[[#This Row],[Year Over Year change - 30-Day average]]/Table_0[[#This Row],[2019 30 average]]</f>
        <v>-0.72693355538397708</v>
      </c>
      <c r="R51" s="2"/>
    </row>
    <row r="52" spans="2:18" x14ac:dyDescent="0.25">
      <c r="B52" s="1">
        <v>44057</v>
      </c>
      <c r="C52" s="2">
        <v>783744</v>
      </c>
      <c r="D52" s="2">
        <f t="shared" si="0"/>
        <v>710370.85714285716</v>
      </c>
      <c r="E52" s="2">
        <f t="shared" si="1"/>
        <v>686899.23333333328</v>
      </c>
      <c r="F52" s="2"/>
      <c r="G52" s="2">
        <v>2627564</v>
      </c>
      <c r="H52" s="2">
        <f t="shared" si="2"/>
        <v>2490709.7142857141</v>
      </c>
      <c r="I52" s="2">
        <f t="shared" si="3"/>
        <v>2524373.1632653065</v>
      </c>
      <c r="J52" s="2"/>
      <c r="K52" s="2">
        <f>Table_0[[#This Row],[Total Traveler Throughput -2020]]-Table_0[[#This Row],[Total Traveler Throughput (1 Year Ago - Same WeekDay)]]</f>
        <v>-1843820</v>
      </c>
      <c r="L52" s="2">
        <f>Table_0[[#This Row],[7 Day average]]-Table_0[[#This Row],[2019 7 Day average]]</f>
        <v>-1780338.8571428568</v>
      </c>
      <c r="M52" s="2">
        <f>+Table_0[[#This Row],[30 Day average]]-Table_0[[#This Row],[2019 30 average]]</f>
        <v>-1837473.9299319731</v>
      </c>
      <c r="N52" s="27"/>
      <c r="O52" s="29">
        <f>Table_0[[#This Row],[Year Over Year change - Actuals]]/Table_0[[#This Row],[Total Traveler Throughput (1 Year Ago - Same WeekDay)]]</f>
        <v>-0.70172220353148396</v>
      </c>
      <c r="P52" s="29">
        <f>Table_0[[#This Row],[Year Over Year change - 7-Day average]]/Table_0[[#This Row],[2019 7 Day average]]</f>
        <v>-0.71479179084240352</v>
      </c>
      <c r="Q52" s="29">
        <f>Table_0[[#This Row],[Year Over Year change - 30-Day average]]/Table_0[[#This Row],[2019 30 average]]</f>
        <v>-0.72789314855303677</v>
      </c>
      <c r="R52" s="2"/>
    </row>
    <row r="53" spans="2:18" x14ac:dyDescent="0.25">
      <c r="B53" s="1">
        <v>44056</v>
      </c>
      <c r="C53" s="2">
        <v>761821</v>
      </c>
      <c r="D53" s="2">
        <f t="shared" si="0"/>
        <v>707342.71428571432</v>
      </c>
      <c r="E53" s="2">
        <f t="shared" si="1"/>
        <v>680417.26666666672</v>
      </c>
      <c r="F53" s="2"/>
      <c r="G53" s="2">
        <v>2602446</v>
      </c>
      <c r="H53" s="2">
        <f t="shared" si="2"/>
        <v>2504629.1428571427</v>
      </c>
      <c r="I53" s="2">
        <f t="shared" si="3"/>
        <v>2534398.4693877553</v>
      </c>
      <c r="J53" s="2"/>
      <c r="K53" s="2">
        <f>Table_0[[#This Row],[Total Traveler Throughput -2020]]-Table_0[[#This Row],[Total Traveler Throughput (1 Year Ago - Same WeekDay)]]</f>
        <v>-1840625</v>
      </c>
      <c r="L53" s="2">
        <f>Table_0[[#This Row],[7 Day average]]-Table_0[[#This Row],[2019 7 Day average]]</f>
        <v>-1797286.4285714284</v>
      </c>
      <c r="M53" s="2">
        <f>+Table_0[[#This Row],[30 Day average]]-Table_0[[#This Row],[2019 30 average]]</f>
        <v>-1853981.2027210887</v>
      </c>
      <c r="N53" s="27"/>
      <c r="O53" s="29">
        <f>Table_0[[#This Row],[Year Over Year change - Actuals]]/Table_0[[#This Row],[Total Traveler Throughput (1 Year Ago - Same WeekDay)]]</f>
        <v>-0.70726731697795076</v>
      </c>
      <c r="P53" s="29">
        <f>Table_0[[#This Row],[Year Over Year change - 7-Day average]]/Table_0[[#This Row],[2019 7 Day average]]</f>
        <v>-0.71758584846664497</v>
      </c>
      <c r="Q53" s="29">
        <f>Table_0[[#This Row],[Year Over Year change - 30-Day average]]/Table_0[[#This Row],[2019 30 average]]</f>
        <v>-0.73152711584810981</v>
      </c>
      <c r="R53" s="2"/>
    </row>
    <row r="54" spans="2:18" x14ac:dyDescent="0.25">
      <c r="B54" s="1">
        <v>44055</v>
      </c>
      <c r="C54" s="2">
        <v>590749</v>
      </c>
      <c r="D54" s="2">
        <f t="shared" si="0"/>
        <v>704739.57142857148</v>
      </c>
      <c r="E54" s="2">
        <f t="shared" si="1"/>
        <v>673032.16666666663</v>
      </c>
      <c r="F54" s="2"/>
      <c r="G54" s="2">
        <v>2391906</v>
      </c>
      <c r="H54" s="2">
        <f t="shared" si="2"/>
        <v>2519706.2857142859</v>
      </c>
      <c r="I54" s="2">
        <f t="shared" si="3"/>
        <v>2542556.4285714286</v>
      </c>
      <c r="J54" s="2"/>
      <c r="K54" s="2">
        <f>Table_0[[#This Row],[Total Traveler Throughput -2020]]-Table_0[[#This Row],[Total Traveler Throughput (1 Year Ago - Same WeekDay)]]</f>
        <v>-1801157</v>
      </c>
      <c r="L54" s="2">
        <f>Table_0[[#This Row],[7 Day average]]-Table_0[[#This Row],[2019 7 Day average]]</f>
        <v>-1814966.7142857146</v>
      </c>
      <c r="M54" s="2">
        <f>+Table_0[[#This Row],[30 Day average]]-Table_0[[#This Row],[2019 30 average]]</f>
        <v>-1869524.2619047621</v>
      </c>
      <c r="N54" s="27"/>
      <c r="O54" s="29">
        <f>Table_0[[#This Row],[Year Over Year change - Actuals]]/Table_0[[#This Row],[Total Traveler Throughput (1 Year Ago - Same WeekDay)]]</f>
        <v>-0.75302164884405998</v>
      </c>
      <c r="P54" s="29">
        <f>Table_0[[#This Row],[Year Over Year change - 7-Day average]]/Table_0[[#This Row],[2019 7 Day average]]</f>
        <v>-0.72030884098509451</v>
      </c>
      <c r="Q54" s="29">
        <f>Table_0[[#This Row],[Year Over Year change - 30-Day average]]/Table_0[[#This Row],[2019 30 average]]</f>
        <v>-0.73529312502030908</v>
      </c>
      <c r="R54" s="2"/>
    </row>
    <row r="55" spans="2:18" x14ac:dyDescent="0.25">
      <c r="B55" s="1">
        <v>44054</v>
      </c>
      <c r="C55" s="2">
        <v>559420</v>
      </c>
      <c r="D55" s="2">
        <f t="shared" si="0"/>
        <v>705452.42857142852</v>
      </c>
      <c r="E55" s="2">
        <f t="shared" si="1"/>
        <v>676606.7</v>
      </c>
      <c r="F55" s="2"/>
      <c r="G55" s="2">
        <v>2306829</v>
      </c>
      <c r="H55" s="2">
        <f t="shared" si="2"/>
        <v>2525161.7142857141</v>
      </c>
      <c r="I55" s="2">
        <f t="shared" si="3"/>
        <v>2549272.6734693879</v>
      </c>
      <c r="J55" s="2"/>
      <c r="K55" s="2">
        <f>Table_0[[#This Row],[Total Traveler Throughput -2020]]-Table_0[[#This Row],[Total Traveler Throughput (1 Year Ago - Same WeekDay)]]</f>
        <v>-1747409</v>
      </c>
      <c r="L55" s="2">
        <f>Table_0[[#This Row],[7 Day average]]-Table_0[[#This Row],[2019 7 Day average]]</f>
        <v>-1819709.2857142854</v>
      </c>
      <c r="M55" s="2">
        <f>+Table_0[[#This Row],[30 Day average]]-Table_0[[#This Row],[2019 30 average]]</f>
        <v>-1872665.973469388</v>
      </c>
      <c r="N55" s="27"/>
      <c r="O55" s="29">
        <f>Table_0[[#This Row],[Year Over Year change - Actuals]]/Table_0[[#This Row],[Total Traveler Throughput (1 Year Ago - Same WeekDay)]]</f>
        <v>-0.75749394515154789</v>
      </c>
      <c r="P55" s="29">
        <f>Table_0[[#This Row],[Year Over Year change - 7-Day average]]/Table_0[[#This Row],[2019 7 Day average]]</f>
        <v>-0.72063079184971002</v>
      </c>
      <c r="Q55" s="29">
        <f>Table_0[[#This Row],[Year Over Year change - 30-Day average]]/Table_0[[#This Row],[2019 30 average]]</f>
        <v>-0.73458833688465974</v>
      </c>
      <c r="R55" s="2"/>
    </row>
    <row r="56" spans="2:18" x14ac:dyDescent="0.25">
      <c r="B56" s="1">
        <v>44053</v>
      </c>
      <c r="C56" s="2">
        <v>761861</v>
      </c>
      <c r="D56" s="2">
        <f t="shared" si="0"/>
        <v>703192.57142857148</v>
      </c>
      <c r="E56" s="2">
        <f t="shared" si="1"/>
        <v>683110.8666666667</v>
      </c>
      <c r="F56" s="2"/>
      <c r="G56" s="2">
        <v>2567986</v>
      </c>
      <c r="H56" s="2">
        <f t="shared" si="2"/>
        <v>2536631.1428571427</v>
      </c>
      <c r="I56" s="2">
        <f t="shared" si="3"/>
        <v>2557500.8163265302</v>
      </c>
      <c r="J56" s="2"/>
      <c r="K56" s="2">
        <f>Table_0[[#This Row],[Total Traveler Throughput -2020]]-Table_0[[#This Row],[Total Traveler Throughput (1 Year Ago - Same WeekDay)]]</f>
        <v>-1806125</v>
      </c>
      <c r="L56" s="2">
        <f>Table_0[[#This Row],[7 Day average]]-Table_0[[#This Row],[2019 7 Day average]]</f>
        <v>-1833438.5714285714</v>
      </c>
      <c r="M56" s="2">
        <f>+Table_0[[#This Row],[30 Day average]]-Table_0[[#This Row],[2019 30 average]]</f>
        <v>-1874389.9496598635</v>
      </c>
      <c r="N56" s="27"/>
      <c r="O56" s="29">
        <f>Table_0[[#This Row],[Year Over Year change - Actuals]]/Table_0[[#This Row],[Total Traveler Throughput (1 Year Ago - Same WeekDay)]]</f>
        <v>-0.70332353836819983</v>
      </c>
      <c r="P56" s="29">
        <f>Table_0[[#This Row],[Year Over Year change - 7-Day average]]/Table_0[[#This Row],[2019 7 Day average]]</f>
        <v>-0.72278485446783247</v>
      </c>
      <c r="Q56" s="29">
        <f>Table_0[[#This Row],[Year Over Year change - 30-Day average]]/Table_0[[#This Row],[2019 30 average]]</f>
        <v>-0.73289906212117895</v>
      </c>
      <c r="R56" s="2"/>
    </row>
    <row r="57" spans="2:18" x14ac:dyDescent="0.25">
      <c r="B57" s="1">
        <v>44052</v>
      </c>
      <c r="C57" s="2">
        <v>831789</v>
      </c>
      <c r="D57" s="2">
        <f t="shared" si="0"/>
        <v>699674.57142857148</v>
      </c>
      <c r="E57" s="2">
        <f t="shared" si="1"/>
        <v>679591.6333333333</v>
      </c>
      <c r="F57" s="2"/>
      <c r="G57" s="2">
        <v>2647897</v>
      </c>
      <c r="H57" s="2">
        <f t="shared" si="2"/>
        <v>2543976.8571428573</v>
      </c>
      <c r="I57" s="2">
        <f t="shared" si="3"/>
        <v>2565148.6734693879</v>
      </c>
      <c r="J57" s="2"/>
      <c r="K57" s="2">
        <f>Table_0[[#This Row],[Total Traveler Throughput -2020]]-Table_0[[#This Row],[Total Traveler Throughput (1 Year Ago - Same WeekDay)]]</f>
        <v>-1816108</v>
      </c>
      <c r="L57" s="2">
        <f>Table_0[[#This Row],[7 Day average]]-Table_0[[#This Row],[2019 7 Day average]]</f>
        <v>-1844302.2857142859</v>
      </c>
      <c r="M57" s="2">
        <f>+Table_0[[#This Row],[30 Day average]]-Table_0[[#This Row],[2019 30 average]]</f>
        <v>-1885557.0401360546</v>
      </c>
      <c r="N57" s="27"/>
      <c r="O57" s="29">
        <f>Table_0[[#This Row],[Year Over Year change - Actuals]]/Table_0[[#This Row],[Total Traveler Throughput (1 Year Ago - Same WeekDay)]]</f>
        <v>-0.68586806813104895</v>
      </c>
      <c r="P57" s="29">
        <f>Table_0[[#This Row],[Year Over Year change - 7-Day average]]/Table_0[[#This Row],[2019 7 Day average]]</f>
        <v>-0.72496818535748142</v>
      </c>
      <c r="Q57" s="29">
        <f>Table_0[[#This Row],[Year Over Year change - 30-Day average]]/Table_0[[#This Row],[2019 30 average]]</f>
        <v>-0.73506735092505215</v>
      </c>
      <c r="R57" s="2"/>
    </row>
    <row r="58" spans="2:18" x14ac:dyDescent="0.25">
      <c r="B58" s="1">
        <v>44051</v>
      </c>
      <c r="C58" s="2">
        <v>683212</v>
      </c>
      <c r="D58" s="2">
        <f t="shared" si="0"/>
        <v>695113.42857142852</v>
      </c>
      <c r="E58" s="2">
        <f t="shared" si="1"/>
        <v>675569.46666666667</v>
      </c>
      <c r="F58" s="2"/>
      <c r="G58" s="2">
        <v>2290340</v>
      </c>
      <c r="H58" s="2">
        <f t="shared" si="2"/>
        <v>2549797.2857142859</v>
      </c>
      <c r="I58" s="2">
        <f t="shared" si="3"/>
        <v>2571623.4693877553</v>
      </c>
      <c r="J58" s="2"/>
      <c r="K58" s="2">
        <f>Table_0[[#This Row],[Total Traveler Throughput -2020]]-Table_0[[#This Row],[Total Traveler Throughput (1 Year Ago - Same WeekDay)]]</f>
        <v>-1607128</v>
      </c>
      <c r="L58" s="2">
        <f>Table_0[[#This Row],[7 Day average]]-Table_0[[#This Row],[2019 7 Day average]]</f>
        <v>-1854683.8571428573</v>
      </c>
      <c r="M58" s="2">
        <f>+Table_0[[#This Row],[30 Day average]]-Table_0[[#This Row],[2019 30 average]]</f>
        <v>-1896054.0027210885</v>
      </c>
      <c r="N58" s="27"/>
      <c r="O58" s="29">
        <f>Table_0[[#This Row],[Year Over Year change - Actuals]]/Table_0[[#This Row],[Total Traveler Throughput (1 Year Ago - Same WeekDay)]]</f>
        <v>-0.70169843778652952</v>
      </c>
      <c r="P58" s="29">
        <f>Table_0[[#This Row],[Year Over Year change - 7-Day average]]/Table_0[[#This Row],[2019 7 Day average]]</f>
        <v>-0.72738482683861538</v>
      </c>
      <c r="Q58" s="29">
        <f>Table_0[[#This Row],[Year Over Year change - 30-Day average]]/Table_0[[#This Row],[2019 30 average]]</f>
        <v>-0.73729845185014409</v>
      </c>
      <c r="R58" s="2"/>
    </row>
    <row r="59" spans="2:18" x14ac:dyDescent="0.25">
      <c r="B59" s="1">
        <v>44050</v>
      </c>
      <c r="C59" s="2">
        <v>762547</v>
      </c>
      <c r="D59" s="2">
        <f t="shared" si="0"/>
        <v>698802.14285714284</v>
      </c>
      <c r="E59" s="2">
        <f t="shared" si="1"/>
        <v>676450.83333333337</v>
      </c>
      <c r="F59" s="2"/>
      <c r="G59" s="2">
        <v>2725000</v>
      </c>
      <c r="H59" s="2">
        <f t="shared" si="2"/>
        <v>2560886.8571428573</v>
      </c>
      <c r="I59" s="2">
        <f t="shared" si="3"/>
        <v>2577513.3673469387</v>
      </c>
      <c r="J59" s="2"/>
      <c r="K59" s="2">
        <f>Table_0[[#This Row],[Total Traveler Throughput -2020]]-Table_0[[#This Row],[Total Traveler Throughput (1 Year Ago - Same WeekDay)]]</f>
        <v>-1962453</v>
      </c>
      <c r="L59" s="2">
        <f>Table_0[[#This Row],[7 Day average]]-Table_0[[#This Row],[2019 7 Day average]]</f>
        <v>-1862084.7142857146</v>
      </c>
      <c r="M59" s="2">
        <f>+Table_0[[#This Row],[30 Day average]]-Table_0[[#This Row],[2019 30 average]]</f>
        <v>-1901062.5340136052</v>
      </c>
      <c r="N59" s="27"/>
      <c r="O59" s="29">
        <f>Table_0[[#This Row],[Year Over Year change - Actuals]]/Table_0[[#This Row],[Total Traveler Throughput (1 Year Ago - Same WeekDay)]]</f>
        <v>-0.72016623853211004</v>
      </c>
      <c r="P59" s="29">
        <f>Table_0[[#This Row],[Year Over Year change - 7-Day average]]/Table_0[[#This Row],[2019 7 Day average]]</f>
        <v>-0.72712494466202782</v>
      </c>
      <c r="Q59" s="29">
        <f>Table_0[[#This Row],[Year Over Year change - 30-Day average]]/Table_0[[#This Row],[2019 30 average]]</f>
        <v>-0.73755680885969122</v>
      </c>
      <c r="R59" s="2"/>
    </row>
    <row r="60" spans="2:18" x14ac:dyDescent="0.25">
      <c r="B60" s="1">
        <v>44049</v>
      </c>
      <c r="C60" s="2">
        <v>743599</v>
      </c>
      <c r="D60" s="2">
        <f t="shared" si="0"/>
        <v>699484</v>
      </c>
      <c r="E60" s="2">
        <f t="shared" si="1"/>
        <v>672115.8666666667</v>
      </c>
      <c r="F60" s="2"/>
      <c r="G60" s="2">
        <v>2707986</v>
      </c>
      <c r="H60" s="2">
        <f t="shared" si="2"/>
        <v>2561734.8571428573</v>
      </c>
      <c r="I60" s="2">
        <f t="shared" si="3"/>
        <v>2581756.9591836734</v>
      </c>
      <c r="J60" s="2"/>
      <c r="K60" s="2">
        <f>Table_0[[#This Row],[Total Traveler Throughput -2020]]-Table_0[[#This Row],[Total Traveler Throughput (1 Year Ago - Same WeekDay)]]</f>
        <v>-1964387</v>
      </c>
      <c r="L60" s="2">
        <f>Table_0[[#This Row],[7 Day average]]-Table_0[[#This Row],[2019 7 Day average]]</f>
        <v>-1862250.8571428573</v>
      </c>
      <c r="M60" s="2">
        <f>+Table_0[[#This Row],[30 Day average]]-Table_0[[#This Row],[2019 30 average]]</f>
        <v>-1909641.0925170067</v>
      </c>
      <c r="N60" s="27"/>
      <c r="O60" s="29">
        <f>Table_0[[#This Row],[Year Over Year change - Actuals]]/Table_0[[#This Row],[Total Traveler Throughput (1 Year Ago - Same WeekDay)]]</f>
        <v>-0.72540515349783941</v>
      </c>
      <c r="P60" s="29">
        <f>Table_0[[#This Row],[Year Over Year change - 7-Day average]]/Table_0[[#This Row],[2019 7 Day average]]</f>
        <v>-0.72694910324164252</v>
      </c>
      <c r="Q60" s="29">
        <f>Table_0[[#This Row],[Year Over Year change - 30-Day average]]/Table_0[[#This Row],[2019 30 average]]</f>
        <v>-0.73966725865660754</v>
      </c>
      <c r="R60" s="2"/>
    </row>
    <row r="61" spans="2:18" x14ac:dyDescent="0.25">
      <c r="B61" s="1">
        <v>44048</v>
      </c>
      <c r="C61" s="2">
        <v>595739</v>
      </c>
      <c r="D61" s="2">
        <f t="shared" si="0"/>
        <v>695871.28571428568</v>
      </c>
      <c r="E61" s="2">
        <f t="shared" si="1"/>
        <v>668721.26666666672</v>
      </c>
      <c r="F61" s="2"/>
      <c r="G61" s="2">
        <v>2430094</v>
      </c>
      <c r="H61" s="2">
        <f t="shared" si="2"/>
        <v>2566720</v>
      </c>
      <c r="I61" s="2">
        <f t="shared" si="3"/>
        <v>2585916.836734694</v>
      </c>
      <c r="J61" s="2"/>
      <c r="K61" s="2">
        <f>Table_0[[#This Row],[Total Traveler Throughput -2020]]-Table_0[[#This Row],[Total Traveler Throughput (1 Year Ago - Same WeekDay)]]</f>
        <v>-1834355</v>
      </c>
      <c r="L61" s="2">
        <f>Table_0[[#This Row],[7 Day average]]-Table_0[[#This Row],[2019 7 Day average]]</f>
        <v>-1870848.7142857143</v>
      </c>
      <c r="M61" s="2">
        <f>+Table_0[[#This Row],[30 Day average]]-Table_0[[#This Row],[2019 30 average]]</f>
        <v>-1917195.5700680274</v>
      </c>
      <c r="N61" s="27"/>
      <c r="O61" s="29">
        <f>Table_0[[#This Row],[Year Over Year change - Actuals]]/Table_0[[#This Row],[Total Traveler Throughput (1 Year Ago - Same WeekDay)]]</f>
        <v>-0.75484940088737307</v>
      </c>
      <c r="P61" s="29">
        <f>Table_0[[#This Row],[Year Over Year change - 7-Day average]]/Table_0[[#This Row],[2019 7 Day average]]</f>
        <v>-0.72888695077208043</v>
      </c>
      <c r="Q61" s="29">
        <f>Table_0[[#This Row],[Year Over Year change - 30-Day average]]/Table_0[[#This Row],[2019 30 average]]</f>
        <v>-0.74139877309005853</v>
      </c>
      <c r="R61" s="2"/>
    </row>
    <row r="62" spans="2:18" x14ac:dyDescent="0.25">
      <c r="B62" s="1">
        <v>44047</v>
      </c>
      <c r="C62" s="2">
        <v>543601</v>
      </c>
      <c r="D62" s="2">
        <f t="shared" si="0"/>
        <v>692651.42857142852</v>
      </c>
      <c r="E62" s="2">
        <f t="shared" si="1"/>
        <v>674048.46666666667</v>
      </c>
      <c r="F62" s="2"/>
      <c r="G62" s="2">
        <v>2387115</v>
      </c>
      <c r="H62" s="2">
        <f t="shared" si="2"/>
        <v>2582758.7142857141</v>
      </c>
      <c r="I62" s="2">
        <f t="shared" si="3"/>
        <v>2588599.5918367347</v>
      </c>
      <c r="J62" s="2"/>
      <c r="K62" s="2">
        <f>Table_0[[#This Row],[Total Traveler Throughput -2020]]-Table_0[[#This Row],[Total Traveler Throughput (1 Year Ago - Same WeekDay)]]</f>
        <v>-1843514</v>
      </c>
      <c r="L62" s="2">
        <f>Table_0[[#This Row],[7 Day average]]-Table_0[[#This Row],[2019 7 Day average]]</f>
        <v>-1890107.2857142854</v>
      </c>
      <c r="M62" s="2">
        <f>+Table_0[[#This Row],[30 Day average]]-Table_0[[#This Row],[2019 30 average]]</f>
        <v>-1914551.1251700679</v>
      </c>
      <c r="N62" s="27"/>
      <c r="O62" s="29">
        <f>Table_0[[#This Row],[Year Over Year change - Actuals]]/Table_0[[#This Row],[Total Traveler Throughput (1 Year Ago - Same WeekDay)]]</f>
        <v>-0.77227699545266981</v>
      </c>
      <c r="P62" s="29">
        <f>Table_0[[#This Row],[Year Over Year change - 7-Day average]]/Table_0[[#This Row],[2019 7 Day average]]</f>
        <v>-0.73181721360952301</v>
      </c>
      <c r="Q62" s="29">
        <f>Table_0[[#This Row],[Year Over Year change - 30-Day average]]/Table_0[[#This Row],[2019 30 average]]</f>
        <v>-0.73960883375230801</v>
      </c>
      <c r="R62" s="2"/>
    </row>
    <row r="63" spans="2:18" x14ac:dyDescent="0.25">
      <c r="B63" s="1">
        <v>44046</v>
      </c>
      <c r="C63" s="2">
        <v>737235</v>
      </c>
      <c r="D63" s="2">
        <f t="shared" si="0"/>
        <v>691673.57142857148</v>
      </c>
      <c r="E63" s="2">
        <f t="shared" si="1"/>
        <v>680332.53333333333</v>
      </c>
      <c r="F63" s="2"/>
      <c r="G63" s="2">
        <v>2619406</v>
      </c>
      <c r="H63" s="2">
        <f t="shared" si="2"/>
        <v>2590166.1428571427</v>
      </c>
      <c r="I63" s="2">
        <f t="shared" si="3"/>
        <v>2589390</v>
      </c>
      <c r="J63" s="2"/>
      <c r="K63" s="2">
        <f>Table_0[[#This Row],[Total Traveler Throughput -2020]]-Table_0[[#This Row],[Total Traveler Throughput (1 Year Ago - Same WeekDay)]]</f>
        <v>-1882171</v>
      </c>
      <c r="L63" s="2">
        <f>Table_0[[#This Row],[7 Day average]]-Table_0[[#This Row],[2019 7 Day average]]</f>
        <v>-1898492.5714285714</v>
      </c>
      <c r="M63" s="2">
        <f>+Table_0[[#This Row],[30 Day average]]-Table_0[[#This Row],[2019 30 average]]</f>
        <v>-1909057.4666666668</v>
      </c>
      <c r="N63" s="27"/>
      <c r="O63" s="29">
        <f>Table_0[[#This Row],[Year Over Year change - Actuals]]/Table_0[[#This Row],[Total Traveler Throughput (1 Year Ago - Same WeekDay)]]</f>
        <v>-0.7185487854880076</v>
      </c>
      <c r="P63" s="29">
        <f>Table_0[[#This Row],[Year Over Year change - 7-Day average]]/Table_0[[#This Row],[2019 7 Day average]]</f>
        <v>-0.73296169694133795</v>
      </c>
      <c r="Q63" s="29">
        <f>Table_0[[#This Row],[Year Over Year change - 30-Day average]]/Table_0[[#This Row],[2019 30 average]]</f>
        <v>-0.73726146569912865</v>
      </c>
      <c r="R63" s="2"/>
    </row>
    <row r="64" spans="2:18" x14ac:dyDescent="0.25">
      <c r="B64" s="1">
        <v>44045</v>
      </c>
      <c r="C64" s="2">
        <v>799861</v>
      </c>
      <c r="D64" s="2">
        <f t="shared" si="0"/>
        <v>686360.42857142852</v>
      </c>
      <c r="E64" s="2">
        <f t="shared" si="1"/>
        <v>671313.66666666663</v>
      </c>
      <c r="F64" s="2"/>
      <c r="G64" s="2">
        <v>2688640</v>
      </c>
      <c r="H64" s="2">
        <f t="shared" si="2"/>
        <v>2589300.4285714286</v>
      </c>
      <c r="I64" s="2">
        <f t="shared" si="3"/>
        <v>2590356.7551020407</v>
      </c>
      <c r="J64" s="2"/>
      <c r="K64" s="2">
        <f>Table_0[[#This Row],[Total Traveler Throughput -2020]]-Table_0[[#This Row],[Total Traveler Throughput (1 Year Ago - Same WeekDay)]]</f>
        <v>-1888779</v>
      </c>
      <c r="L64" s="2">
        <f>Table_0[[#This Row],[7 Day average]]-Table_0[[#This Row],[2019 7 Day average]]</f>
        <v>-1902940</v>
      </c>
      <c r="M64" s="2">
        <f>+Table_0[[#This Row],[30 Day average]]-Table_0[[#This Row],[2019 30 average]]</f>
        <v>-1919043.0884353742</v>
      </c>
      <c r="N64" s="27"/>
      <c r="O64" s="29">
        <f>Table_0[[#This Row],[Year Over Year change - Actuals]]/Table_0[[#This Row],[Total Traveler Throughput (1 Year Ago - Same WeekDay)]]</f>
        <v>-0.70250349619138297</v>
      </c>
      <c r="P64" s="29">
        <f>Table_0[[#This Row],[Year Over Year change - 7-Day average]]/Table_0[[#This Row],[2019 7 Day average]]</f>
        <v>-0.7349243753263085</v>
      </c>
      <c r="Q64" s="29">
        <f>Table_0[[#This Row],[Year Over Year change - 30-Day average]]/Table_0[[#This Row],[2019 30 average]]</f>
        <v>-0.74084123148503467</v>
      </c>
      <c r="R64" s="2"/>
    </row>
    <row r="65" spans="2:18" x14ac:dyDescent="0.25">
      <c r="B65" s="1">
        <v>44044</v>
      </c>
      <c r="C65" s="2">
        <v>709033</v>
      </c>
      <c r="D65" s="2">
        <f t="shared" si="0"/>
        <v>679409.57142857148</v>
      </c>
      <c r="E65" s="2">
        <f t="shared" si="1"/>
        <v>668617.9</v>
      </c>
      <c r="F65" s="2"/>
      <c r="G65" s="2">
        <v>2367967</v>
      </c>
      <c r="H65" s="2">
        <f t="shared" si="2"/>
        <v>2591026.5714285714</v>
      </c>
      <c r="I65" s="2">
        <f t="shared" si="3"/>
        <v>2591895.4693877548</v>
      </c>
      <c r="J65" s="2"/>
      <c r="K65" s="2">
        <f>Table_0[[#This Row],[Total Traveler Throughput -2020]]-Table_0[[#This Row],[Total Traveler Throughput (1 Year Ago - Same WeekDay)]]</f>
        <v>-1658934</v>
      </c>
      <c r="L65" s="2">
        <f>Table_0[[#This Row],[7 Day average]]-Table_0[[#This Row],[2019 7 Day average]]</f>
        <v>-1911617</v>
      </c>
      <c r="M65" s="2">
        <f>+Table_0[[#This Row],[30 Day average]]-Table_0[[#This Row],[2019 30 average]]</f>
        <v>-1923277.5693877549</v>
      </c>
      <c r="N65" s="27"/>
      <c r="O65" s="29">
        <f>Table_0[[#This Row],[Year Over Year change - Actuals]]/Table_0[[#This Row],[Total Traveler Throughput (1 Year Ago - Same WeekDay)]]</f>
        <v>-0.70057310764888192</v>
      </c>
      <c r="P65" s="29">
        <f>Table_0[[#This Row],[Year Over Year change - 7-Day average]]/Table_0[[#This Row],[2019 7 Day average]]</f>
        <v>-0.73778363413155712</v>
      </c>
      <c r="Q65" s="29">
        <f>Table_0[[#This Row],[Year Over Year change - 30-Day average]]/Table_0[[#This Row],[2019 30 average]]</f>
        <v>-0.74203516002212166</v>
      </c>
      <c r="R65" s="2"/>
    </row>
    <row r="66" spans="2:18" x14ac:dyDescent="0.25">
      <c r="B66" s="1">
        <v>44043</v>
      </c>
      <c r="C66" s="2">
        <v>767320</v>
      </c>
      <c r="D66" s="2">
        <f t="shared" si="0"/>
        <v>670837.28571428568</v>
      </c>
      <c r="E66" s="2">
        <f t="shared" si="1"/>
        <v>670475.5</v>
      </c>
      <c r="F66" s="2"/>
      <c r="G66" s="2">
        <v>2730936</v>
      </c>
      <c r="H66" s="2">
        <f t="shared" si="2"/>
        <v>2590592</v>
      </c>
      <c r="I66" s="2">
        <f t="shared" si="3"/>
        <v>2593731.1020408166</v>
      </c>
      <c r="J66" s="2"/>
      <c r="K66" s="2">
        <f>Table_0[[#This Row],[Total Traveler Throughput -2020]]-Table_0[[#This Row],[Total Traveler Throughput (1 Year Ago - Same WeekDay)]]</f>
        <v>-1963616</v>
      </c>
      <c r="L66" s="2">
        <f>Table_0[[#This Row],[7 Day average]]-Table_0[[#This Row],[2019 7 Day average]]</f>
        <v>-1919754.7142857143</v>
      </c>
      <c r="M66" s="2">
        <f>+Table_0[[#This Row],[30 Day average]]-Table_0[[#This Row],[2019 30 average]]</f>
        <v>-1923255.6020408166</v>
      </c>
      <c r="N66" s="27"/>
      <c r="O66" s="29">
        <f>Table_0[[#This Row],[Year Over Year change - Actuals]]/Table_0[[#This Row],[Total Traveler Throughput (1 Year Ago - Same WeekDay)]]</f>
        <v>-0.71902673662070438</v>
      </c>
      <c r="P66" s="29">
        <f>Table_0[[#This Row],[Year Over Year change - 7-Day average]]/Table_0[[#This Row],[2019 7 Day average]]</f>
        <v>-0.7410486538542983</v>
      </c>
      <c r="Q66" s="29">
        <f>Table_0[[#This Row],[Year Over Year change - 30-Day average]]/Table_0[[#This Row],[2019 30 average]]</f>
        <v>-0.74150153827725163</v>
      </c>
      <c r="R66" s="2"/>
    </row>
    <row r="67" spans="2:18" x14ac:dyDescent="0.25">
      <c r="B67" s="1">
        <v>44042</v>
      </c>
      <c r="C67" s="2">
        <v>718310</v>
      </c>
      <c r="D67" s="2">
        <f t="shared" si="0"/>
        <v>664758.71428571432</v>
      </c>
      <c r="E67" s="2">
        <f t="shared" si="1"/>
        <v>665782.03333333333</v>
      </c>
      <c r="F67" s="2"/>
      <c r="G67" s="2">
        <v>2742882</v>
      </c>
      <c r="H67" s="2">
        <f t="shared" si="2"/>
        <v>2590854</v>
      </c>
      <c r="I67" s="2">
        <f t="shared" si="3"/>
        <v>2596272.4285714286</v>
      </c>
      <c r="J67" s="2"/>
      <c r="K67" s="2">
        <f>Table_0[[#This Row],[Total Traveler Throughput -2020]]-Table_0[[#This Row],[Total Traveler Throughput (1 Year Ago - Same WeekDay)]]</f>
        <v>-2024572</v>
      </c>
      <c r="L67" s="2">
        <f>Table_0[[#This Row],[7 Day average]]-Table_0[[#This Row],[2019 7 Day average]]</f>
        <v>-1926095.2857142857</v>
      </c>
      <c r="M67" s="2">
        <f>+Table_0[[#This Row],[30 Day average]]-Table_0[[#This Row],[2019 30 average]]</f>
        <v>-1930490.3952380954</v>
      </c>
      <c r="N67" s="27"/>
      <c r="O67" s="29">
        <f>Table_0[[#This Row],[Year Over Year change - Actuals]]/Table_0[[#This Row],[Total Traveler Throughput (1 Year Ago - Same WeekDay)]]</f>
        <v>-0.73811851913425364</v>
      </c>
      <c r="P67" s="29">
        <f>Table_0[[#This Row],[Year Over Year change - 7-Day average]]/Table_0[[#This Row],[2019 7 Day average]]</f>
        <v>-0.74342100547320911</v>
      </c>
      <c r="Q67" s="29">
        <f>Table_0[[#This Row],[Year Over Year change - 30-Day average]]/Table_0[[#This Row],[2019 30 average]]</f>
        <v>-0.74356233729305798</v>
      </c>
      <c r="R67" s="2"/>
    </row>
    <row r="68" spans="2:18" x14ac:dyDescent="0.25">
      <c r="B68" s="1">
        <v>44041</v>
      </c>
      <c r="C68" s="2">
        <v>573200</v>
      </c>
      <c r="D68" s="2">
        <f t="shared" si="0"/>
        <v>662830.85714285716</v>
      </c>
      <c r="E68" s="2">
        <f t="shared" si="1"/>
        <v>658506.83333333337</v>
      </c>
      <c r="F68" s="2"/>
      <c r="G68" s="2">
        <v>2542365</v>
      </c>
      <c r="H68" s="2">
        <f t="shared" si="2"/>
        <v>2585499.2857142859</v>
      </c>
      <c r="I68" s="2">
        <f t="shared" si="3"/>
        <v>2599678.163265306</v>
      </c>
      <c r="J68" s="2"/>
      <c r="K68" s="2">
        <f>Table_0[[#This Row],[Total Traveler Throughput -2020]]-Table_0[[#This Row],[Total Traveler Throughput (1 Year Ago - Same WeekDay)]]</f>
        <v>-1969165</v>
      </c>
      <c r="L68" s="2">
        <f>Table_0[[#This Row],[7 Day average]]-Table_0[[#This Row],[2019 7 Day average]]</f>
        <v>-1922668.4285714286</v>
      </c>
      <c r="M68" s="2">
        <f>+Table_0[[#This Row],[30 Day average]]-Table_0[[#This Row],[2019 30 average]]</f>
        <v>-1941171.3299319725</v>
      </c>
      <c r="N68" s="27"/>
      <c r="O68" s="29">
        <f>Table_0[[#This Row],[Year Over Year change - Actuals]]/Table_0[[#This Row],[Total Traveler Throughput (1 Year Ago - Same WeekDay)]]</f>
        <v>-0.77454063440929999</v>
      </c>
      <c r="P68" s="29">
        <f>Table_0[[#This Row],[Year Over Year change - 7-Day average]]/Table_0[[#This Row],[2019 7 Day average]]</f>
        <v>-0.7436352580698008</v>
      </c>
      <c r="Q68" s="29">
        <f>Table_0[[#This Row],[Year Over Year change - 30-Day average]]/Table_0[[#This Row],[2019 30 average]]</f>
        <v>-0.74669678630287795</v>
      </c>
      <c r="R68" s="2"/>
    </row>
    <row r="69" spans="2:18" x14ac:dyDescent="0.25">
      <c r="B69" s="1">
        <v>44040</v>
      </c>
      <c r="C69" s="2">
        <v>536756</v>
      </c>
      <c r="D69" s="2">
        <f t="shared" si="0"/>
        <v>662509.57142857148</v>
      </c>
      <c r="E69" s="2">
        <f t="shared" si="1"/>
        <v>660241.33333333337</v>
      </c>
      <c r="F69" s="2"/>
      <c r="G69" s="2">
        <v>2438967</v>
      </c>
      <c r="H69" s="2">
        <f t="shared" si="2"/>
        <v>2588291.5714285714</v>
      </c>
      <c r="I69" s="2">
        <f t="shared" si="3"/>
        <v>2604082.1020408166</v>
      </c>
      <c r="J69" s="2"/>
      <c r="K69" s="2">
        <f>Table_0[[#This Row],[Total Traveler Throughput -2020]]-Table_0[[#This Row],[Total Traveler Throughput (1 Year Ago - Same WeekDay)]]</f>
        <v>-1902211</v>
      </c>
      <c r="L69" s="2">
        <f>Table_0[[#This Row],[7 Day average]]-Table_0[[#This Row],[2019 7 Day average]]</f>
        <v>-1925782</v>
      </c>
      <c r="M69" s="2">
        <f>+Table_0[[#This Row],[30 Day average]]-Table_0[[#This Row],[2019 30 average]]</f>
        <v>-1943840.7687074831</v>
      </c>
      <c r="N69" s="27"/>
      <c r="O69" s="29">
        <f>Table_0[[#This Row],[Year Over Year change - Actuals]]/Table_0[[#This Row],[Total Traveler Throughput (1 Year Ago - Same WeekDay)]]</f>
        <v>-0.77992486163199415</v>
      </c>
      <c r="P69" s="29">
        <f>Table_0[[#This Row],[Year Over Year change - 7-Day average]]/Table_0[[#This Row],[2019 7 Day average]]</f>
        <v>-0.74403595841294323</v>
      </c>
      <c r="Q69" s="29">
        <f>Table_0[[#This Row],[Year Over Year change - 30-Day average]]/Table_0[[#This Row],[2019 30 average]]</f>
        <v>-0.74645909481275452</v>
      </c>
      <c r="R69" s="2"/>
    </row>
    <row r="70" spans="2:18" x14ac:dyDescent="0.25">
      <c r="B70" s="1">
        <v>44039</v>
      </c>
      <c r="C70" s="2">
        <v>700043</v>
      </c>
      <c r="D70" s="2">
        <f t="shared" ref="D70:D133" si="4">AVERAGE(C70:C76)</f>
        <v>661604.57142857148</v>
      </c>
      <c r="E70" s="2">
        <f t="shared" ref="E70:E133" si="5">AVERAGE(C70:C99)</f>
        <v>663476.46666666667</v>
      </c>
      <c r="F70" s="2"/>
      <c r="G70" s="2">
        <v>2613346</v>
      </c>
      <c r="H70" s="2">
        <f t="shared" ref="H70:H133" si="6">AVERAGE(G70:G76)</f>
        <v>2596933.4285714286</v>
      </c>
      <c r="I70" s="2">
        <f t="shared" ref="I70:I133" si="7">AVERAGE(H70:H76)</f>
        <v>2607284.1224489799</v>
      </c>
      <c r="J70" s="2"/>
      <c r="K70" s="2">
        <f>Table_0[[#This Row],[Total Traveler Throughput -2020]]-Table_0[[#This Row],[Total Traveler Throughput (1 Year Ago - Same WeekDay)]]</f>
        <v>-1913303</v>
      </c>
      <c r="L70" s="2">
        <f>Table_0[[#This Row],[7 Day average]]-Table_0[[#This Row],[2019 7 Day average]]</f>
        <v>-1935328.8571428573</v>
      </c>
      <c r="M70" s="2">
        <f>+Table_0[[#This Row],[30 Day average]]-Table_0[[#This Row],[2019 30 average]]</f>
        <v>-1943807.6557823131</v>
      </c>
      <c r="N70" s="27"/>
      <c r="O70" s="29">
        <f>Table_0[[#This Row],[Year Over Year change - Actuals]]/Table_0[[#This Row],[Total Traveler Throughput (1 Year Ago - Same WeekDay)]]</f>
        <v>-0.73212770142185535</v>
      </c>
      <c r="P70" s="29">
        <f>Table_0[[#This Row],[Year Over Year change - 7-Day average]]/Table_0[[#This Row],[2019 7 Day average]]</f>
        <v>-0.74523622201878326</v>
      </c>
      <c r="Q70" s="29">
        <f>Table_0[[#This Row],[Year Over Year change - 30-Day average]]/Table_0[[#This Row],[2019 30 average]]</f>
        <v>-0.7455296640078205</v>
      </c>
      <c r="R70" s="2"/>
    </row>
    <row r="71" spans="2:18" x14ac:dyDescent="0.25">
      <c r="B71" s="1">
        <v>44038</v>
      </c>
      <c r="C71" s="2">
        <v>751205</v>
      </c>
      <c r="D71" s="2">
        <f t="shared" si="4"/>
        <v>660931.28571428568</v>
      </c>
      <c r="E71" s="2">
        <f t="shared" si="5"/>
        <v>658352.03333333333</v>
      </c>
      <c r="F71" s="2"/>
      <c r="G71" s="2">
        <v>2700723</v>
      </c>
      <c r="H71" s="2">
        <f t="shared" si="6"/>
        <v>2600071.4285714286</v>
      </c>
      <c r="I71" s="2">
        <f t="shared" si="7"/>
        <v>2608184.5918367351</v>
      </c>
      <c r="J71" s="2"/>
      <c r="K71" s="2">
        <f>Table_0[[#This Row],[Total Traveler Throughput -2020]]-Table_0[[#This Row],[Total Traveler Throughput (1 Year Ago - Same WeekDay)]]</f>
        <v>-1949518</v>
      </c>
      <c r="L71" s="2">
        <f>Table_0[[#This Row],[7 Day average]]-Table_0[[#This Row],[2019 7 Day average]]</f>
        <v>-1939140.142857143</v>
      </c>
      <c r="M71" s="2">
        <f>+Table_0[[#This Row],[30 Day average]]-Table_0[[#This Row],[2019 30 average]]</f>
        <v>-1949832.5585034019</v>
      </c>
      <c r="N71" s="27"/>
      <c r="O71" s="29">
        <f>Table_0[[#This Row],[Year Over Year change - Actuals]]/Table_0[[#This Row],[Total Traveler Throughput (1 Year Ago - Same WeekDay)]]</f>
        <v>-0.7218504082055065</v>
      </c>
      <c r="P71" s="29">
        <f>Table_0[[#This Row],[Year Over Year change - 7-Day average]]/Table_0[[#This Row],[2019 7 Day average]]</f>
        <v>-0.74580264278453889</v>
      </c>
      <c r="Q71" s="29">
        <f>Table_0[[#This Row],[Year Over Year change - 30-Day average]]/Table_0[[#This Row],[2019 30 average]]</f>
        <v>-0.74758227029103463</v>
      </c>
      <c r="R71" s="2"/>
    </row>
    <row r="72" spans="2:18" x14ac:dyDescent="0.25">
      <c r="B72" s="1">
        <v>44037</v>
      </c>
      <c r="C72" s="2">
        <v>649027</v>
      </c>
      <c r="D72" s="2">
        <f t="shared" si="4"/>
        <v>660390.85714285716</v>
      </c>
      <c r="E72" s="2">
        <f t="shared" si="5"/>
        <v>654411.33333333337</v>
      </c>
      <c r="F72" s="2"/>
      <c r="G72" s="2">
        <v>2364925</v>
      </c>
      <c r="H72" s="2">
        <f t="shared" si="6"/>
        <v>2603876</v>
      </c>
      <c r="I72" s="2">
        <f t="shared" si="7"/>
        <v>2608224.5918367347</v>
      </c>
      <c r="J72" s="2"/>
      <c r="K72" s="2">
        <f>Table_0[[#This Row],[Total Traveler Throughput -2020]]-Table_0[[#This Row],[Total Traveler Throughput (1 Year Ago - Same WeekDay)]]</f>
        <v>-1715898</v>
      </c>
      <c r="L72" s="2">
        <f>Table_0[[#This Row],[7 Day average]]-Table_0[[#This Row],[2019 7 Day average]]</f>
        <v>-1943485.1428571427</v>
      </c>
      <c r="M72" s="2">
        <f>+Table_0[[#This Row],[30 Day average]]-Table_0[[#This Row],[2019 30 average]]</f>
        <v>-1953813.2585034012</v>
      </c>
      <c r="N72" s="27"/>
      <c r="O72" s="29">
        <f>Table_0[[#This Row],[Year Over Year change - Actuals]]/Table_0[[#This Row],[Total Traveler Throughput (1 Year Ago - Same WeekDay)]]</f>
        <v>-0.72556127572756002</v>
      </c>
      <c r="P72" s="29">
        <f>Table_0[[#This Row],[Year Over Year change - 7-Day average]]/Table_0[[#This Row],[2019 7 Day average]]</f>
        <v>-0.74638160298614176</v>
      </c>
      <c r="Q72" s="29">
        <f>Table_0[[#This Row],[Year Over Year change - 30-Day average]]/Table_0[[#This Row],[2019 30 average]]</f>
        <v>-0.74909701588524202</v>
      </c>
      <c r="R72" s="2"/>
    </row>
    <row r="73" spans="2:18" x14ac:dyDescent="0.25">
      <c r="B73" s="1">
        <v>44036</v>
      </c>
      <c r="C73" s="2">
        <v>724770</v>
      </c>
      <c r="D73" s="2">
        <f t="shared" si="4"/>
        <v>660051.85714285716</v>
      </c>
      <c r="E73" s="2">
        <f t="shared" si="5"/>
        <v>653564.56666666665</v>
      </c>
      <c r="F73" s="2"/>
      <c r="G73" s="2">
        <v>2732770</v>
      </c>
      <c r="H73" s="2">
        <f t="shared" si="6"/>
        <v>2608381.2857142859</v>
      </c>
      <c r="I73" s="2">
        <f t="shared" si="7"/>
        <v>2606544.7959183673</v>
      </c>
      <c r="J73" s="2"/>
      <c r="K73" s="2">
        <f>Table_0[[#This Row],[Total Traveler Throughput -2020]]-Table_0[[#This Row],[Total Traveler Throughput (1 Year Ago - Same WeekDay)]]</f>
        <v>-2008000</v>
      </c>
      <c r="L73" s="2">
        <f>Table_0[[#This Row],[7 Day average]]-Table_0[[#This Row],[2019 7 Day average]]</f>
        <v>-1948329.4285714286</v>
      </c>
      <c r="M73" s="2">
        <f>+Table_0[[#This Row],[30 Day average]]-Table_0[[#This Row],[2019 30 average]]</f>
        <v>-1952980.2292517007</v>
      </c>
      <c r="N73" s="27"/>
      <c r="O73" s="29">
        <f>Table_0[[#This Row],[Year Over Year change - Actuals]]/Table_0[[#This Row],[Total Traveler Throughput (1 Year Ago - Same WeekDay)]]</f>
        <v>-0.73478558385813664</v>
      </c>
      <c r="P73" s="29">
        <f>Table_0[[#This Row],[Year Over Year change - 7-Day average]]/Table_0[[#This Row],[2019 7 Day average]]</f>
        <v>-0.74694962705112844</v>
      </c>
      <c r="Q73" s="29">
        <f>Table_0[[#This Row],[Year Over Year change - 30-Day average]]/Table_0[[#This Row],[2019 30 average]]</f>
        <v>-0.74926018241079362</v>
      </c>
      <c r="R73" s="2"/>
    </row>
    <row r="74" spans="2:18" x14ac:dyDescent="0.25">
      <c r="B74" s="1">
        <v>44035</v>
      </c>
      <c r="C74" s="2">
        <v>704815</v>
      </c>
      <c r="D74" s="2">
        <f t="shared" si="4"/>
        <v>659424.42857142852</v>
      </c>
      <c r="E74" s="2">
        <f t="shared" si="5"/>
        <v>645899.76666666672</v>
      </c>
      <c r="F74" s="2"/>
      <c r="G74" s="2">
        <v>2705399</v>
      </c>
      <c r="H74" s="2">
        <f t="shared" si="6"/>
        <v>2614694.1428571427</v>
      </c>
      <c r="I74" s="2">
        <f t="shared" si="7"/>
        <v>2602501.3061224492</v>
      </c>
      <c r="J74" s="2"/>
      <c r="K74" s="2">
        <f>Table_0[[#This Row],[Total Traveler Throughput -2020]]-Table_0[[#This Row],[Total Traveler Throughput (1 Year Ago - Same WeekDay)]]</f>
        <v>-2000584</v>
      </c>
      <c r="L74" s="2">
        <f>Table_0[[#This Row],[7 Day average]]-Table_0[[#This Row],[2019 7 Day average]]</f>
        <v>-1955269.7142857141</v>
      </c>
      <c r="M74" s="2">
        <f>+Table_0[[#This Row],[30 Day average]]-Table_0[[#This Row],[2019 30 average]]</f>
        <v>-1956601.5394557826</v>
      </c>
      <c r="N74" s="27"/>
      <c r="O74" s="29">
        <f>Table_0[[#This Row],[Year Over Year change - Actuals]]/Table_0[[#This Row],[Total Traveler Throughput (1 Year Ago - Same WeekDay)]]</f>
        <v>-0.73947835420949004</v>
      </c>
      <c r="P74" s="29">
        <f>Table_0[[#This Row],[Year Over Year change - 7-Day average]]/Table_0[[#This Row],[2019 7 Day average]]</f>
        <v>-0.74780054853725308</v>
      </c>
      <c r="Q74" s="29">
        <f>Table_0[[#This Row],[Year Over Year change - 30-Day average]]/Table_0[[#This Row],[2019 30 average]]</f>
        <v>-0.75181577617380202</v>
      </c>
      <c r="R74" s="2"/>
    </row>
    <row r="75" spans="2:18" x14ac:dyDescent="0.25">
      <c r="B75" s="1">
        <v>44034</v>
      </c>
      <c r="C75" s="2">
        <v>570951</v>
      </c>
      <c r="D75" s="2">
        <f t="shared" si="4"/>
        <v>659617.14285714284</v>
      </c>
      <c r="E75" s="2">
        <f t="shared" si="5"/>
        <v>638119.96666666667</v>
      </c>
      <c r="F75" s="2"/>
      <c r="G75" s="2">
        <v>2561911</v>
      </c>
      <c r="H75" s="2">
        <f t="shared" si="6"/>
        <v>2616326.8571428573</v>
      </c>
      <c r="I75" s="2">
        <f t="shared" si="7"/>
        <v>2596328.4693877553</v>
      </c>
      <c r="J75" s="2"/>
      <c r="K75" s="2">
        <f>Table_0[[#This Row],[Total Traveler Throughput -2020]]-Table_0[[#This Row],[Total Traveler Throughput (1 Year Ago - Same WeekDay)]]</f>
        <v>-1990960</v>
      </c>
      <c r="L75" s="2">
        <f>Table_0[[#This Row],[7 Day average]]-Table_0[[#This Row],[2019 7 Day average]]</f>
        <v>-1956709.7142857146</v>
      </c>
      <c r="M75" s="2">
        <f>+Table_0[[#This Row],[30 Day average]]-Table_0[[#This Row],[2019 30 average]]</f>
        <v>-1958208.5027210885</v>
      </c>
      <c r="N75" s="27"/>
      <c r="O75" s="29">
        <f>Table_0[[#This Row],[Year Over Year change - Actuals]]/Table_0[[#This Row],[Total Traveler Throughput (1 Year Ago - Same WeekDay)]]</f>
        <v>-0.77713862815687196</v>
      </c>
      <c r="P75" s="29">
        <f>Table_0[[#This Row],[Year Over Year change - 7-Day average]]/Table_0[[#This Row],[2019 7 Day average]]</f>
        <v>-0.74788427483503594</v>
      </c>
      <c r="Q75" s="29">
        <f>Table_0[[#This Row],[Year Over Year change - 30-Day average]]/Table_0[[#This Row],[2019 30 average]]</f>
        <v>-0.75422217404674419</v>
      </c>
      <c r="R75" s="2"/>
    </row>
    <row r="76" spans="2:18" x14ac:dyDescent="0.25">
      <c r="B76" s="1">
        <v>44033</v>
      </c>
      <c r="C76" s="2">
        <v>530421</v>
      </c>
      <c r="D76" s="2">
        <f t="shared" si="4"/>
        <v>662236.28571428568</v>
      </c>
      <c r="E76" s="2">
        <f t="shared" si="5"/>
        <v>639339.6</v>
      </c>
      <c r="F76" s="2"/>
      <c r="G76" s="2">
        <v>2499460</v>
      </c>
      <c r="H76" s="2">
        <f t="shared" si="6"/>
        <v>2610705.7142857141</v>
      </c>
      <c r="I76" s="2">
        <f t="shared" si="7"/>
        <v>2587705.6734693875</v>
      </c>
      <c r="J76" s="2"/>
      <c r="K76" s="2">
        <f>Table_0[[#This Row],[Total Traveler Throughput -2020]]-Table_0[[#This Row],[Total Traveler Throughput (1 Year Ago - Same WeekDay)]]</f>
        <v>-1969039</v>
      </c>
      <c r="L76" s="2">
        <f>Table_0[[#This Row],[7 Day average]]-Table_0[[#This Row],[2019 7 Day average]]</f>
        <v>-1948469.4285714284</v>
      </c>
      <c r="M76" s="2">
        <f>+Table_0[[#This Row],[30 Day average]]-Table_0[[#This Row],[2019 30 average]]</f>
        <v>-1948366.0734693874</v>
      </c>
      <c r="N76" s="27"/>
      <c r="O76" s="29">
        <f>Table_0[[#This Row],[Year Over Year change - Actuals]]/Table_0[[#This Row],[Total Traveler Throughput (1 Year Ago - Same WeekDay)]]</f>
        <v>-0.78778576172453252</v>
      </c>
      <c r="P76" s="29">
        <f>Table_0[[#This Row],[Year Over Year change - 7-Day average]]/Table_0[[#This Row],[2019 7 Day average]]</f>
        <v>-0.74633820959193298</v>
      </c>
      <c r="Q76" s="29">
        <f>Table_0[[#This Row],[Year Over Year change - 30-Day average]]/Table_0[[#This Row],[2019 30 average]]</f>
        <v>-0.75293187067027412</v>
      </c>
      <c r="R76" s="2"/>
    </row>
    <row r="77" spans="2:18" x14ac:dyDescent="0.25">
      <c r="B77" s="1">
        <v>44032</v>
      </c>
      <c r="C77" s="2">
        <v>695330</v>
      </c>
      <c r="D77" s="2">
        <f t="shared" si="4"/>
        <v>663643</v>
      </c>
      <c r="E77" s="2">
        <f t="shared" si="5"/>
        <v>641340.76666666672</v>
      </c>
      <c r="F77" s="2"/>
      <c r="G77" s="2">
        <v>2635312</v>
      </c>
      <c r="H77" s="2">
        <f t="shared" si="6"/>
        <v>2603236.7142857141</v>
      </c>
      <c r="I77" s="2">
        <f t="shared" si="7"/>
        <v>2579749.9591836734</v>
      </c>
      <c r="J77" s="2"/>
      <c r="K77" s="2">
        <f>Table_0[[#This Row],[Total Traveler Throughput -2020]]-Table_0[[#This Row],[Total Traveler Throughput (1 Year Ago - Same WeekDay)]]</f>
        <v>-1939982</v>
      </c>
      <c r="L77" s="2">
        <f>Table_0[[#This Row],[7 Day average]]-Table_0[[#This Row],[2019 7 Day average]]</f>
        <v>-1939593.7142857141</v>
      </c>
      <c r="M77" s="2">
        <f>+Table_0[[#This Row],[30 Day average]]-Table_0[[#This Row],[2019 30 average]]</f>
        <v>-1938409.1925170068</v>
      </c>
      <c r="N77" s="27"/>
      <c r="O77" s="29">
        <f>Table_0[[#This Row],[Year Over Year change - Actuals]]/Table_0[[#This Row],[Total Traveler Throughput (1 Year Ago - Same WeekDay)]]</f>
        <v>-0.73614888863254146</v>
      </c>
      <c r="P77" s="29">
        <f>Table_0[[#This Row],[Year Over Year change - 7-Day average]]/Table_0[[#This Row],[2019 7 Day average]]</f>
        <v>-0.74507005207857446</v>
      </c>
      <c r="Q77" s="29">
        <f>Table_0[[#This Row],[Year Over Year change - 30-Day average]]/Table_0[[#This Row],[2019 30 average]]</f>
        <v>-0.75139421385256655</v>
      </c>
      <c r="R77" s="2"/>
    </row>
    <row r="78" spans="2:18" x14ac:dyDescent="0.25">
      <c r="B78" s="1">
        <v>44031</v>
      </c>
      <c r="C78" s="2">
        <v>747422</v>
      </c>
      <c r="D78" s="2">
        <f t="shared" si="4"/>
        <v>664022.28571428568</v>
      </c>
      <c r="E78" s="2">
        <f t="shared" si="5"/>
        <v>635067.4</v>
      </c>
      <c r="F78" s="2"/>
      <c r="G78" s="2">
        <v>2727355</v>
      </c>
      <c r="H78" s="2">
        <f t="shared" si="6"/>
        <v>2600351.4285714286</v>
      </c>
      <c r="I78" s="2">
        <f t="shared" si="7"/>
        <v>2574079.2448979588</v>
      </c>
      <c r="J78" s="2"/>
      <c r="K78" s="2">
        <f>Table_0[[#This Row],[Total Traveler Throughput -2020]]-Table_0[[#This Row],[Total Traveler Throughput (1 Year Ago - Same WeekDay)]]</f>
        <v>-1979933</v>
      </c>
      <c r="L78" s="2">
        <f>Table_0[[#This Row],[7 Day average]]-Table_0[[#This Row],[2019 7 Day average]]</f>
        <v>-1936329.142857143</v>
      </c>
      <c r="M78" s="2">
        <f>+Table_0[[#This Row],[30 Day average]]-Table_0[[#This Row],[2019 30 average]]</f>
        <v>-1939011.8448979589</v>
      </c>
      <c r="N78" s="27"/>
      <c r="O78" s="29">
        <f>Table_0[[#This Row],[Year Over Year change - Actuals]]/Table_0[[#This Row],[Total Traveler Throughput (1 Year Ago - Same WeekDay)]]</f>
        <v>-0.72595353373506566</v>
      </c>
      <c r="P78" s="29">
        <f>Table_0[[#This Row],[Year Over Year change - 7-Day average]]/Table_0[[#This Row],[2019 7 Day average]]</f>
        <v>-0.74464132869952748</v>
      </c>
      <c r="Q78" s="29">
        <f>Table_0[[#This Row],[Year Over Year change - 30-Day average]]/Table_0[[#This Row],[2019 30 average]]</f>
        <v>-0.7532836639513889</v>
      </c>
      <c r="R78" s="2"/>
    </row>
    <row r="79" spans="2:18" x14ac:dyDescent="0.25">
      <c r="B79" s="1">
        <v>44030</v>
      </c>
      <c r="C79" s="2">
        <v>646654</v>
      </c>
      <c r="D79" s="2">
        <f t="shared" si="4"/>
        <v>665039.85714285716</v>
      </c>
      <c r="E79" s="2">
        <f t="shared" si="5"/>
        <v>629750.26666666672</v>
      </c>
      <c r="F79" s="2"/>
      <c r="G79" s="2">
        <v>2396462</v>
      </c>
      <c r="H79" s="2">
        <f t="shared" si="6"/>
        <v>2592117.4285714286</v>
      </c>
      <c r="I79" s="2">
        <f t="shared" si="7"/>
        <v>2571547.3061224488</v>
      </c>
      <c r="J79" s="2"/>
      <c r="K79" s="2">
        <f>Table_0[[#This Row],[Total Traveler Throughput -2020]]-Table_0[[#This Row],[Total Traveler Throughput (1 Year Ago - Same WeekDay)]]</f>
        <v>-1749808</v>
      </c>
      <c r="L79" s="2">
        <f>Table_0[[#This Row],[7 Day average]]-Table_0[[#This Row],[2019 7 Day average]]</f>
        <v>-1927077.5714285714</v>
      </c>
      <c r="M79" s="2">
        <f>+Table_0[[#This Row],[30 Day average]]-Table_0[[#This Row],[2019 30 average]]</f>
        <v>-1941797.0394557822</v>
      </c>
      <c r="N79" s="27"/>
      <c r="O79" s="29">
        <f>Table_0[[#This Row],[Year Over Year change - Actuals]]/Table_0[[#This Row],[Total Traveler Throughput (1 Year Ago - Same WeekDay)]]</f>
        <v>-0.7301630486942835</v>
      </c>
      <c r="P79" s="29">
        <f>Table_0[[#This Row],[Year Over Year change - 7-Day average]]/Table_0[[#This Row],[2019 7 Day average]]</f>
        <v>-0.74343760440306328</v>
      </c>
      <c r="Q79" s="29">
        <f>Table_0[[#This Row],[Year Over Year change - 30-Day average]]/Table_0[[#This Row],[2019 30 average]]</f>
        <v>-0.75510842628975539</v>
      </c>
      <c r="R79" s="2"/>
    </row>
    <row r="80" spans="2:18" x14ac:dyDescent="0.25">
      <c r="B80" s="1">
        <v>44029</v>
      </c>
      <c r="C80" s="2">
        <v>720378</v>
      </c>
      <c r="D80" s="2">
        <f t="shared" si="4"/>
        <v>666415.57142857148</v>
      </c>
      <c r="E80" s="2">
        <f t="shared" si="5"/>
        <v>627412.26666666672</v>
      </c>
      <c r="F80" s="2"/>
      <c r="G80" s="2">
        <v>2776960</v>
      </c>
      <c r="H80" s="2">
        <f t="shared" si="6"/>
        <v>2580076.8571428573</v>
      </c>
      <c r="I80" s="2">
        <f t="shared" si="7"/>
        <v>2572755.9795918367</v>
      </c>
      <c r="J80" s="2"/>
      <c r="K80" s="2">
        <f>Table_0[[#This Row],[Total Traveler Throughput -2020]]-Table_0[[#This Row],[Total Traveler Throughput (1 Year Ago - Same WeekDay)]]</f>
        <v>-2056582</v>
      </c>
      <c r="L80" s="2">
        <f>Table_0[[#This Row],[7 Day average]]-Table_0[[#This Row],[2019 7 Day average]]</f>
        <v>-1913661.2857142859</v>
      </c>
      <c r="M80" s="2">
        <f>+Table_0[[#This Row],[30 Day average]]-Table_0[[#This Row],[2019 30 average]]</f>
        <v>-1945343.7129251701</v>
      </c>
      <c r="N80" s="27"/>
      <c r="O80" s="29">
        <f>Table_0[[#This Row],[Year Over Year change - Actuals]]/Table_0[[#This Row],[Total Traveler Throughput (1 Year Ago - Same WeekDay)]]</f>
        <v>-0.74058754897441803</v>
      </c>
      <c r="P80" s="29">
        <f>Table_0[[#This Row],[Year Over Year change - 7-Day average]]/Table_0[[#This Row],[2019 7 Day average]]</f>
        <v>-0.74170708535925123</v>
      </c>
      <c r="Q80" s="29">
        <f>Table_0[[#This Row],[Year Over Year change - 30-Day average]]/Table_0[[#This Row],[2019 30 average]]</f>
        <v>-0.75613222876807595</v>
      </c>
      <c r="R80" s="2"/>
    </row>
    <row r="81" spans="2:18" x14ac:dyDescent="0.25">
      <c r="B81" s="1">
        <v>44028</v>
      </c>
      <c r="C81" s="2">
        <v>706164</v>
      </c>
      <c r="D81" s="2">
        <f t="shared" si="4"/>
        <v>665093.57142857148</v>
      </c>
      <c r="E81" s="2">
        <f t="shared" si="5"/>
        <v>618127.30000000005</v>
      </c>
      <c r="F81" s="2"/>
      <c r="G81" s="2">
        <v>2716828</v>
      </c>
      <c r="H81" s="2">
        <f t="shared" si="6"/>
        <v>2571484.2857142859</v>
      </c>
      <c r="I81" s="2">
        <f t="shared" si="7"/>
        <v>2576371.836734694</v>
      </c>
      <c r="J81" s="2"/>
      <c r="K81" s="2">
        <f>Table_0[[#This Row],[Total Traveler Throughput -2020]]-Table_0[[#This Row],[Total Traveler Throughput (1 Year Ago - Same WeekDay)]]</f>
        <v>-2010664</v>
      </c>
      <c r="L81" s="2">
        <f>Table_0[[#This Row],[7 Day average]]-Table_0[[#This Row],[2019 7 Day average]]</f>
        <v>-1906390.7142857146</v>
      </c>
      <c r="M81" s="2">
        <f>+Table_0[[#This Row],[30 Day average]]-Table_0[[#This Row],[2019 30 average]]</f>
        <v>-1958244.5367346939</v>
      </c>
      <c r="N81" s="27"/>
      <c r="O81" s="29">
        <f>Table_0[[#This Row],[Year Over Year change - Actuals]]/Table_0[[#This Row],[Total Traveler Throughput (1 Year Ago - Same WeekDay)]]</f>
        <v>-0.74007776716082141</v>
      </c>
      <c r="P81" s="29">
        <f>Table_0[[#This Row],[Year Over Year change - 7-Day average]]/Table_0[[#This Row],[2019 7 Day average]]</f>
        <v>-0.7413581039077487</v>
      </c>
      <c r="Q81" s="29">
        <f>Table_0[[#This Row],[Year Over Year change - 30-Day average]]/Table_0[[#This Row],[2019 30 average]]</f>
        <v>-0.76007838185988807</v>
      </c>
      <c r="R81" s="2"/>
    </row>
    <row r="82" spans="2:18" x14ac:dyDescent="0.25">
      <c r="B82" s="1">
        <v>44027</v>
      </c>
      <c r="C82" s="2">
        <v>589285</v>
      </c>
      <c r="D82" s="2">
        <f t="shared" si="4"/>
        <v>665592</v>
      </c>
      <c r="E82" s="2">
        <f t="shared" si="5"/>
        <v>608519.30000000005</v>
      </c>
      <c r="F82" s="2"/>
      <c r="G82" s="2">
        <v>2522563</v>
      </c>
      <c r="H82" s="2">
        <f t="shared" si="6"/>
        <v>2555967.2857142859</v>
      </c>
      <c r="I82" s="2">
        <f t="shared" si="7"/>
        <v>2570346.6530612246</v>
      </c>
      <c r="J82" s="2"/>
      <c r="K82" s="2">
        <f>Table_0[[#This Row],[Total Traveler Throughput -2020]]-Table_0[[#This Row],[Total Traveler Throughput (1 Year Ago - Same WeekDay)]]</f>
        <v>-1933278</v>
      </c>
      <c r="L82" s="2">
        <f>Table_0[[#This Row],[7 Day average]]-Table_0[[#This Row],[2019 7 Day average]]</f>
        <v>-1890375.2857142859</v>
      </c>
      <c r="M82" s="2">
        <f>+Table_0[[#This Row],[30 Day average]]-Table_0[[#This Row],[2019 30 average]]</f>
        <v>-1961827.3530612246</v>
      </c>
      <c r="N82" s="27"/>
      <c r="O82" s="29">
        <f>Table_0[[#This Row],[Year Over Year change - Actuals]]/Table_0[[#This Row],[Total Traveler Throughput (1 Year Ago - Same WeekDay)]]</f>
        <v>-0.76639433782228628</v>
      </c>
      <c r="P82" s="29">
        <f>Table_0[[#This Row],[Year Over Year change - 7-Day average]]/Table_0[[#This Row],[2019 7 Day average]]</f>
        <v>-0.73959291117687564</v>
      </c>
      <c r="Q82" s="29">
        <f>Table_0[[#This Row],[Year Over Year change - 30-Day average]]/Table_0[[#This Row],[2019 30 average]]</f>
        <v>-0.76325399561367824</v>
      </c>
      <c r="R82" s="2"/>
    </row>
    <row r="83" spans="2:18" x14ac:dyDescent="0.25">
      <c r="B83" s="1">
        <v>44026</v>
      </c>
      <c r="C83" s="2">
        <v>540268</v>
      </c>
      <c r="D83" s="2">
        <f t="shared" si="4"/>
        <v>671765.28571428568</v>
      </c>
      <c r="E83" s="2">
        <f t="shared" si="5"/>
        <v>606694.06666666665</v>
      </c>
      <c r="F83" s="2"/>
      <c r="G83" s="2">
        <v>2447177</v>
      </c>
      <c r="H83" s="2">
        <f t="shared" si="6"/>
        <v>2555015.7142857141</v>
      </c>
      <c r="I83" s="2">
        <f t="shared" si="7"/>
        <v>2555937.1836734698</v>
      </c>
      <c r="J83" s="2"/>
      <c r="K83" s="2">
        <f>Table_0[[#This Row],[Total Traveler Throughput -2020]]-Table_0[[#This Row],[Total Traveler Throughput (1 Year Ago - Same WeekDay)]]</f>
        <v>-1906909</v>
      </c>
      <c r="L83" s="2">
        <f>Table_0[[#This Row],[7 Day average]]-Table_0[[#This Row],[2019 7 Day average]]</f>
        <v>-1883250.4285714284</v>
      </c>
      <c r="M83" s="2">
        <f>+Table_0[[#This Row],[30 Day average]]-Table_0[[#This Row],[2019 30 average]]</f>
        <v>-1949243.1170068032</v>
      </c>
      <c r="N83" s="27"/>
      <c r="O83" s="29">
        <f>Table_0[[#This Row],[Year Over Year change - Actuals]]/Table_0[[#This Row],[Total Traveler Throughput (1 Year Ago - Same WeekDay)]]</f>
        <v>-0.77922806564461822</v>
      </c>
      <c r="P83" s="29">
        <f>Table_0[[#This Row],[Year Over Year change - 7-Day average]]/Table_0[[#This Row],[2019 7 Day average]]</f>
        <v>-0.73707978312685807</v>
      </c>
      <c r="Q83" s="29">
        <f>Table_0[[#This Row],[Year Over Year change - 30-Day average]]/Table_0[[#This Row],[2019 30 average]]</f>
        <v>-0.76263342051516791</v>
      </c>
      <c r="R83" s="2"/>
    </row>
    <row r="84" spans="2:18" x14ac:dyDescent="0.25">
      <c r="B84" s="1">
        <v>44025</v>
      </c>
      <c r="C84" s="2">
        <v>697985</v>
      </c>
      <c r="D84" s="2">
        <f t="shared" si="4"/>
        <v>686264.28571428568</v>
      </c>
      <c r="E84" s="2">
        <f t="shared" si="5"/>
        <v>606820</v>
      </c>
      <c r="F84" s="2"/>
      <c r="G84" s="2">
        <v>2615115</v>
      </c>
      <c r="H84" s="2">
        <f t="shared" si="6"/>
        <v>2563541.7142857141</v>
      </c>
      <c r="I84" s="2">
        <f t="shared" si="7"/>
        <v>2542316.4489795915</v>
      </c>
      <c r="J84" s="2"/>
      <c r="K84" s="2">
        <f>Table_0[[#This Row],[Total Traveler Throughput -2020]]-Table_0[[#This Row],[Total Traveler Throughput (1 Year Ago - Same WeekDay)]]</f>
        <v>-1917130</v>
      </c>
      <c r="L84" s="2">
        <f>Table_0[[#This Row],[7 Day average]]-Table_0[[#This Row],[2019 7 Day average]]</f>
        <v>-1877277.4285714284</v>
      </c>
      <c r="M84" s="2">
        <f>+Table_0[[#This Row],[30 Day average]]-Table_0[[#This Row],[2019 30 average]]</f>
        <v>-1935496.4489795915</v>
      </c>
      <c r="N84" s="27"/>
      <c r="O84" s="29">
        <f>Table_0[[#This Row],[Year Over Year change - Actuals]]/Table_0[[#This Row],[Total Traveler Throughput (1 Year Ago - Same WeekDay)]]</f>
        <v>-0.73309586767694723</v>
      </c>
      <c r="P84" s="29">
        <f>Table_0[[#This Row],[Year Over Year change - 7-Day average]]/Table_0[[#This Row],[2019 7 Day average]]</f>
        <v>-0.73229837381230167</v>
      </c>
      <c r="Q84" s="29">
        <f>Table_0[[#This Row],[Year Over Year change - 30-Day average]]/Table_0[[#This Row],[2019 30 average]]</f>
        <v>-0.76131216857619788</v>
      </c>
      <c r="R84" s="2"/>
    </row>
    <row r="85" spans="2:18" x14ac:dyDescent="0.25">
      <c r="B85" s="1">
        <v>44024</v>
      </c>
      <c r="C85" s="2">
        <v>754545</v>
      </c>
      <c r="D85" s="2">
        <f t="shared" si="4"/>
        <v>694488.57142857148</v>
      </c>
      <c r="E85" s="2">
        <f t="shared" si="5"/>
        <v>598124.46666666667</v>
      </c>
      <c r="F85" s="2"/>
      <c r="G85" s="2">
        <v>2669717</v>
      </c>
      <c r="H85" s="2">
        <f t="shared" si="6"/>
        <v>2582627.8571428573</v>
      </c>
      <c r="I85" s="2">
        <f t="shared" si="7"/>
        <v>2524230.9387755101</v>
      </c>
      <c r="J85" s="2"/>
      <c r="K85" s="2">
        <f>Table_0[[#This Row],[Total Traveler Throughput -2020]]-Table_0[[#This Row],[Total Traveler Throughput (1 Year Ago - Same WeekDay)]]</f>
        <v>-1915172</v>
      </c>
      <c r="L85" s="2">
        <f>Table_0[[#This Row],[7 Day average]]-Table_0[[#This Row],[2019 7 Day average]]</f>
        <v>-1888139.2857142859</v>
      </c>
      <c r="M85" s="2">
        <f>+Table_0[[#This Row],[30 Day average]]-Table_0[[#This Row],[2019 30 average]]</f>
        <v>-1926106.4721088433</v>
      </c>
      <c r="N85" s="27"/>
      <c r="O85" s="29">
        <f>Table_0[[#This Row],[Year Over Year change - Actuals]]/Table_0[[#This Row],[Total Traveler Throughput (1 Year Ago - Same WeekDay)]]</f>
        <v>-0.71736891962706162</v>
      </c>
      <c r="P85" s="29">
        <f>Table_0[[#This Row],[Year Over Year change - 7-Day average]]/Table_0[[#This Row],[2019 7 Day average]]</f>
        <v>-0.73109227893294737</v>
      </c>
      <c r="Q85" s="29">
        <f>Table_0[[#This Row],[Year Over Year change - 30-Day average]]/Table_0[[#This Row],[2019 30 average]]</f>
        <v>-0.76304685221994251</v>
      </c>
      <c r="R85" s="2"/>
    </row>
    <row r="86" spans="2:18" x14ac:dyDescent="0.25">
      <c r="B86" s="1">
        <v>44023</v>
      </c>
      <c r="C86" s="2">
        <v>656284</v>
      </c>
      <c r="D86" s="2">
        <f t="shared" si="4"/>
        <v>691285.42857142852</v>
      </c>
      <c r="E86" s="2">
        <f t="shared" si="5"/>
        <v>590283.1</v>
      </c>
      <c r="F86" s="2"/>
      <c r="G86" s="2">
        <v>2312178</v>
      </c>
      <c r="H86" s="2">
        <f t="shared" si="6"/>
        <v>2600578.1428571427</v>
      </c>
      <c r="I86" s="2">
        <f t="shared" si="7"/>
        <v>2497435.5306122447</v>
      </c>
      <c r="J86" s="2"/>
      <c r="K86" s="2">
        <f>Table_0[[#This Row],[Total Traveler Throughput -2020]]-Table_0[[#This Row],[Total Traveler Throughput (1 Year Ago - Same WeekDay)]]</f>
        <v>-1655894</v>
      </c>
      <c r="L86" s="2">
        <f>Table_0[[#This Row],[7 Day average]]-Table_0[[#This Row],[2019 7 Day average]]</f>
        <v>-1909292.7142857141</v>
      </c>
      <c r="M86" s="2">
        <f>+Table_0[[#This Row],[30 Day average]]-Table_0[[#This Row],[2019 30 average]]</f>
        <v>-1907152.4306122446</v>
      </c>
      <c r="N86" s="27"/>
      <c r="O86" s="29">
        <f>Table_0[[#This Row],[Year Over Year change - Actuals]]/Table_0[[#This Row],[Total Traveler Throughput (1 Year Ago - Same WeekDay)]]</f>
        <v>-0.71616199098858302</v>
      </c>
      <c r="P86" s="29">
        <f>Table_0[[#This Row],[Year Over Year change - 7-Day average]]/Table_0[[#This Row],[2019 7 Day average]]</f>
        <v>-0.73418009742558887</v>
      </c>
      <c r="Q86" s="29">
        <f>Table_0[[#This Row],[Year Over Year change - 30-Day average]]/Table_0[[#This Row],[2019 30 average]]</f>
        <v>-0.76364430922655591</v>
      </c>
      <c r="R86" s="2"/>
    </row>
    <row r="87" spans="2:18" x14ac:dyDescent="0.25">
      <c r="B87" s="1">
        <v>44022</v>
      </c>
      <c r="C87" s="2">
        <v>711124</v>
      </c>
      <c r="D87" s="2">
        <f t="shared" si="4"/>
        <v>664197.57142857148</v>
      </c>
      <c r="E87" s="2">
        <f t="shared" si="5"/>
        <v>585147.26666666672</v>
      </c>
      <c r="F87" s="2"/>
      <c r="G87" s="2">
        <v>2716812</v>
      </c>
      <c r="H87" s="2">
        <f t="shared" si="6"/>
        <v>2605387.8571428573</v>
      </c>
      <c r="I87" s="2">
        <f t="shared" si="7"/>
        <v>2464742.3469387754</v>
      </c>
      <c r="J87" s="2"/>
      <c r="K87" s="2">
        <f>Table_0[[#This Row],[Total Traveler Throughput -2020]]-Table_0[[#This Row],[Total Traveler Throughput (1 Year Ago - Same WeekDay)]]</f>
        <v>-2005688</v>
      </c>
      <c r="L87" s="2">
        <f>Table_0[[#This Row],[7 Day average]]-Table_0[[#This Row],[2019 7 Day average]]</f>
        <v>-1941190.2857142859</v>
      </c>
      <c r="M87" s="2">
        <f>+Table_0[[#This Row],[30 Day average]]-Table_0[[#This Row],[2019 30 average]]</f>
        <v>-1879595.0802721088</v>
      </c>
      <c r="N87" s="27"/>
      <c r="O87" s="29">
        <f>Table_0[[#This Row],[Year Over Year change - Actuals]]/Table_0[[#This Row],[Total Traveler Throughput (1 Year Ago - Same WeekDay)]]</f>
        <v>-0.73825056720891991</v>
      </c>
      <c r="P87" s="29">
        <f>Table_0[[#This Row],[Year Over Year change - 7-Day average]]/Table_0[[#This Row],[2019 7 Day average]]</f>
        <v>-0.74506767980528266</v>
      </c>
      <c r="Q87" s="29">
        <f>Table_0[[#This Row],[Year Over Year change - 30-Day average]]/Table_0[[#This Row],[2019 30 average]]</f>
        <v>-0.76259292684550861</v>
      </c>
      <c r="R87" s="2"/>
    </row>
    <row r="88" spans="2:18" x14ac:dyDescent="0.25">
      <c r="B88" s="1">
        <v>44021</v>
      </c>
      <c r="C88" s="2">
        <v>709653</v>
      </c>
      <c r="D88" s="2">
        <f t="shared" si="4"/>
        <v>665321</v>
      </c>
      <c r="E88" s="2">
        <f t="shared" si="5"/>
        <v>574342.1</v>
      </c>
      <c r="F88" s="2"/>
      <c r="G88" s="2">
        <v>2608209</v>
      </c>
      <c r="H88" s="2">
        <f t="shared" si="6"/>
        <v>2529308</v>
      </c>
      <c r="I88" s="2">
        <f t="shared" si="7"/>
        <v>2431831.4489795915</v>
      </c>
      <c r="J88" s="2"/>
      <c r="K88" s="2">
        <f>Table_0[[#This Row],[Total Traveler Throughput -2020]]-Table_0[[#This Row],[Total Traveler Throughput (1 Year Ago - Same WeekDay)]]</f>
        <v>-1898556</v>
      </c>
      <c r="L88" s="2">
        <f>Table_0[[#This Row],[7 Day average]]-Table_0[[#This Row],[2019 7 Day average]]</f>
        <v>-1863987</v>
      </c>
      <c r="M88" s="2">
        <f>+Table_0[[#This Row],[30 Day average]]-Table_0[[#This Row],[2019 30 average]]</f>
        <v>-1857489.3489795914</v>
      </c>
      <c r="N88" s="27"/>
      <c r="O88" s="29">
        <f>Table_0[[#This Row],[Year Over Year change - Actuals]]/Table_0[[#This Row],[Total Traveler Throughput (1 Year Ago - Same WeekDay)]]</f>
        <v>-0.72791559265380956</v>
      </c>
      <c r="P88" s="29">
        <f>Table_0[[#This Row],[Year Over Year change - 7-Day average]]/Table_0[[#This Row],[2019 7 Day average]]</f>
        <v>-0.73695532533009034</v>
      </c>
      <c r="Q88" s="29">
        <f>Table_0[[#This Row],[Year Over Year change - 30-Day average]]/Table_0[[#This Row],[2019 30 average]]</f>
        <v>-0.76382322868593677</v>
      </c>
      <c r="R88" s="2"/>
    </row>
    <row r="89" spans="2:18" x14ac:dyDescent="0.25">
      <c r="B89" s="1">
        <v>44020</v>
      </c>
      <c r="C89" s="2">
        <v>632498</v>
      </c>
      <c r="D89" s="2">
        <f t="shared" si="4"/>
        <v>673193.57142857148</v>
      </c>
      <c r="E89" s="2">
        <f t="shared" si="5"/>
        <v>561966.4</v>
      </c>
      <c r="F89" s="2"/>
      <c r="G89" s="2">
        <v>2515902</v>
      </c>
      <c r="H89" s="2">
        <f t="shared" si="6"/>
        <v>2455101</v>
      </c>
      <c r="I89" s="2">
        <f t="shared" si="7"/>
        <v>2420937.3061224488</v>
      </c>
      <c r="J89" s="2"/>
      <c r="K89" s="2">
        <f>Table_0[[#This Row],[Total Traveler Throughput -2020]]-Table_0[[#This Row],[Total Traveler Throughput (1 Year Ago - Same WeekDay)]]</f>
        <v>-1883404</v>
      </c>
      <c r="L89" s="2">
        <f>Table_0[[#This Row],[7 Day average]]-Table_0[[#This Row],[2019 7 Day average]]</f>
        <v>-1781907.4285714286</v>
      </c>
      <c r="M89" s="2">
        <f>+Table_0[[#This Row],[30 Day average]]-Table_0[[#This Row],[2019 30 average]]</f>
        <v>-1858970.9061224489</v>
      </c>
      <c r="N89" s="27"/>
      <c r="O89" s="29">
        <f>Table_0[[#This Row],[Year Over Year change - Actuals]]/Table_0[[#This Row],[Total Traveler Throughput (1 Year Ago - Same WeekDay)]]</f>
        <v>-0.74859990571969814</v>
      </c>
      <c r="P89" s="29">
        <f>Table_0[[#This Row],[Year Over Year change - 7-Day average]]/Table_0[[#This Row],[2019 7 Day average]]</f>
        <v>-0.72579801343057926</v>
      </c>
      <c r="Q89" s="29">
        <f>Table_0[[#This Row],[Year Over Year change - 30-Day average]]/Table_0[[#This Row],[2019 30 average]]</f>
        <v>-0.76787238621222842</v>
      </c>
      <c r="R89" s="2"/>
    </row>
    <row r="90" spans="2:18" x14ac:dyDescent="0.25">
      <c r="B90" s="1">
        <v>44019</v>
      </c>
      <c r="C90" s="2">
        <v>641761</v>
      </c>
      <c r="D90" s="2">
        <f t="shared" si="4"/>
        <v>672339</v>
      </c>
      <c r="E90" s="2">
        <f t="shared" si="5"/>
        <v>555230.26666666672</v>
      </c>
      <c r="F90" s="2"/>
      <c r="G90" s="2">
        <v>2506859</v>
      </c>
      <c r="H90" s="2">
        <f t="shared" si="6"/>
        <v>2459670.5714285714</v>
      </c>
      <c r="I90" s="2">
        <f t="shared" si="7"/>
        <v>2433347.4693877548</v>
      </c>
      <c r="J90" s="2"/>
      <c r="K90" s="2">
        <f>Table_0[[#This Row],[Total Traveler Throughput -2020]]-Table_0[[#This Row],[Total Traveler Throughput (1 Year Ago - Same WeekDay)]]</f>
        <v>-1865098</v>
      </c>
      <c r="L90" s="2">
        <f>Table_0[[#This Row],[7 Day average]]-Table_0[[#This Row],[2019 7 Day average]]</f>
        <v>-1787331.5714285714</v>
      </c>
      <c r="M90" s="2">
        <f>+Table_0[[#This Row],[30 Day average]]-Table_0[[#This Row],[2019 30 average]]</f>
        <v>-1878117.2027210882</v>
      </c>
      <c r="N90" s="27"/>
      <c r="O90" s="29">
        <f>Table_0[[#This Row],[Year Over Year change - Actuals]]/Table_0[[#This Row],[Total Traveler Throughput (1 Year Ago - Same WeekDay)]]</f>
        <v>-0.74399796717725253</v>
      </c>
      <c r="P90" s="29">
        <f>Table_0[[#This Row],[Year Over Year change - 7-Day average]]/Table_0[[#This Row],[2019 7 Day average]]</f>
        <v>-0.72665485865877277</v>
      </c>
      <c r="Q90" s="29">
        <f>Table_0[[#This Row],[Year Over Year change - 30-Day average]]/Table_0[[#This Row],[2019 30 average]]</f>
        <v>-0.77182450363064425</v>
      </c>
      <c r="R90" s="2"/>
    </row>
    <row r="91" spans="2:18" x14ac:dyDescent="0.25">
      <c r="B91" s="1">
        <v>44018</v>
      </c>
      <c r="C91" s="2">
        <v>755555</v>
      </c>
      <c r="D91" s="2">
        <f t="shared" si="4"/>
        <v>652095.14285714284</v>
      </c>
      <c r="E91" s="2">
        <f t="shared" si="5"/>
        <v>548546.73333333328</v>
      </c>
      <c r="F91" s="2"/>
      <c r="G91" s="2">
        <v>2748718</v>
      </c>
      <c r="H91" s="2">
        <f t="shared" si="6"/>
        <v>2436943.1428571427</v>
      </c>
      <c r="I91" s="2">
        <f t="shared" si="7"/>
        <v>2446059.3673469387</v>
      </c>
      <c r="J91" s="2"/>
      <c r="K91" s="2">
        <f>Table_0[[#This Row],[Total Traveler Throughput -2020]]-Table_0[[#This Row],[Total Traveler Throughput (1 Year Ago - Same WeekDay)]]</f>
        <v>-1993163</v>
      </c>
      <c r="L91" s="2">
        <f>Table_0[[#This Row],[7 Day average]]-Table_0[[#This Row],[2019 7 Day average]]</f>
        <v>-1784848</v>
      </c>
      <c r="M91" s="2">
        <f>+Table_0[[#This Row],[30 Day average]]-Table_0[[#This Row],[2019 30 average]]</f>
        <v>-1897512.6340136053</v>
      </c>
      <c r="N91" s="27"/>
      <c r="O91" s="29">
        <f>Table_0[[#This Row],[Year Over Year change - Actuals]]/Table_0[[#This Row],[Total Traveler Throughput (1 Year Ago - Same WeekDay)]]</f>
        <v>-0.72512458535215329</v>
      </c>
      <c r="P91" s="29">
        <f>Table_0[[#This Row],[Year Over Year change - 7-Day average]]/Table_0[[#This Row],[2019 7 Day average]]</f>
        <v>-0.73241265608987183</v>
      </c>
      <c r="Q91" s="29">
        <f>Table_0[[#This Row],[Year Over Year change - 30-Day average]]/Table_0[[#This Row],[2019 30 average]]</f>
        <v>-0.77574267384675055</v>
      </c>
      <c r="R91" s="2"/>
    </row>
    <row r="92" spans="2:18" x14ac:dyDescent="0.25">
      <c r="B92" s="1">
        <v>44017</v>
      </c>
      <c r="C92" s="2">
        <v>732123</v>
      </c>
      <c r="D92" s="2">
        <f t="shared" si="4"/>
        <v>633478</v>
      </c>
      <c r="E92" s="2">
        <f t="shared" si="5"/>
        <v>535128.76666666672</v>
      </c>
      <c r="F92" s="2"/>
      <c r="G92" s="2">
        <v>2795369</v>
      </c>
      <c r="H92" s="2">
        <f t="shared" si="6"/>
        <v>2395060</v>
      </c>
      <c r="I92" s="2">
        <f t="shared" si="7"/>
        <v>2465257.6938775512</v>
      </c>
      <c r="J92" s="2"/>
      <c r="K92" s="2">
        <f>Table_0[[#This Row],[Total Traveler Throughput -2020]]-Table_0[[#This Row],[Total Traveler Throughput (1 Year Ago - Same WeekDay)]]</f>
        <v>-2063246</v>
      </c>
      <c r="L92" s="2">
        <f>Table_0[[#This Row],[7 Day average]]-Table_0[[#This Row],[2019 7 Day average]]</f>
        <v>-1761582</v>
      </c>
      <c r="M92" s="2">
        <f>+Table_0[[#This Row],[30 Day average]]-Table_0[[#This Row],[2019 30 average]]</f>
        <v>-1930128.9272108846</v>
      </c>
      <c r="N92" s="27"/>
      <c r="O92" s="29">
        <f>Table_0[[#This Row],[Year Over Year change - Actuals]]/Table_0[[#This Row],[Total Traveler Throughput (1 Year Ago - Same WeekDay)]]</f>
        <v>-0.73809432672394948</v>
      </c>
      <c r="P92" s="29">
        <f>Table_0[[#This Row],[Year Over Year change - 7-Day average]]/Table_0[[#This Row],[2019 7 Day average]]</f>
        <v>-0.73550641737576516</v>
      </c>
      <c r="Q92" s="29">
        <f>Table_0[[#This Row],[Year Over Year change - 30-Day average]]/Table_0[[#This Row],[2019 30 average]]</f>
        <v>-0.78293191498979808</v>
      </c>
      <c r="R92" s="2"/>
    </row>
    <row r="93" spans="2:18" x14ac:dyDescent="0.25">
      <c r="B93" s="1">
        <v>44016</v>
      </c>
      <c r="C93" s="2">
        <v>466669</v>
      </c>
      <c r="D93" s="2">
        <f t="shared" si="4"/>
        <v>619433.28571428568</v>
      </c>
      <c r="E93" s="2">
        <f t="shared" si="5"/>
        <v>524713.83333333337</v>
      </c>
      <c r="F93" s="2"/>
      <c r="G93" s="2">
        <v>2345846</v>
      </c>
      <c r="H93" s="2">
        <f t="shared" si="6"/>
        <v>2371725.8571428573</v>
      </c>
      <c r="I93" s="2">
        <f t="shared" si="7"/>
        <v>2495763.6530612246</v>
      </c>
      <c r="J93" s="2"/>
      <c r="K93" s="2">
        <f>Table_0[[#This Row],[Total Traveler Throughput -2020]]-Table_0[[#This Row],[Total Traveler Throughput (1 Year Ago - Same WeekDay)]]</f>
        <v>-1879177</v>
      </c>
      <c r="L93" s="2">
        <f>Table_0[[#This Row],[7 Day average]]-Table_0[[#This Row],[2019 7 Day average]]</f>
        <v>-1752292.5714285716</v>
      </c>
      <c r="M93" s="2">
        <f>+Table_0[[#This Row],[30 Day average]]-Table_0[[#This Row],[2019 30 average]]</f>
        <v>-1971049.8197278911</v>
      </c>
      <c r="N93" s="27"/>
      <c r="O93" s="29">
        <f>Table_0[[#This Row],[Year Over Year change - Actuals]]/Table_0[[#This Row],[Total Traveler Throughput (1 Year Ago - Same WeekDay)]]</f>
        <v>-0.80106579886318197</v>
      </c>
      <c r="P93" s="29">
        <f>Table_0[[#This Row],[Year Over Year change - 7-Day average]]/Table_0[[#This Row],[2019 7 Day average]]</f>
        <v>-0.73882593392960805</v>
      </c>
      <c r="Q93" s="29">
        <f>Table_0[[#This Row],[Year Over Year change - 30-Day average]]/Table_0[[#This Row],[2019 30 average]]</f>
        <v>-0.78975820379075712</v>
      </c>
      <c r="R93" s="2"/>
    </row>
    <row r="94" spans="2:18" x14ac:dyDescent="0.25">
      <c r="B94" s="1">
        <v>44015</v>
      </c>
      <c r="C94" s="2">
        <v>718988</v>
      </c>
      <c r="D94" s="2">
        <f t="shared" si="4"/>
        <v>630810.57142857148</v>
      </c>
      <c r="E94" s="2">
        <f t="shared" si="5"/>
        <v>522220.93333333335</v>
      </c>
      <c r="F94" s="2"/>
      <c r="G94" s="2">
        <v>2184253</v>
      </c>
      <c r="H94" s="2">
        <f t="shared" si="6"/>
        <v>2375011.5714285714</v>
      </c>
      <c r="I94" s="2">
        <f t="shared" si="7"/>
        <v>2531391.0816326528</v>
      </c>
      <c r="J94" s="2"/>
      <c r="K94" s="2">
        <f>Table_0[[#This Row],[Total Traveler Throughput -2020]]-Table_0[[#This Row],[Total Traveler Throughput (1 Year Ago - Same WeekDay)]]</f>
        <v>-1465265</v>
      </c>
      <c r="L94" s="2">
        <f>Table_0[[#This Row],[7 Day average]]-Table_0[[#This Row],[2019 7 Day average]]</f>
        <v>-1744201</v>
      </c>
      <c r="M94" s="2">
        <f>+Table_0[[#This Row],[30 Day average]]-Table_0[[#This Row],[2019 30 average]]</f>
        <v>-2009170.1482993194</v>
      </c>
      <c r="N94" s="27"/>
      <c r="O94" s="29">
        <f>Table_0[[#This Row],[Year Over Year change - Actuals]]/Table_0[[#This Row],[Total Traveler Throughput (1 Year Ago - Same WeekDay)]]</f>
        <v>-0.67083117202997999</v>
      </c>
      <c r="P94" s="29">
        <f>Table_0[[#This Row],[Year Over Year change - 7-Day average]]/Table_0[[#This Row],[2019 7 Day average]]</f>
        <v>-0.73439684293869001</v>
      </c>
      <c r="Q94" s="29">
        <f>Table_0[[#This Row],[Year Over Year change - 30-Day average]]/Table_0[[#This Row],[2019 30 average]]</f>
        <v>-0.79370199368936689</v>
      </c>
      <c r="R94" s="2"/>
    </row>
    <row r="95" spans="2:18" x14ac:dyDescent="0.25">
      <c r="B95" s="1">
        <v>44014</v>
      </c>
      <c r="C95" s="2">
        <v>764761</v>
      </c>
      <c r="D95" s="2">
        <f t="shared" si="4"/>
        <v>618524.28571428568</v>
      </c>
      <c r="E95" s="2">
        <f t="shared" si="5"/>
        <v>508402.53333333333</v>
      </c>
      <c r="F95" s="2"/>
      <c r="G95" s="2">
        <v>2088760</v>
      </c>
      <c r="H95" s="2">
        <f t="shared" si="6"/>
        <v>2453049</v>
      </c>
      <c r="I95" s="2">
        <f t="shared" si="7"/>
        <v>2566747.3469387754</v>
      </c>
      <c r="J95" s="2"/>
      <c r="K95" s="2">
        <f>Table_0[[#This Row],[Total Traveler Throughput -2020]]-Table_0[[#This Row],[Total Traveler Throughput (1 Year Ago - Same WeekDay)]]</f>
        <v>-1323999</v>
      </c>
      <c r="L95" s="2">
        <f>Table_0[[#This Row],[7 Day average]]-Table_0[[#This Row],[2019 7 Day average]]</f>
        <v>-1834524.7142857143</v>
      </c>
      <c r="M95" s="2">
        <f>+Table_0[[#This Row],[30 Day average]]-Table_0[[#This Row],[2019 30 average]]</f>
        <v>-2058344.8136054422</v>
      </c>
      <c r="N95" s="27"/>
      <c r="O95" s="29">
        <f>Table_0[[#This Row],[Year Over Year change - Actuals]]/Table_0[[#This Row],[Total Traveler Throughput (1 Year Ago - Same WeekDay)]]</f>
        <v>-0.63386841954078021</v>
      </c>
      <c r="P95" s="29">
        <f>Table_0[[#This Row],[Year Over Year change - 7-Day average]]/Table_0[[#This Row],[2019 7 Day average]]</f>
        <v>-0.74785489987591536</v>
      </c>
      <c r="Q95" s="29">
        <f>Table_0[[#This Row],[Year Over Year change - 30-Day average]]/Table_0[[#This Row],[2019 30 average]]</f>
        <v>-0.80192731710050147</v>
      </c>
      <c r="R95" s="2"/>
    </row>
    <row r="96" spans="2:18" x14ac:dyDescent="0.25">
      <c r="B96" s="1">
        <v>44013</v>
      </c>
      <c r="C96" s="2">
        <v>626516</v>
      </c>
      <c r="D96" s="2">
        <f t="shared" si="4"/>
        <v>598361.85714285716</v>
      </c>
      <c r="E96" s="2">
        <f t="shared" si="5"/>
        <v>491835.23333333334</v>
      </c>
      <c r="F96" s="2"/>
      <c r="G96" s="2">
        <v>2547889</v>
      </c>
      <c r="H96" s="2">
        <f t="shared" si="6"/>
        <v>2541972.1428571427</v>
      </c>
      <c r="I96" s="2">
        <f t="shared" si="7"/>
        <v>2591820.4693877553</v>
      </c>
      <c r="J96" s="2"/>
      <c r="K96" s="2">
        <f>Table_0[[#This Row],[Total Traveler Throughput -2020]]-Table_0[[#This Row],[Total Traveler Throughput (1 Year Ago - Same WeekDay)]]</f>
        <v>-1921373</v>
      </c>
      <c r="L96" s="2">
        <f>Table_0[[#This Row],[7 Day average]]-Table_0[[#This Row],[2019 7 Day average]]</f>
        <v>-1943610.2857142854</v>
      </c>
      <c r="M96" s="2">
        <f>+Table_0[[#This Row],[30 Day average]]-Table_0[[#This Row],[2019 30 average]]</f>
        <v>-2099985.2360544219</v>
      </c>
      <c r="N96" s="27"/>
      <c r="O96" s="29">
        <f>Table_0[[#This Row],[Year Over Year change - Actuals]]/Table_0[[#This Row],[Total Traveler Throughput (1 Year Ago - Same WeekDay)]]</f>
        <v>-0.75410388757124036</v>
      </c>
      <c r="P96" s="29">
        <f>Table_0[[#This Row],[Year Over Year change - 7-Day average]]/Table_0[[#This Row],[2019 7 Day average]]</f>
        <v>-0.7646072326857577</v>
      </c>
      <c r="Q96" s="29">
        <f>Table_0[[#This Row],[Year Over Year change - 30-Day average]]/Table_0[[#This Row],[2019 30 average]]</f>
        <v>-0.81023560885391277</v>
      </c>
      <c r="R96" s="2"/>
    </row>
    <row r="97" spans="2:18" x14ac:dyDescent="0.25">
      <c r="B97" s="1">
        <v>44012</v>
      </c>
      <c r="C97" s="2">
        <v>500054</v>
      </c>
      <c r="D97" s="2">
        <f t="shared" si="4"/>
        <v>579549</v>
      </c>
      <c r="E97" s="2">
        <f t="shared" si="5"/>
        <v>482726.73333333334</v>
      </c>
      <c r="F97" s="2"/>
      <c r="G97" s="2">
        <v>2347767</v>
      </c>
      <c r="H97" s="2">
        <f t="shared" si="6"/>
        <v>2548653.8571428573</v>
      </c>
      <c r="I97" s="2">
        <f t="shared" si="7"/>
        <v>2604548.7346938779</v>
      </c>
      <c r="J97" s="2"/>
      <c r="K97" s="2">
        <f>Table_0[[#This Row],[Total Traveler Throughput -2020]]-Table_0[[#This Row],[Total Traveler Throughput (1 Year Ago - Same WeekDay)]]</f>
        <v>-1847713</v>
      </c>
      <c r="L97" s="2">
        <f>Table_0[[#This Row],[7 Day average]]-Table_0[[#This Row],[2019 7 Day average]]</f>
        <v>-1969104.8571428573</v>
      </c>
      <c r="M97" s="2">
        <f>+Table_0[[#This Row],[30 Day average]]-Table_0[[#This Row],[2019 30 average]]</f>
        <v>-2121822.0013605445</v>
      </c>
      <c r="N97" s="27"/>
      <c r="O97" s="29">
        <f>Table_0[[#This Row],[Year Over Year change - Actuals]]/Table_0[[#This Row],[Total Traveler Throughput (1 Year Ago - Same WeekDay)]]</f>
        <v>-0.78700867675540209</v>
      </c>
      <c r="P97" s="29">
        <f>Table_0[[#This Row],[Year Over Year change - 7-Day average]]/Table_0[[#This Row],[2019 7 Day average]]</f>
        <v>-0.77260584116758113</v>
      </c>
      <c r="Q97" s="29">
        <f>Table_0[[#This Row],[Year Over Year change - 30-Day average]]/Table_0[[#This Row],[2019 30 average]]</f>
        <v>-0.81466012637691343</v>
      </c>
      <c r="R97" s="2"/>
    </row>
    <row r="98" spans="2:18" x14ac:dyDescent="0.25">
      <c r="B98" s="1">
        <v>44011</v>
      </c>
      <c r="C98" s="2">
        <v>625235</v>
      </c>
      <c r="D98" s="2">
        <f t="shared" si="4"/>
        <v>575458.57142857148</v>
      </c>
      <c r="E98" s="2">
        <f t="shared" si="5"/>
        <v>477823.16666666669</v>
      </c>
      <c r="F98" s="2"/>
      <c r="G98" s="2">
        <v>2455536</v>
      </c>
      <c r="H98" s="2">
        <f t="shared" si="6"/>
        <v>2571331.4285714286</v>
      </c>
      <c r="I98" s="2">
        <f t="shared" si="7"/>
        <v>2615459.8979591839</v>
      </c>
      <c r="J98" s="2"/>
      <c r="K98" s="2">
        <f>Table_0[[#This Row],[Total Traveler Throughput -2020]]-Table_0[[#This Row],[Total Traveler Throughput (1 Year Ago - Same WeekDay)]]</f>
        <v>-1830301</v>
      </c>
      <c r="L98" s="2">
        <f>Table_0[[#This Row],[7 Day average]]-Table_0[[#This Row],[2019 7 Day average]]</f>
        <v>-1995872.8571428573</v>
      </c>
      <c r="M98" s="2">
        <f>+Table_0[[#This Row],[30 Day average]]-Table_0[[#This Row],[2019 30 average]]</f>
        <v>-2137636.7312925174</v>
      </c>
      <c r="N98" s="27"/>
      <c r="O98" s="29">
        <f>Table_0[[#This Row],[Year Over Year change - Actuals]]/Table_0[[#This Row],[Total Traveler Throughput (1 Year Ago - Same WeekDay)]]</f>
        <v>-0.74537738400088616</v>
      </c>
      <c r="P98" s="29">
        <f>Table_0[[#This Row],[Year Over Year change - 7-Day average]]/Table_0[[#This Row],[2019 7 Day average]]</f>
        <v>-0.77620210096825881</v>
      </c>
      <c r="Q98" s="29">
        <f>Table_0[[#This Row],[Year Over Year change - 30-Day average]]/Table_0[[#This Row],[2019 30 average]]</f>
        <v>-0.81730816555837582</v>
      </c>
      <c r="R98" s="2"/>
    </row>
    <row r="99" spans="2:18" x14ac:dyDescent="0.25">
      <c r="B99" s="1">
        <v>44010</v>
      </c>
      <c r="C99" s="2">
        <v>633810</v>
      </c>
      <c r="D99" s="2">
        <f t="shared" si="4"/>
        <v>572930.71428571432</v>
      </c>
      <c r="E99" s="2">
        <f t="shared" si="5"/>
        <v>465944.23333333334</v>
      </c>
      <c r="F99" s="2"/>
      <c r="G99" s="2">
        <v>2632030</v>
      </c>
      <c r="H99" s="2">
        <f t="shared" si="6"/>
        <v>2608601.7142857141</v>
      </c>
      <c r="I99" s="2">
        <f t="shared" si="7"/>
        <v>2622316.3877551025</v>
      </c>
      <c r="J99" s="2"/>
      <c r="K99" s="2">
        <f>Table_0[[#This Row],[Total Traveler Throughput -2020]]-Table_0[[#This Row],[Total Traveler Throughput (1 Year Ago - Same WeekDay)]]</f>
        <v>-1998220</v>
      </c>
      <c r="L99" s="2">
        <f>Table_0[[#This Row],[7 Day average]]-Table_0[[#This Row],[2019 7 Day average]]</f>
        <v>-2035670.9999999998</v>
      </c>
      <c r="M99" s="2">
        <f>+Table_0[[#This Row],[30 Day average]]-Table_0[[#This Row],[2019 30 average]]</f>
        <v>-2156372.1544217691</v>
      </c>
      <c r="N99" s="27"/>
      <c r="O99" s="29">
        <f>Table_0[[#This Row],[Year Over Year change - Actuals]]/Table_0[[#This Row],[Total Traveler Throughput (1 Year Ago - Same WeekDay)]]</f>
        <v>-0.75919347423851546</v>
      </c>
      <c r="P99" s="29">
        <f>Table_0[[#This Row],[Year Over Year change - 7-Day average]]/Table_0[[#This Row],[2019 7 Day average]]</f>
        <v>-0.78036865070350769</v>
      </c>
      <c r="Q99" s="29">
        <f>Table_0[[#This Row],[Year Over Year change - 30-Day average]]/Table_0[[#This Row],[2019 30 average]]</f>
        <v>-0.82231578328646449</v>
      </c>
      <c r="R99" s="2"/>
    </row>
    <row r="100" spans="2:18" x14ac:dyDescent="0.25">
      <c r="B100" s="1">
        <v>44009</v>
      </c>
      <c r="C100" s="2">
        <v>546310</v>
      </c>
      <c r="D100" s="2">
        <f t="shared" si="4"/>
        <v>566737.28571428568</v>
      </c>
      <c r="E100" s="2">
        <f t="shared" si="5"/>
        <v>455721.66666666669</v>
      </c>
      <c r="F100" s="2"/>
      <c r="G100" s="2">
        <v>2368846</v>
      </c>
      <c r="H100" s="2">
        <f t="shared" si="6"/>
        <v>2621117.8571428573</v>
      </c>
      <c r="I100" s="2">
        <f t="shared" si="7"/>
        <v>2623504.7142857141</v>
      </c>
      <c r="J100" s="2"/>
      <c r="K100" s="2">
        <f>Table_0[[#This Row],[Total Traveler Throughput -2020]]-Table_0[[#This Row],[Total Traveler Throughput (1 Year Ago - Same WeekDay)]]</f>
        <v>-1822536</v>
      </c>
      <c r="L100" s="2">
        <f>Table_0[[#This Row],[7 Day average]]-Table_0[[#This Row],[2019 7 Day average]]</f>
        <v>-2054380.5714285716</v>
      </c>
      <c r="M100" s="2">
        <f>+Table_0[[#This Row],[30 Day average]]-Table_0[[#This Row],[2019 30 average]]</f>
        <v>-2167783.0476190476</v>
      </c>
      <c r="N100" s="27"/>
      <c r="O100" s="29">
        <f>Table_0[[#This Row],[Year Over Year change - Actuals]]/Table_0[[#This Row],[Total Traveler Throughput (1 Year Ago - Same WeekDay)]]</f>
        <v>-0.76937715664082851</v>
      </c>
      <c r="P100" s="29">
        <f>Table_0[[#This Row],[Year Over Year change - 7-Day average]]/Table_0[[#This Row],[2019 7 Day average]]</f>
        <v>-0.78378031183532659</v>
      </c>
      <c r="Q100" s="29">
        <f>Table_0[[#This Row],[Year Over Year change - 30-Day average]]/Table_0[[#This Row],[2019 30 average]]</f>
        <v>-0.82629279673669531</v>
      </c>
      <c r="R100" s="2"/>
    </row>
    <row r="101" spans="2:18" x14ac:dyDescent="0.25">
      <c r="B101" s="1">
        <v>44008</v>
      </c>
      <c r="C101" s="2">
        <v>632984</v>
      </c>
      <c r="D101" s="2">
        <f t="shared" si="4"/>
        <v>561140</v>
      </c>
      <c r="E101" s="2">
        <f t="shared" si="5"/>
        <v>448237.2</v>
      </c>
      <c r="F101" s="2"/>
      <c r="G101" s="2">
        <v>2730515</v>
      </c>
      <c r="H101" s="2">
        <f t="shared" si="6"/>
        <v>2622505.4285714286</v>
      </c>
      <c r="I101" s="2">
        <f t="shared" si="7"/>
        <v>2621322.163265306</v>
      </c>
      <c r="J101" s="2"/>
      <c r="K101" s="2">
        <f>Table_0[[#This Row],[Total Traveler Throughput -2020]]-Table_0[[#This Row],[Total Traveler Throughput (1 Year Ago - Same WeekDay)]]</f>
        <v>-2097531</v>
      </c>
      <c r="L101" s="2">
        <f>Table_0[[#This Row],[7 Day average]]-Table_0[[#This Row],[2019 7 Day average]]</f>
        <v>-2061365.4285714286</v>
      </c>
      <c r="M101" s="2">
        <f>+Table_0[[#This Row],[30 Day average]]-Table_0[[#This Row],[2019 30 average]]</f>
        <v>-2173084.9632653059</v>
      </c>
      <c r="N101" s="27"/>
      <c r="O101" s="29">
        <f>Table_0[[#This Row],[Year Over Year change - Actuals]]/Table_0[[#This Row],[Total Traveler Throughput (1 Year Ago - Same WeekDay)]]</f>
        <v>-0.7681814602739776</v>
      </c>
      <c r="P101" s="29">
        <f>Table_0[[#This Row],[Year Over Year change - 7-Day average]]/Table_0[[#This Row],[2019 7 Day average]]</f>
        <v>-0.7860290415849881</v>
      </c>
      <c r="Q101" s="29">
        <f>Table_0[[#This Row],[Year Over Year change - 30-Day average]]/Table_0[[#This Row],[2019 30 average]]</f>
        <v>-0.82900339138717538</v>
      </c>
      <c r="R101" s="2"/>
    </row>
    <row r="102" spans="2:18" x14ac:dyDescent="0.25">
      <c r="B102" s="1">
        <v>44007</v>
      </c>
      <c r="C102" s="2">
        <v>623624</v>
      </c>
      <c r="D102" s="2">
        <f t="shared" si="4"/>
        <v>554700.57142857148</v>
      </c>
      <c r="E102" s="2">
        <f t="shared" si="5"/>
        <v>435843.4</v>
      </c>
      <c r="F102" s="2"/>
      <c r="G102" s="2">
        <v>2711222</v>
      </c>
      <c r="H102" s="2">
        <f t="shared" si="6"/>
        <v>2628560.8571428573</v>
      </c>
      <c r="I102" s="2">
        <f t="shared" si="7"/>
        <v>2617724.7959183673</v>
      </c>
      <c r="J102" s="2"/>
      <c r="K102" s="2">
        <f>Table_0[[#This Row],[Total Traveler Throughput -2020]]-Table_0[[#This Row],[Total Traveler Throughput (1 Year Ago - Same WeekDay)]]</f>
        <v>-2087598</v>
      </c>
      <c r="L102" s="2">
        <f>Table_0[[#This Row],[7 Day average]]-Table_0[[#This Row],[2019 7 Day average]]</f>
        <v>-2073860.2857142859</v>
      </c>
      <c r="M102" s="2">
        <f>+Table_0[[#This Row],[30 Day average]]-Table_0[[#This Row],[2019 30 average]]</f>
        <v>-2181881.3959183674</v>
      </c>
      <c r="N102" s="27"/>
      <c r="O102" s="29">
        <f>Table_0[[#This Row],[Year Over Year change - Actuals]]/Table_0[[#This Row],[Total Traveler Throughput (1 Year Ago - Same WeekDay)]]</f>
        <v>-0.76998416212320497</v>
      </c>
      <c r="P102" s="29">
        <f>Table_0[[#This Row],[Year Over Year change - 7-Day average]]/Table_0[[#This Row],[2019 7 Day average]]</f>
        <v>-0.7889717599951217</v>
      </c>
      <c r="Q102" s="29">
        <f>Table_0[[#This Row],[Year Over Year change - 30-Day average]]/Table_0[[#This Row],[2019 30 average]]</f>
        <v>-0.83350297148134911</v>
      </c>
      <c r="R102" s="2"/>
    </row>
    <row r="103" spans="2:18" x14ac:dyDescent="0.25">
      <c r="B103" s="1">
        <v>44006</v>
      </c>
      <c r="C103" s="2">
        <v>494826</v>
      </c>
      <c r="D103" s="2">
        <f t="shared" si="4"/>
        <v>547970.57142857148</v>
      </c>
      <c r="E103" s="2">
        <f t="shared" si="5"/>
        <v>423884.03333333333</v>
      </c>
      <c r="F103" s="2"/>
      <c r="G103" s="2">
        <v>2594661</v>
      </c>
      <c r="H103" s="2">
        <f t="shared" si="6"/>
        <v>2631070</v>
      </c>
      <c r="I103" s="2">
        <f t="shared" si="7"/>
        <v>2612343.1224489799</v>
      </c>
      <c r="J103" s="2"/>
      <c r="K103" s="2">
        <f>Table_0[[#This Row],[Total Traveler Throughput -2020]]-Table_0[[#This Row],[Total Traveler Throughput (1 Year Ago - Same WeekDay)]]</f>
        <v>-2099835</v>
      </c>
      <c r="L103" s="2">
        <f>Table_0[[#This Row],[7 Day average]]-Table_0[[#This Row],[2019 7 Day average]]</f>
        <v>-2083099.4285714286</v>
      </c>
      <c r="M103" s="2">
        <f>+Table_0[[#This Row],[30 Day average]]-Table_0[[#This Row],[2019 30 average]]</f>
        <v>-2188459.0891156467</v>
      </c>
      <c r="N103" s="27"/>
      <c r="O103" s="29">
        <f>Table_0[[#This Row],[Year Over Year change - Actuals]]/Table_0[[#This Row],[Total Traveler Throughput (1 Year Ago - Same WeekDay)]]</f>
        <v>-0.8092906934663141</v>
      </c>
      <c r="P103" s="29">
        <f>Table_0[[#This Row],[Year Over Year change - 7-Day average]]/Table_0[[#This Row],[2019 7 Day average]]</f>
        <v>-0.79173090361390186</v>
      </c>
      <c r="Q103" s="29">
        <f>Table_0[[#This Row],[Year Over Year change - 30-Day average]]/Table_0[[#This Row],[2019 30 average]]</f>
        <v>-0.8377379947945135</v>
      </c>
      <c r="R103" s="2"/>
    </row>
    <row r="104" spans="2:18" x14ac:dyDescent="0.25">
      <c r="B104" s="1">
        <v>44005</v>
      </c>
      <c r="C104" s="2">
        <v>471421</v>
      </c>
      <c r="D104" s="2">
        <f t="shared" si="4"/>
        <v>540399.57142857148</v>
      </c>
      <c r="E104" s="2">
        <f t="shared" si="5"/>
        <v>418748.8</v>
      </c>
      <c r="F104" s="2"/>
      <c r="G104" s="2">
        <v>2506510</v>
      </c>
      <c r="H104" s="2">
        <f t="shared" si="6"/>
        <v>2625032</v>
      </c>
      <c r="I104" s="2">
        <f t="shared" si="7"/>
        <v>2605519.3265306125</v>
      </c>
      <c r="J104" s="2"/>
      <c r="K104" s="2">
        <f>Table_0[[#This Row],[Total Traveler Throughput -2020]]-Table_0[[#This Row],[Total Traveler Throughput (1 Year Ago - Same WeekDay)]]</f>
        <v>-2035089</v>
      </c>
      <c r="L104" s="2">
        <f>Table_0[[#This Row],[7 Day average]]-Table_0[[#This Row],[2019 7 Day average]]</f>
        <v>-2084632.4285714286</v>
      </c>
      <c r="M104" s="2">
        <f>+Table_0[[#This Row],[30 Day average]]-Table_0[[#This Row],[2019 30 average]]</f>
        <v>-2186770.5265306127</v>
      </c>
      <c r="N104" s="27"/>
      <c r="O104" s="29">
        <f>Table_0[[#This Row],[Year Over Year change - Actuals]]/Table_0[[#This Row],[Total Traveler Throughput (1 Year Ago - Same WeekDay)]]</f>
        <v>-0.8119213567869269</v>
      </c>
      <c r="P104" s="29">
        <f>Table_0[[#This Row],[Year Over Year change - 7-Day average]]/Table_0[[#This Row],[2019 7 Day average]]</f>
        <v>-0.79413600617875468</v>
      </c>
      <c r="Q104" s="29">
        <f>Table_0[[#This Row],[Year Over Year change - 30-Day average]]/Table_0[[#This Row],[2019 30 average]]</f>
        <v>-0.83928394015883734</v>
      </c>
      <c r="R104" s="2"/>
    </row>
    <row r="105" spans="2:18" x14ac:dyDescent="0.25">
      <c r="B105" s="1">
        <v>44004</v>
      </c>
      <c r="C105" s="2">
        <v>607540</v>
      </c>
      <c r="D105" s="2">
        <f t="shared" si="4"/>
        <v>532757.14285714284</v>
      </c>
      <c r="E105" s="2">
        <f t="shared" si="5"/>
        <v>411949.8</v>
      </c>
      <c r="F105" s="2"/>
      <c r="G105" s="2">
        <v>2716428</v>
      </c>
      <c r="H105" s="2">
        <f t="shared" si="6"/>
        <v>2619326.8571428573</v>
      </c>
      <c r="I105" s="2">
        <f t="shared" si="7"/>
        <v>2598673.6734693879</v>
      </c>
      <c r="J105" s="2"/>
      <c r="K105" s="2">
        <f>Table_0[[#This Row],[Total Traveler Throughput -2020]]-Table_0[[#This Row],[Total Traveler Throughput (1 Year Ago - Same WeekDay)]]</f>
        <v>-2108888</v>
      </c>
      <c r="L105" s="2">
        <f>Table_0[[#This Row],[7 Day average]]-Table_0[[#This Row],[2019 7 Day average]]</f>
        <v>-2086569.7142857146</v>
      </c>
      <c r="M105" s="2">
        <f>+Table_0[[#This Row],[30 Day average]]-Table_0[[#This Row],[2019 30 average]]</f>
        <v>-2186723.8734693881</v>
      </c>
      <c r="N105" s="27"/>
      <c r="O105" s="29">
        <f>Table_0[[#This Row],[Year Over Year change - Actuals]]/Table_0[[#This Row],[Total Traveler Throughput (1 Year Ago - Same WeekDay)]]</f>
        <v>-0.77634599555003847</v>
      </c>
      <c r="P105" s="29">
        <f>Table_0[[#This Row],[Year Over Year change - 7-Day average]]/Table_0[[#This Row],[2019 7 Day average]]</f>
        <v>-0.79660532193440325</v>
      </c>
      <c r="Q105" s="29">
        <f>Table_0[[#This Row],[Year Over Year change - 30-Day average]]/Table_0[[#This Row],[2019 30 average]]</f>
        <v>-0.84147690254235663</v>
      </c>
      <c r="R105" s="2"/>
    </row>
    <row r="106" spans="2:18" x14ac:dyDescent="0.25">
      <c r="B106" s="1">
        <v>44003</v>
      </c>
      <c r="C106" s="2">
        <v>590456</v>
      </c>
      <c r="D106" s="2">
        <f t="shared" si="4"/>
        <v>522326.85714285716</v>
      </c>
      <c r="E106" s="2">
        <f t="shared" si="5"/>
        <v>400138.13333333336</v>
      </c>
      <c r="F106" s="2"/>
      <c r="G106" s="2">
        <v>2719643</v>
      </c>
      <c r="H106" s="2">
        <f t="shared" si="6"/>
        <v>2616920</v>
      </c>
      <c r="I106" s="2">
        <f t="shared" si="7"/>
        <v>2591961.7142857141</v>
      </c>
      <c r="J106" s="2"/>
      <c r="K106" s="2">
        <f>Table_0[[#This Row],[Total Traveler Throughput -2020]]-Table_0[[#This Row],[Total Traveler Throughput (1 Year Ago - Same WeekDay)]]</f>
        <v>-2129187</v>
      </c>
      <c r="L106" s="2">
        <f>Table_0[[#This Row],[7 Day average]]-Table_0[[#This Row],[2019 7 Day average]]</f>
        <v>-2094593.1428571427</v>
      </c>
      <c r="M106" s="2">
        <f>+Table_0[[#This Row],[30 Day average]]-Table_0[[#This Row],[2019 30 average]]</f>
        <v>-2191823.5809523808</v>
      </c>
      <c r="N106" s="27"/>
      <c r="O106" s="29">
        <f>Table_0[[#This Row],[Year Over Year change - Actuals]]/Table_0[[#This Row],[Total Traveler Throughput (1 Year Ago - Same WeekDay)]]</f>
        <v>-0.78289209282247707</v>
      </c>
      <c r="P106" s="29">
        <f>Table_0[[#This Row],[Year Over Year change - 7-Day average]]/Table_0[[#This Row],[2019 7 Day average]]</f>
        <v>-0.80040396452973062</v>
      </c>
      <c r="Q106" s="29">
        <f>Table_0[[#This Row],[Year Over Year change - 30-Day average]]/Table_0[[#This Row],[2019 30 average]]</f>
        <v>-0.84562343991118627</v>
      </c>
      <c r="R106" s="2"/>
    </row>
    <row r="107" spans="2:18" x14ac:dyDescent="0.25">
      <c r="B107" s="1">
        <v>44002</v>
      </c>
      <c r="C107" s="2">
        <v>507129</v>
      </c>
      <c r="D107" s="2">
        <f t="shared" si="4"/>
        <v>515696.85714285716</v>
      </c>
      <c r="E107" s="2">
        <f t="shared" si="5"/>
        <v>392078.7</v>
      </c>
      <c r="F107" s="2"/>
      <c r="G107" s="2">
        <v>2378559</v>
      </c>
      <c r="H107" s="2">
        <f t="shared" si="6"/>
        <v>2605840</v>
      </c>
      <c r="I107" s="2">
        <f t="shared" si="7"/>
        <v>2584479.3265306125</v>
      </c>
      <c r="J107" s="2"/>
      <c r="K107" s="2">
        <f>Table_0[[#This Row],[Total Traveler Throughput -2020]]-Table_0[[#This Row],[Total Traveler Throughput (1 Year Ago - Same WeekDay)]]</f>
        <v>-1871430</v>
      </c>
      <c r="L107" s="2">
        <f>Table_0[[#This Row],[7 Day average]]-Table_0[[#This Row],[2019 7 Day average]]</f>
        <v>-2090143.1428571427</v>
      </c>
      <c r="M107" s="2">
        <f>+Table_0[[#This Row],[30 Day average]]-Table_0[[#This Row],[2019 30 average]]</f>
        <v>-2192400.6265306124</v>
      </c>
      <c r="N107" s="27"/>
      <c r="O107" s="29">
        <f>Table_0[[#This Row],[Year Over Year change - Actuals]]/Table_0[[#This Row],[Total Traveler Throughput (1 Year Ago - Same WeekDay)]]</f>
        <v>-0.78679149855017261</v>
      </c>
      <c r="P107" s="29">
        <f>Table_0[[#This Row],[Year Over Year change - 7-Day average]]/Table_0[[#This Row],[2019 7 Day average]]</f>
        <v>-0.80209956975759933</v>
      </c>
      <c r="Q107" s="29">
        <f>Table_0[[#This Row],[Year Over Year change - 30-Day average]]/Table_0[[#This Row],[2019 30 average]]</f>
        <v>-0.84829489794127166</v>
      </c>
      <c r="R107" s="2"/>
    </row>
    <row r="108" spans="2:18" x14ac:dyDescent="0.25">
      <c r="B108" s="1">
        <v>44001</v>
      </c>
      <c r="C108" s="2">
        <v>587908</v>
      </c>
      <c r="D108" s="2">
        <f t="shared" si="4"/>
        <v>505695.42857142858</v>
      </c>
      <c r="E108" s="2">
        <f t="shared" si="5"/>
        <v>385789.36666666664</v>
      </c>
      <c r="F108" s="2"/>
      <c r="G108" s="2">
        <v>2772903</v>
      </c>
      <c r="H108" s="2">
        <f t="shared" si="6"/>
        <v>2597323.8571428573</v>
      </c>
      <c r="I108" s="2">
        <f t="shared" si="7"/>
        <v>2579146.6734693875</v>
      </c>
      <c r="J108" s="2"/>
      <c r="K108" s="2">
        <f>Table_0[[#This Row],[Total Traveler Throughput -2020]]-Table_0[[#This Row],[Total Traveler Throughput (1 Year Ago - Same WeekDay)]]</f>
        <v>-2184995</v>
      </c>
      <c r="L108" s="2">
        <f>Table_0[[#This Row],[7 Day average]]-Table_0[[#This Row],[2019 7 Day average]]</f>
        <v>-2091628.4285714286</v>
      </c>
      <c r="M108" s="2">
        <f>+Table_0[[#This Row],[30 Day average]]-Table_0[[#This Row],[2019 30 average]]</f>
        <v>-2193357.3068027208</v>
      </c>
      <c r="N108" s="27"/>
      <c r="O108" s="29">
        <f>Table_0[[#This Row],[Year Over Year change - Actuals]]/Table_0[[#This Row],[Total Traveler Throughput (1 Year Ago - Same WeekDay)]]</f>
        <v>-0.7879810436931981</v>
      </c>
      <c r="P108" s="29">
        <f>Table_0[[#This Row],[Year Over Year change - 7-Day average]]/Table_0[[#This Row],[2019 7 Day average]]</f>
        <v>-0.80530135771065903</v>
      </c>
      <c r="Q108" s="29">
        <f>Table_0[[#This Row],[Year Over Year change - 30-Day average]]/Table_0[[#This Row],[2019 30 average]]</f>
        <v>-0.85041976455425283</v>
      </c>
      <c r="R108" s="2"/>
    </row>
    <row r="109" spans="2:18" x14ac:dyDescent="0.25">
      <c r="B109" s="1">
        <v>44000</v>
      </c>
      <c r="C109" s="2">
        <v>576514</v>
      </c>
      <c r="D109" s="2">
        <f t="shared" si="4"/>
        <v>495894.85714285716</v>
      </c>
      <c r="E109" s="2">
        <f t="shared" si="5"/>
        <v>373871.33333333331</v>
      </c>
      <c r="F109" s="2"/>
      <c r="G109" s="2">
        <v>2728786</v>
      </c>
      <c r="H109" s="2">
        <f t="shared" si="6"/>
        <v>2590889.1428571427</v>
      </c>
      <c r="I109" s="2">
        <f t="shared" si="7"/>
        <v>2573132.775510204</v>
      </c>
      <c r="J109" s="2"/>
      <c r="K109" s="2">
        <f>Table_0[[#This Row],[Total Traveler Throughput -2020]]-Table_0[[#This Row],[Total Traveler Throughput (1 Year Ago - Same WeekDay)]]</f>
        <v>-2152272</v>
      </c>
      <c r="L109" s="2">
        <f>Table_0[[#This Row],[7 Day average]]-Table_0[[#This Row],[2019 7 Day average]]</f>
        <v>-2094994.2857142854</v>
      </c>
      <c r="M109" s="2">
        <f>+Table_0[[#This Row],[30 Day average]]-Table_0[[#This Row],[2019 30 average]]</f>
        <v>-2199261.4421768705</v>
      </c>
      <c r="N109" s="27"/>
      <c r="O109" s="29">
        <f>Table_0[[#This Row],[Year Over Year change - Actuals]]/Table_0[[#This Row],[Total Traveler Throughput (1 Year Ago - Same WeekDay)]]</f>
        <v>-0.78872876070164533</v>
      </c>
      <c r="P109" s="29">
        <f>Table_0[[#This Row],[Year Over Year change - 7-Day average]]/Table_0[[#This Row],[2019 7 Day average]]</f>
        <v>-0.80860051133025257</v>
      </c>
      <c r="Q109" s="29">
        <f>Table_0[[#This Row],[Year Over Year change - 30-Day average]]/Table_0[[#This Row],[2019 30 average]]</f>
        <v>-0.85470188833951566</v>
      </c>
      <c r="R109" s="2"/>
    </row>
    <row r="110" spans="2:18" x14ac:dyDescent="0.25">
      <c r="B110" s="1">
        <v>43999</v>
      </c>
      <c r="C110" s="2">
        <v>441829</v>
      </c>
      <c r="D110" s="2">
        <f t="shared" si="4"/>
        <v>485279.85714285716</v>
      </c>
      <c r="E110" s="2">
        <f t="shared" si="5"/>
        <v>361003.43333333335</v>
      </c>
      <c r="F110" s="2"/>
      <c r="G110" s="2">
        <v>2552395</v>
      </c>
      <c r="H110" s="2">
        <f t="shared" si="6"/>
        <v>2583303.4285714286</v>
      </c>
      <c r="I110" s="2">
        <f t="shared" si="7"/>
        <v>2566445.224489796</v>
      </c>
      <c r="J110" s="2"/>
      <c r="K110" s="2">
        <f>Table_0[[#This Row],[Total Traveler Throughput -2020]]-Table_0[[#This Row],[Total Traveler Throughput (1 Year Ago - Same WeekDay)]]</f>
        <v>-2110566</v>
      </c>
      <c r="L110" s="2">
        <f>Table_0[[#This Row],[7 Day average]]-Table_0[[#This Row],[2019 7 Day average]]</f>
        <v>-2098023.5714285714</v>
      </c>
      <c r="M110" s="2">
        <f>+Table_0[[#This Row],[30 Day average]]-Table_0[[#This Row],[2019 30 average]]</f>
        <v>-2205441.7911564624</v>
      </c>
      <c r="N110" s="27"/>
      <c r="O110" s="29">
        <f>Table_0[[#This Row],[Year Over Year change - Actuals]]/Table_0[[#This Row],[Total Traveler Throughput (1 Year Ago - Same WeekDay)]]</f>
        <v>-0.82689630719383167</v>
      </c>
      <c r="P110" s="29">
        <f>Table_0[[#This Row],[Year Over Year change - 7-Day average]]/Table_0[[#This Row],[2019 7 Day average]]</f>
        <v>-0.81214755813210149</v>
      </c>
      <c r="Q110" s="29">
        <f>Table_0[[#This Row],[Year Over Year change - 30-Day average]]/Table_0[[#This Row],[2019 30 average]]</f>
        <v>-0.8593371758381867</v>
      </c>
      <c r="R110" s="2"/>
    </row>
    <row r="111" spans="2:18" x14ac:dyDescent="0.25">
      <c r="B111" s="1">
        <v>43998</v>
      </c>
      <c r="C111" s="2">
        <v>417924</v>
      </c>
      <c r="D111" s="2">
        <f t="shared" si="4"/>
        <v>477442.71428571426</v>
      </c>
      <c r="E111" s="2">
        <f t="shared" si="5"/>
        <v>354415</v>
      </c>
      <c r="F111" s="2"/>
      <c r="G111" s="2">
        <v>2466574</v>
      </c>
      <c r="H111" s="2">
        <f t="shared" si="6"/>
        <v>2577112.4285714286</v>
      </c>
      <c r="I111" s="2">
        <f t="shared" si="7"/>
        <v>2559785.4489795915</v>
      </c>
      <c r="J111" s="2"/>
      <c r="K111" s="2">
        <f>Table_0[[#This Row],[Total Traveler Throughput -2020]]-Table_0[[#This Row],[Total Traveler Throughput (1 Year Ago - Same WeekDay)]]</f>
        <v>-2048650</v>
      </c>
      <c r="L111" s="2">
        <f>Table_0[[#This Row],[7 Day average]]-Table_0[[#This Row],[2019 7 Day average]]</f>
        <v>-2099669.7142857146</v>
      </c>
      <c r="M111" s="2">
        <f>+Table_0[[#This Row],[30 Day average]]-Table_0[[#This Row],[2019 30 average]]</f>
        <v>-2205370.4489795915</v>
      </c>
      <c r="N111" s="27"/>
      <c r="O111" s="29">
        <f>Table_0[[#This Row],[Year Over Year change - Actuals]]/Table_0[[#This Row],[Total Traveler Throughput (1 Year Ago - Same WeekDay)]]</f>
        <v>-0.83056498609001794</v>
      </c>
      <c r="P111" s="29">
        <f>Table_0[[#This Row],[Year Over Year change - 7-Day average]]/Table_0[[#This Row],[2019 7 Day average]]</f>
        <v>-0.81473733586765751</v>
      </c>
      <c r="Q111" s="29">
        <f>Table_0[[#This Row],[Year Over Year change - 30-Day average]]/Table_0[[#This Row],[2019 30 average]]</f>
        <v>-0.86154503685405326</v>
      </c>
      <c r="R111" s="2"/>
    </row>
    <row r="112" spans="2:18" x14ac:dyDescent="0.25">
      <c r="B112" s="1">
        <v>43997</v>
      </c>
      <c r="C112" s="2">
        <v>534528</v>
      </c>
      <c r="D112" s="2">
        <f t="shared" si="4"/>
        <v>466079.57142857142</v>
      </c>
      <c r="E112" s="2">
        <f t="shared" si="5"/>
        <v>348944.43333333335</v>
      </c>
      <c r="F112" s="2"/>
      <c r="G112" s="2">
        <v>2699580</v>
      </c>
      <c r="H112" s="2">
        <f t="shared" si="6"/>
        <v>2572343.1428571427</v>
      </c>
      <c r="I112" s="2">
        <f t="shared" si="7"/>
        <v>2551175.2857142859</v>
      </c>
      <c r="J112" s="2"/>
      <c r="K112" s="2">
        <f>Table_0[[#This Row],[Total Traveler Throughput -2020]]-Table_0[[#This Row],[Total Traveler Throughput (1 Year Ago - Same WeekDay)]]</f>
        <v>-2165052</v>
      </c>
      <c r="L112" s="2">
        <f>Table_0[[#This Row],[7 Day average]]-Table_0[[#This Row],[2019 7 Day average]]</f>
        <v>-2106263.5714285714</v>
      </c>
      <c r="M112" s="2">
        <f>+Table_0[[#This Row],[30 Day average]]-Table_0[[#This Row],[2019 30 average]]</f>
        <v>-2202230.8523809528</v>
      </c>
      <c r="N112" s="27"/>
      <c r="O112" s="29">
        <f>Table_0[[#This Row],[Year Over Year change - Actuals]]/Table_0[[#This Row],[Total Traveler Throughput (1 Year Ago - Same WeekDay)]]</f>
        <v>-0.80199586602360362</v>
      </c>
      <c r="P112" s="29">
        <f>Table_0[[#This Row],[Year Over Year change - 7-Day average]]/Table_0[[#This Row],[2019 7 Day average]]</f>
        <v>-0.81881127612279236</v>
      </c>
      <c r="Q112" s="29">
        <f>Table_0[[#This Row],[Year Over Year change - 30-Day average]]/Table_0[[#This Row],[2019 30 average]]</f>
        <v>-0.8632220861940364</v>
      </c>
      <c r="R112" s="2"/>
    </row>
    <row r="113" spans="2:18" x14ac:dyDescent="0.25">
      <c r="B113" s="1">
        <v>43996</v>
      </c>
      <c r="C113" s="2">
        <v>544046</v>
      </c>
      <c r="D113" s="2">
        <f t="shared" si="4"/>
        <v>451206.14285714284</v>
      </c>
      <c r="E113" s="2">
        <f t="shared" si="5"/>
        <v>337571.5</v>
      </c>
      <c r="F113" s="2"/>
      <c r="G113" s="2">
        <v>2642083</v>
      </c>
      <c r="H113" s="2">
        <f t="shared" si="6"/>
        <v>2564543.2857142859</v>
      </c>
      <c r="I113" s="2">
        <f t="shared" si="7"/>
        <v>2539455.2653061226</v>
      </c>
      <c r="J113" s="2"/>
      <c r="K113" s="2">
        <f>Table_0[[#This Row],[Total Traveler Throughput -2020]]-Table_0[[#This Row],[Total Traveler Throughput (1 Year Ago - Same WeekDay)]]</f>
        <v>-2098037</v>
      </c>
      <c r="L113" s="2">
        <f>Table_0[[#This Row],[7 Day average]]-Table_0[[#This Row],[2019 7 Day average]]</f>
        <v>-2113337.1428571432</v>
      </c>
      <c r="M113" s="2">
        <f>+Table_0[[#This Row],[30 Day average]]-Table_0[[#This Row],[2019 30 average]]</f>
        <v>-2201883.7653061226</v>
      </c>
      <c r="N113" s="27"/>
      <c r="O113" s="29">
        <f>Table_0[[#This Row],[Year Over Year change - Actuals]]/Table_0[[#This Row],[Total Traveler Throughput (1 Year Ago - Same WeekDay)]]</f>
        <v>-0.7940844401935897</v>
      </c>
      <c r="P113" s="29">
        <f>Table_0[[#This Row],[Year Over Year change - 7-Day average]]/Table_0[[#This Row],[2019 7 Day average]]</f>
        <v>-0.82405984513087638</v>
      </c>
      <c r="Q113" s="29">
        <f>Table_0[[#This Row],[Year Over Year change - 30-Day average]]/Table_0[[#This Row],[2019 30 average]]</f>
        <v>-0.8670693260039346</v>
      </c>
      <c r="R113" s="2"/>
    </row>
    <row r="114" spans="2:18" x14ac:dyDescent="0.25">
      <c r="B114" s="1">
        <v>43995</v>
      </c>
      <c r="C114" s="2">
        <v>437119</v>
      </c>
      <c r="D114" s="2">
        <f t="shared" si="4"/>
        <v>436521.71428571426</v>
      </c>
      <c r="E114" s="2">
        <f t="shared" si="5"/>
        <v>327785.53333333333</v>
      </c>
      <c r="F114" s="2"/>
      <c r="G114" s="2">
        <v>2318946</v>
      </c>
      <c r="H114" s="2">
        <f t="shared" si="6"/>
        <v>2568511.4285714286</v>
      </c>
      <c r="I114" s="2">
        <f t="shared" si="7"/>
        <v>2525870.3469387754</v>
      </c>
      <c r="J114" s="2"/>
      <c r="K114" s="2">
        <f>Table_0[[#This Row],[Total Traveler Throughput -2020]]-Table_0[[#This Row],[Total Traveler Throughput (1 Year Ago - Same WeekDay)]]</f>
        <v>-1881827</v>
      </c>
      <c r="L114" s="2">
        <f>Table_0[[#This Row],[7 Day average]]-Table_0[[#This Row],[2019 7 Day average]]</f>
        <v>-2131989.7142857146</v>
      </c>
      <c r="M114" s="2">
        <f>+Table_0[[#This Row],[30 Day average]]-Table_0[[#This Row],[2019 30 average]]</f>
        <v>-2198084.8136054422</v>
      </c>
      <c r="N114" s="27"/>
      <c r="O114" s="29">
        <f>Table_0[[#This Row],[Year Over Year change - Actuals]]/Table_0[[#This Row],[Total Traveler Throughput (1 Year Ago - Same WeekDay)]]</f>
        <v>-0.81150100088574728</v>
      </c>
      <c r="P114" s="29">
        <f>Table_0[[#This Row],[Year Over Year change - 7-Day average]]/Table_0[[#This Row],[2019 7 Day average]]</f>
        <v>-0.83004875531019084</v>
      </c>
      <c r="Q114" s="29">
        <f>Table_0[[#This Row],[Year Over Year change - 30-Day average]]/Table_0[[#This Row],[2019 30 average]]</f>
        <v>-0.87022867831256967</v>
      </c>
      <c r="R114" s="2"/>
    </row>
    <row r="115" spans="2:18" x14ac:dyDescent="0.25">
      <c r="B115" s="1">
        <v>43994</v>
      </c>
      <c r="C115" s="2">
        <v>519304</v>
      </c>
      <c r="D115" s="2">
        <f t="shared" si="4"/>
        <v>424507</v>
      </c>
      <c r="E115" s="2">
        <f t="shared" si="5"/>
        <v>321045.83333333331</v>
      </c>
      <c r="F115" s="2"/>
      <c r="G115" s="2">
        <v>2727860</v>
      </c>
      <c r="H115" s="2">
        <f t="shared" si="6"/>
        <v>2555226.5714285714</v>
      </c>
      <c r="I115" s="2">
        <f t="shared" si="7"/>
        <v>2509386.2653061226</v>
      </c>
      <c r="J115" s="2"/>
      <c r="K115" s="2">
        <f>Table_0[[#This Row],[Total Traveler Throughput -2020]]-Table_0[[#This Row],[Total Traveler Throughput (1 Year Ago - Same WeekDay)]]</f>
        <v>-2208556</v>
      </c>
      <c r="L115" s="2">
        <f>Table_0[[#This Row],[7 Day average]]-Table_0[[#This Row],[2019 7 Day average]]</f>
        <v>-2130719.5714285714</v>
      </c>
      <c r="M115" s="2">
        <f>+Table_0[[#This Row],[30 Day average]]-Table_0[[#This Row],[2019 30 average]]</f>
        <v>-2188340.4319727891</v>
      </c>
      <c r="N115" s="27"/>
      <c r="O115" s="29">
        <f>Table_0[[#This Row],[Year Over Year change - Actuals]]/Table_0[[#This Row],[Total Traveler Throughput (1 Year Ago - Same WeekDay)]]</f>
        <v>-0.80962952644197284</v>
      </c>
      <c r="P115" s="29">
        <f>Table_0[[#This Row],[Year Over Year change - 7-Day average]]/Table_0[[#This Row],[2019 7 Day average]]</f>
        <v>-0.8338671784542897</v>
      </c>
      <c r="Q115" s="29">
        <f>Table_0[[#This Row],[Year Over Year change - 30-Day average]]/Table_0[[#This Row],[2019 30 average]]</f>
        <v>-0.87206201063104616</v>
      </c>
      <c r="R115" s="2"/>
    </row>
    <row r="116" spans="2:18" x14ac:dyDescent="0.25">
      <c r="B116" s="1">
        <v>43993</v>
      </c>
      <c r="C116" s="2">
        <v>502209</v>
      </c>
      <c r="D116" s="2">
        <f t="shared" si="4"/>
        <v>410274.28571428574</v>
      </c>
      <c r="E116" s="2">
        <f t="shared" si="5"/>
        <v>309624.59999999998</v>
      </c>
      <c r="F116" s="2"/>
      <c r="G116" s="2">
        <v>2675686</v>
      </c>
      <c r="H116" s="2">
        <f t="shared" si="6"/>
        <v>2544076.2857142859</v>
      </c>
      <c r="I116" s="2">
        <f t="shared" si="7"/>
        <v>2492580.1836734698</v>
      </c>
      <c r="J116" s="2"/>
      <c r="K116" s="2">
        <f>Table_0[[#This Row],[Total Traveler Throughput -2020]]-Table_0[[#This Row],[Total Traveler Throughput (1 Year Ago - Same WeekDay)]]</f>
        <v>-2173477</v>
      </c>
      <c r="L116" s="2">
        <f>Table_0[[#This Row],[7 Day average]]-Table_0[[#This Row],[2019 7 Day average]]</f>
        <v>-2133802</v>
      </c>
      <c r="M116" s="2">
        <f>+Table_0[[#This Row],[30 Day average]]-Table_0[[#This Row],[2019 30 average]]</f>
        <v>-2182955.5836734697</v>
      </c>
      <c r="N116" s="27"/>
      <c r="O116" s="29">
        <f>Table_0[[#This Row],[Year Over Year change - Actuals]]/Table_0[[#This Row],[Total Traveler Throughput (1 Year Ago - Same WeekDay)]]</f>
        <v>-0.81230645150439929</v>
      </c>
      <c r="P116" s="29">
        <f>Table_0[[#This Row],[Year Over Year change - 7-Day average]]/Table_0[[#This Row],[2019 7 Day average]]</f>
        <v>-0.8387334970975151</v>
      </c>
      <c r="Q116" s="29">
        <f>Table_0[[#This Row],[Year Over Year change - 30-Day average]]/Table_0[[#This Row],[2019 30 average]]</f>
        <v>-0.87578148858437643</v>
      </c>
      <c r="R116" s="2"/>
    </row>
    <row r="117" spans="2:18" x14ac:dyDescent="0.25">
      <c r="B117" s="1">
        <v>43992</v>
      </c>
      <c r="C117" s="2">
        <v>386969</v>
      </c>
      <c r="D117" s="2">
        <f t="shared" si="4"/>
        <v>394513.28571428574</v>
      </c>
      <c r="E117" s="2">
        <f t="shared" si="5"/>
        <v>298324.46666666667</v>
      </c>
      <c r="F117" s="2"/>
      <c r="G117" s="2">
        <v>2509058</v>
      </c>
      <c r="H117" s="2">
        <f t="shared" si="6"/>
        <v>2536685</v>
      </c>
      <c r="I117" s="2">
        <f t="shared" si="7"/>
        <v>2475750.775510204</v>
      </c>
      <c r="J117" s="2"/>
      <c r="K117" s="2">
        <f>Table_0[[#This Row],[Total Traveler Throughput -2020]]-Table_0[[#This Row],[Total Traveler Throughput (1 Year Ago - Same WeekDay)]]</f>
        <v>-2122089</v>
      </c>
      <c r="L117" s="2">
        <f>Table_0[[#This Row],[7 Day average]]-Table_0[[#This Row],[2019 7 Day average]]</f>
        <v>-2142171.7142857141</v>
      </c>
      <c r="M117" s="2">
        <f>+Table_0[[#This Row],[30 Day average]]-Table_0[[#This Row],[2019 30 average]]</f>
        <v>-2177426.3088435372</v>
      </c>
      <c r="N117" s="27"/>
      <c r="O117" s="29">
        <f>Table_0[[#This Row],[Year Over Year change - Actuals]]/Table_0[[#This Row],[Total Traveler Throughput (1 Year Ago - Same WeekDay)]]</f>
        <v>-0.84577120178170451</v>
      </c>
      <c r="P117" s="29">
        <f>Table_0[[#This Row],[Year Over Year change - 7-Day average]]/Table_0[[#This Row],[2019 7 Day average]]</f>
        <v>-0.84447683267166163</v>
      </c>
      <c r="Q117" s="29">
        <f>Table_0[[#This Row],[Year Over Year change - 30-Day average]]/Table_0[[#This Row],[2019 30 average]]</f>
        <v>-0.87950141443248142</v>
      </c>
      <c r="R117" s="2"/>
    </row>
    <row r="118" spans="2:18" x14ac:dyDescent="0.25">
      <c r="B118" s="1">
        <v>43991</v>
      </c>
      <c r="C118" s="2">
        <v>338382</v>
      </c>
      <c r="D118" s="2">
        <f t="shared" si="4"/>
        <v>382722.85714285716</v>
      </c>
      <c r="E118" s="2">
        <f t="shared" si="5"/>
        <v>292613.66666666669</v>
      </c>
      <c r="F118" s="2"/>
      <c r="G118" s="2">
        <v>2433189</v>
      </c>
      <c r="H118" s="2">
        <f t="shared" si="6"/>
        <v>2516841.2857142859</v>
      </c>
      <c r="I118" s="2">
        <f t="shared" si="7"/>
        <v>2457157.3265306125</v>
      </c>
      <c r="J118" s="2"/>
      <c r="K118" s="2">
        <f>Table_0[[#This Row],[Total Traveler Throughput -2020]]-Table_0[[#This Row],[Total Traveler Throughput (1 Year Ago - Same WeekDay)]]</f>
        <v>-2094807</v>
      </c>
      <c r="L118" s="2">
        <f>Table_0[[#This Row],[7 Day average]]-Table_0[[#This Row],[2019 7 Day average]]</f>
        <v>-2134118.4285714286</v>
      </c>
      <c r="M118" s="2">
        <f>+Table_0[[#This Row],[30 Day average]]-Table_0[[#This Row],[2019 30 average]]</f>
        <v>-2164543.659863946</v>
      </c>
      <c r="N118" s="27"/>
      <c r="O118" s="29">
        <f>Table_0[[#This Row],[Year Over Year change - Actuals]]/Table_0[[#This Row],[Total Traveler Throughput (1 Year Ago - Same WeekDay)]]</f>
        <v>-0.86093065520187706</v>
      </c>
      <c r="P118" s="29">
        <f>Table_0[[#This Row],[Year Over Year change - 7-Day average]]/Table_0[[#This Row],[2019 7 Day average]]</f>
        <v>-0.84793524354705607</v>
      </c>
      <c r="Q118" s="29">
        <f>Table_0[[#This Row],[Year Over Year change - 30-Day average]]/Table_0[[#This Row],[2019 30 average]]</f>
        <v>-0.88091374389940957</v>
      </c>
      <c r="R118" s="2"/>
    </row>
    <row r="119" spans="2:18" x14ac:dyDescent="0.25">
      <c r="B119" s="1">
        <v>43990</v>
      </c>
      <c r="C119" s="2">
        <v>430414</v>
      </c>
      <c r="D119" s="2">
        <f t="shared" si="4"/>
        <v>372631.42857142858</v>
      </c>
      <c r="E119" s="2">
        <f t="shared" si="5"/>
        <v>288028.09999999998</v>
      </c>
      <c r="F119" s="2"/>
      <c r="G119" s="2">
        <v>2644981</v>
      </c>
      <c r="H119" s="2">
        <f t="shared" si="6"/>
        <v>2490303</v>
      </c>
      <c r="I119" s="2">
        <f t="shared" si="7"/>
        <v>2439335.0816326528</v>
      </c>
      <c r="J119" s="2"/>
      <c r="K119" s="2">
        <f>Table_0[[#This Row],[Total Traveler Throughput -2020]]-Table_0[[#This Row],[Total Traveler Throughput (1 Year Ago - Same WeekDay)]]</f>
        <v>-2214567</v>
      </c>
      <c r="L119" s="2">
        <f>Table_0[[#This Row],[7 Day average]]-Table_0[[#This Row],[2019 7 Day average]]</f>
        <v>-2117671.5714285714</v>
      </c>
      <c r="M119" s="2">
        <f>+Table_0[[#This Row],[30 Day average]]-Table_0[[#This Row],[2019 30 average]]</f>
        <v>-2151306.9816326527</v>
      </c>
      <c r="N119" s="27"/>
      <c r="O119" s="29">
        <f>Table_0[[#This Row],[Year Over Year change - Actuals]]/Table_0[[#This Row],[Total Traveler Throughput (1 Year Ago - Same WeekDay)]]</f>
        <v>-0.83727142085330675</v>
      </c>
      <c r="P119" s="29">
        <f>Table_0[[#This Row],[Year Over Year change - 7-Day average]]/Table_0[[#This Row],[2019 7 Day average]]</f>
        <v>-0.85036703221598797</v>
      </c>
      <c r="Q119" s="29">
        <f>Table_0[[#This Row],[Year Over Year change - 30-Day average]]/Table_0[[#This Row],[2019 30 average]]</f>
        <v>-0.88192351999167651</v>
      </c>
      <c r="R119" s="2"/>
    </row>
    <row r="120" spans="2:18" x14ac:dyDescent="0.25">
      <c r="B120" s="1">
        <v>43989</v>
      </c>
      <c r="C120" s="2">
        <v>441255</v>
      </c>
      <c r="D120" s="2">
        <f t="shared" si="4"/>
        <v>361609.57142857142</v>
      </c>
      <c r="E120" s="2">
        <f t="shared" si="5"/>
        <v>279333.63333333336</v>
      </c>
      <c r="F120" s="2"/>
      <c r="G120" s="2">
        <v>2669860</v>
      </c>
      <c r="H120" s="2">
        <f t="shared" si="6"/>
        <v>2469448.8571428573</v>
      </c>
      <c r="I120" s="2">
        <f t="shared" si="7"/>
        <v>2429512.7551020407</v>
      </c>
      <c r="J120" s="2"/>
      <c r="K120" s="2">
        <f>Table_0[[#This Row],[Total Traveler Throughput -2020]]-Table_0[[#This Row],[Total Traveler Throughput (1 Year Ago - Same WeekDay)]]</f>
        <v>-2228605</v>
      </c>
      <c r="L120" s="2">
        <f>Table_0[[#This Row],[7 Day average]]-Table_0[[#This Row],[2019 7 Day average]]</f>
        <v>-2107839.2857142859</v>
      </c>
      <c r="M120" s="2">
        <f>+Table_0[[#This Row],[30 Day average]]-Table_0[[#This Row],[2019 30 average]]</f>
        <v>-2150179.1217687074</v>
      </c>
      <c r="N120" s="27"/>
      <c r="O120" s="29">
        <f>Table_0[[#This Row],[Year Over Year change - Actuals]]/Table_0[[#This Row],[Total Traveler Throughput (1 Year Ago - Same WeekDay)]]</f>
        <v>-0.83472728907133709</v>
      </c>
      <c r="P120" s="29">
        <f>Table_0[[#This Row],[Year Over Year change - 7-Day average]]/Table_0[[#This Row],[2019 7 Day average]]</f>
        <v>-0.85356668943249459</v>
      </c>
      <c r="Q120" s="29">
        <f>Table_0[[#This Row],[Year Over Year change - 30-Day average]]/Table_0[[#This Row],[2019 30 average]]</f>
        <v>-0.88502483358166151</v>
      </c>
      <c r="R120" s="2"/>
    </row>
    <row r="121" spans="2:18" x14ac:dyDescent="0.25">
      <c r="B121" s="1">
        <v>43988</v>
      </c>
      <c r="C121" s="2">
        <v>353016</v>
      </c>
      <c r="D121" s="2">
        <f t="shared" si="4"/>
        <v>348994.14285714284</v>
      </c>
      <c r="E121" s="2">
        <f t="shared" si="5"/>
        <v>271806.59999999998</v>
      </c>
      <c r="F121" s="2"/>
      <c r="G121" s="2">
        <v>2225952</v>
      </c>
      <c r="H121" s="2">
        <f t="shared" si="6"/>
        <v>2453122.8571428573</v>
      </c>
      <c r="I121" s="2">
        <f t="shared" si="7"/>
        <v>2422939.6938775508</v>
      </c>
      <c r="J121" s="2"/>
      <c r="K121" s="2">
        <f>Table_0[[#This Row],[Total Traveler Throughput -2020]]-Table_0[[#This Row],[Total Traveler Throughput (1 Year Ago - Same WeekDay)]]</f>
        <v>-1872936</v>
      </c>
      <c r="L121" s="2">
        <f>Table_0[[#This Row],[7 Day average]]-Table_0[[#This Row],[2019 7 Day average]]</f>
        <v>-2104128.7142857146</v>
      </c>
      <c r="M121" s="2">
        <f>+Table_0[[#This Row],[30 Day average]]-Table_0[[#This Row],[2019 30 average]]</f>
        <v>-2151133.0938775507</v>
      </c>
      <c r="N121" s="27"/>
      <c r="O121" s="29">
        <f>Table_0[[#This Row],[Year Over Year change - Actuals]]/Table_0[[#This Row],[Total Traveler Throughput (1 Year Ago - Same WeekDay)]]</f>
        <v>-0.84140897916936219</v>
      </c>
      <c r="P121" s="29">
        <f>Table_0[[#This Row],[Year Over Year change - 7-Day average]]/Table_0[[#This Row],[2019 7 Day average]]</f>
        <v>-0.85773474742980671</v>
      </c>
      <c r="Q121" s="29">
        <f>Table_0[[#This Row],[Year Over Year change - 30-Day average]]/Table_0[[#This Row],[2019 30 average]]</f>
        <v>-0.88781949435769303</v>
      </c>
      <c r="R121" s="2"/>
    </row>
    <row r="122" spans="2:18" x14ac:dyDescent="0.25">
      <c r="B122" s="1">
        <v>43987</v>
      </c>
      <c r="C122" s="2">
        <v>419675</v>
      </c>
      <c r="D122" s="2">
        <f t="shared" si="4"/>
        <v>336972.85714285716</v>
      </c>
      <c r="E122" s="2">
        <f t="shared" si="5"/>
        <v>266401.5</v>
      </c>
      <c r="F122" s="2"/>
      <c r="G122" s="2">
        <v>2649808</v>
      </c>
      <c r="H122" s="2">
        <f t="shared" si="6"/>
        <v>2437584</v>
      </c>
      <c r="I122" s="2">
        <f t="shared" si="7"/>
        <v>2408803.775510204</v>
      </c>
      <c r="J122" s="2"/>
      <c r="K122" s="2">
        <f>Table_0[[#This Row],[Total Traveler Throughput -2020]]-Table_0[[#This Row],[Total Traveler Throughput (1 Year Ago - Same WeekDay)]]</f>
        <v>-2230133</v>
      </c>
      <c r="L122" s="2">
        <f>Table_0[[#This Row],[7 Day average]]-Table_0[[#This Row],[2019 7 Day average]]</f>
        <v>-2100611.1428571427</v>
      </c>
      <c r="M122" s="2">
        <f>+Table_0[[#This Row],[30 Day average]]-Table_0[[#This Row],[2019 30 average]]</f>
        <v>-2142402.275510204</v>
      </c>
      <c r="N122" s="27"/>
      <c r="O122" s="29">
        <f>Table_0[[#This Row],[Year Over Year change - Actuals]]/Table_0[[#This Row],[Total Traveler Throughput (1 Year Ago - Same WeekDay)]]</f>
        <v>-0.8416206004359561</v>
      </c>
      <c r="P122" s="29">
        <f>Table_0[[#This Row],[Year Over Year change - 7-Day average]]/Table_0[[#This Row],[2019 7 Day average]]</f>
        <v>-0.86175948925540313</v>
      </c>
      <c r="Q122" s="29">
        <f>Table_0[[#This Row],[Year Over Year change - 30-Day average]]/Table_0[[#This Row],[2019 30 average]]</f>
        <v>-0.8894050637463925</v>
      </c>
      <c r="R122" s="2"/>
    </row>
    <row r="123" spans="2:18" x14ac:dyDescent="0.25">
      <c r="B123" s="1">
        <v>43986</v>
      </c>
      <c r="C123" s="2">
        <v>391882</v>
      </c>
      <c r="D123" s="2">
        <f t="shared" si="4"/>
        <v>323752.57142857142</v>
      </c>
      <c r="E123" s="2">
        <f t="shared" si="5"/>
        <v>257092.63333333333</v>
      </c>
      <c r="F123" s="2"/>
      <c r="G123" s="2">
        <v>2623947</v>
      </c>
      <c r="H123" s="2">
        <f t="shared" si="6"/>
        <v>2426270.4285714286</v>
      </c>
      <c r="I123" s="2">
        <f t="shared" si="7"/>
        <v>2397043.7142857141</v>
      </c>
      <c r="J123" s="2"/>
      <c r="K123" s="2">
        <f>Table_0[[#This Row],[Total Traveler Throughput -2020]]-Table_0[[#This Row],[Total Traveler Throughput (1 Year Ago - Same WeekDay)]]</f>
        <v>-2232065</v>
      </c>
      <c r="L123" s="2">
        <f>Table_0[[#This Row],[7 Day average]]-Table_0[[#This Row],[2019 7 Day average]]</f>
        <v>-2102517.8571428573</v>
      </c>
      <c r="M123" s="2">
        <f>+Table_0[[#This Row],[30 Day average]]-Table_0[[#This Row],[2019 30 average]]</f>
        <v>-2139951.0809523808</v>
      </c>
      <c r="N123" s="27"/>
      <c r="O123" s="29">
        <f>Table_0[[#This Row],[Year Over Year change - Actuals]]/Table_0[[#This Row],[Total Traveler Throughput (1 Year Ago - Same WeekDay)]]</f>
        <v>-0.850651709047477</v>
      </c>
      <c r="P123" s="29">
        <f>Table_0[[#This Row],[Year Over Year change - 7-Day average]]/Table_0[[#This Row],[2019 7 Day average]]</f>
        <v>-0.86656369066856465</v>
      </c>
      <c r="Q123" s="29">
        <f>Table_0[[#This Row],[Year Over Year change - 30-Day average]]/Table_0[[#This Row],[2019 30 average]]</f>
        <v>-0.8927459554445617</v>
      </c>
      <c r="R123" s="2"/>
    </row>
    <row r="124" spans="2:18" x14ac:dyDescent="0.25">
      <c r="B124" s="1">
        <v>43985</v>
      </c>
      <c r="C124" s="2">
        <v>304436</v>
      </c>
      <c r="D124" s="2">
        <f t="shared" si="4"/>
        <v>313737.42857142858</v>
      </c>
      <c r="E124" s="2">
        <f t="shared" si="5"/>
        <v>248383.26666666666</v>
      </c>
      <c r="F124" s="2"/>
      <c r="G124" s="2">
        <v>2370152</v>
      </c>
      <c r="H124" s="2">
        <f t="shared" si="6"/>
        <v>2406530.8571428573</v>
      </c>
      <c r="I124" s="2">
        <f t="shared" si="7"/>
        <v>2391431.6530612246</v>
      </c>
      <c r="J124" s="2"/>
      <c r="K124" s="2">
        <f>Table_0[[#This Row],[Total Traveler Throughput -2020]]-Table_0[[#This Row],[Total Traveler Throughput (1 Year Ago - Same WeekDay)]]</f>
        <v>-2065716</v>
      </c>
      <c r="L124" s="2">
        <f>Table_0[[#This Row],[7 Day average]]-Table_0[[#This Row],[2019 7 Day average]]</f>
        <v>-2092793.4285714286</v>
      </c>
      <c r="M124" s="2">
        <f>+Table_0[[#This Row],[30 Day average]]-Table_0[[#This Row],[2019 30 average]]</f>
        <v>-2143048.386394558</v>
      </c>
      <c r="N124" s="27"/>
      <c r="O124" s="29">
        <f>Table_0[[#This Row],[Year Over Year change - Actuals]]/Table_0[[#This Row],[Total Traveler Throughput (1 Year Ago - Same WeekDay)]]</f>
        <v>-0.87155422943338656</v>
      </c>
      <c r="P124" s="29">
        <f>Table_0[[#This Row],[Year Over Year change - 7-Day average]]/Table_0[[#This Row],[2019 7 Day average]]</f>
        <v>-0.86963083077026826</v>
      </c>
      <c r="Q124" s="29">
        <f>Table_0[[#This Row],[Year Over Year change - 30-Day average]]/Table_0[[#This Row],[2019 30 average]]</f>
        <v>-0.89613616331091206</v>
      </c>
      <c r="R124" s="2"/>
    </row>
    <row r="125" spans="2:18" x14ac:dyDescent="0.25">
      <c r="B125" s="1">
        <v>43984</v>
      </c>
      <c r="C125" s="2">
        <v>267742</v>
      </c>
      <c r="D125" s="2">
        <f t="shared" si="4"/>
        <v>307556.57142857142</v>
      </c>
      <c r="E125" s="2">
        <f t="shared" si="5"/>
        <v>243691.8</v>
      </c>
      <c r="F125" s="2"/>
      <c r="G125" s="2">
        <v>2247421</v>
      </c>
      <c r="H125" s="2">
        <f t="shared" si="6"/>
        <v>2392085.5714285714</v>
      </c>
      <c r="I125" s="2">
        <f t="shared" si="7"/>
        <v>2392473.5102040814</v>
      </c>
      <c r="J125" s="2"/>
      <c r="K125" s="2">
        <f>Table_0[[#This Row],[Total Traveler Throughput -2020]]-Table_0[[#This Row],[Total Traveler Throughput (1 Year Ago - Same WeekDay)]]</f>
        <v>-1979679</v>
      </c>
      <c r="L125" s="2">
        <f>Table_0[[#This Row],[7 Day average]]-Table_0[[#This Row],[2019 7 Day average]]</f>
        <v>-2084529</v>
      </c>
      <c r="M125" s="2">
        <f>+Table_0[[#This Row],[30 Day average]]-Table_0[[#This Row],[2019 30 average]]</f>
        <v>-2148781.7102040816</v>
      </c>
      <c r="N125" s="27"/>
      <c r="O125" s="29">
        <f>Table_0[[#This Row],[Year Over Year change - Actuals]]/Table_0[[#This Row],[Total Traveler Throughput (1 Year Ago - Same WeekDay)]]</f>
        <v>-0.88086700266661211</v>
      </c>
      <c r="P125" s="29">
        <f>Table_0[[#This Row],[Year Over Year change - 7-Day average]]/Table_0[[#This Row],[2019 7 Day average]]</f>
        <v>-0.8714274375874872</v>
      </c>
      <c r="Q125" s="29">
        <f>Table_0[[#This Row],[Year Over Year change - 30-Day average]]/Table_0[[#This Row],[2019 30 average]]</f>
        <v>-0.89814232050610565</v>
      </c>
      <c r="R125" s="2"/>
    </row>
    <row r="126" spans="2:18" x14ac:dyDescent="0.25">
      <c r="B126" s="1">
        <v>43983</v>
      </c>
      <c r="C126" s="2">
        <v>353261</v>
      </c>
      <c r="D126" s="2">
        <f t="shared" si="4"/>
        <v>307142.42857142858</v>
      </c>
      <c r="E126" s="2">
        <f t="shared" si="5"/>
        <v>240442.2</v>
      </c>
      <c r="F126" s="2"/>
      <c r="G126" s="2">
        <v>2499002</v>
      </c>
      <c r="H126" s="2">
        <f t="shared" si="6"/>
        <v>2421546.7142857141</v>
      </c>
      <c r="I126" s="2">
        <f t="shared" si="7"/>
        <v>2399723.6326530613</v>
      </c>
      <c r="J126" s="2"/>
      <c r="K126" s="2">
        <f>Table_0[[#This Row],[Total Traveler Throughput -2020]]-Table_0[[#This Row],[Total Traveler Throughput (1 Year Ago - Same WeekDay)]]</f>
        <v>-2145741</v>
      </c>
      <c r="L126" s="2">
        <f>Table_0[[#This Row],[7 Day average]]-Table_0[[#This Row],[2019 7 Day average]]</f>
        <v>-2114404.2857142854</v>
      </c>
      <c r="M126" s="2">
        <f>+Table_0[[#This Row],[30 Day average]]-Table_0[[#This Row],[2019 30 average]]</f>
        <v>-2159281.4326530611</v>
      </c>
      <c r="N126" s="27"/>
      <c r="O126" s="29">
        <f>Table_0[[#This Row],[Year Over Year change - Actuals]]/Table_0[[#This Row],[Total Traveler Throughput (1 Year Ago - Same WeekDay)]]</f>
        <v>-0.85863916875616741</v>
      </c>
      <c r="P126" s="29">
        <f>Table_0[[#This Row],[Year Over Year change - 7-Day average]]/Table_0[[#This Row],[2019 7 Day average]]</f>
        <v>-0.8731627076366244</v>
      </c>
      <c r="Q126" s="29">
        <f>Table_0[[#This Row],[Year Over Year change - 30-Day average]]/Table_0[[#This Row],[2019 30 average]]</f>
        <v>-0.89980421214830697</v>
      </c>
      <c r="R126" s="2"/>
    </row>
    <row r="127" spans="2:18" x14ac:dyDescent="0.25">
      <c r="B127" s="1">
        <v>43982</v>
      </c>
      <c r="C127" s="2">
        <v>352947</v>
      </c>
      <c r="D127" s="2">
        <f t="shared" si="4"/>
        <v>305357.85714285716</v>
      </c>
      <c r="E127" s="2">
        <f t="shared" si="5"/>
        <v>233142.2</v>
      </c>
      <c r="F127" s="2"/>
      <c r="G127" s="2">
        <v>2555578</v>
      </c>
      <c r="H127" s="2">
        <f t="shared" si="6"/>
        <v>2423437.4285714286</v>
      </c>
      <c r="I127" s="2">
        <f t="shared" si="7"/>
        <v>2399889.0612244899</v>
      </c>
      <c r="J127" s="2"/>
      <c r="K127" s="2">
        <f>Table_0[[#This Row],[Total Traveler Throughput -2020]]-Table_0[[#This Row],[Total Traveler Throughput (1 Year Ago - Same WeekDay)]]</f>
        <v>-2202631</v>
      </c>
      <c r="L127" s="2">
        <f>Table_0[[#This Row],[7 Day average]]-Table_0[[#This Row],[2019 7 Day average]]</f>
        <v>-2118079.5714285714</v>
      </c>
      <c r="M127" s="2">
        <f>+Table_0[[#This Row],[30 Day average]]-Table_0[[#This Row],[2019 30 average]]</f>
        <v>-2166746.8612244898</v>
      </c>
      <c r="N127" s="27"/>
      <c r="O127" s="29">
        <f>Table_0[[#This Row],[Year Over Year change - Actuals]]/Table_0[[#This Row],[Total Traveler Throughput (1 Year Ago - Same WeekDay)]]</f>
        <v>-0.86189151730058722</v>
      </c>
      <c r="P127" s="29">
        <f>Table_0[[#This Row],[Year Over Year change - 7-Day average]]/Table_0[[#This Row],[2019 7 Day average]]</f>
        <v>-0.8739980436289374</v>
      </c>
      <c r="Q127" s="29">
        <f>Table_0[[#This Row],[Year Over Year change - 30-Day average]]/Table_0[[#This Row],[2019 30 average]]</f>
        <v>-0.90285292609274004</v>
      </c>
      <c r="R127" s="2"/>
    </row>
    <row r="128" spans="2:18" x14ac:dyDescent="0.25">
      <c r="B128" s="1">
        <v>43981</v>
      </c>
      <c r="C128" s="2">
        <v>268867</v>
      </c>
      <c r="D128" s="2">
        <f t="shared" si="4"/>
        <v>293144.14285714284</v>
      </c>
      <c r="E128" s="2">
        <f t="shared" si="5"/>
        <v>227096.06666666668</v>
      </c>
      <c r="F128" s="2"/>
      <c r="G128" s="2">
        <v>2117180</v>
      </c>
      <c r="H128" s="2">
        <f t="shared" si="6"/>
        <v>2354171.4285714286</v>
      </c>
      <c r="I128" s="2">
        <f t="shared" si="7"/>
        <v>2401895.6938775512</v>
      </c>
      <c r="J128" s="2"/>
      <c r="K128" s="2">
        <f>Table_0[[#This Row],[Total Traveler Throughput -2020]]-Table_0[[#This Row],[Total Traveler Throughput (1 Year Ago - Same WeekDay)]]</f>
        <v>-1848313</v>
      </c>
      <c r="L128" s="2">
        <f>Table_0[[#This Row],[7 Day average]]-Table_0[[#This Row],[2019 7 Day average]]</f>
        <v>-2061027.2857142859</v>
      </c>
      <c r="M128" s="2">
        <f>+Table_0[[#This Row],[30 Day average]]-Table_0[[#This Row],[2019 30 average]]</f>
        <v>-2174799.6272108844</v>
      </c>
      <c r="N128" s="27"/>
      <c r="O128" s="29">
        <f>Table_0[[#This Row],[Year Over Year change - Actuals]]/Table_0[[#This Row],[Total Traveler Throughput (1 Year Ago - Same WeekDay)]]</f>
        <v>-0.873007018770251</v>
      </c>
      <c r="P128" s="29">
        <f>Table_0[[#This Row],[Year Over Year change - 7-Day average]]/Table_0[[#This Row],[2019 7 Day average]]</f>
        <v>-0.87547884606048842</v>
      </c>
      <c r="Q128" s="29">
        <f>Table_0[[#This Row],[Year Over Year change - 30-Day average]]/Table_0[[#This Row],[2019 30 average]]</f>
        <v>-0.90545132028608222</v>
      </c>
      <c r="R128" s="2"/>
    </row>
    <row r="129" spans="2:18" x14ac:dyDescent="0.25">
      <c r="B129" s="1">
        <v>43980</v>
      </c>
      <c r="C129" s="2">
        <v>327133</v>
      </c>
      <c r="D129" s="2">
        <f t="shared" si="4"/>
        <v>290904.57142857142</v>
      </c>
      <c r="E129" s="2">
        <f t="shared" si="5"/>
        <v>223290.33333333334</v>
      </c>
      <c r="F129" s="2"/>
      <c r="G129" s="2">
        <v>2570613</v>
      </c>
      <c r="H129" s="2">
        <f t="shared" si="6"/>
        <v>2355263.5714285714</v>
      </c>
      <c r="I129" s="2">
        <f t="shared" si="7"/>
        <v>2425012.9795918367</v>
      </c>
      <c r="J129" s="2"/>
      <c r="K129" s="2">
        <f>Table_0[[#This Row],[Total Traveler Throughput -2020]]-Table_0[[#This Row],[Total Traveler Throughput (1 Year Ago - Same WeekDay)]]</f>
        <v>-2243480</v>
      </c>
      <c r="L129" s="2">
        <f>Table_0[[#This Row],[7 Day average]]-Table_0[[#This Row],[2019 7 Day average]]</f>
        <v>-2064359</v>
      </c>
      <c r="M129" s="2">
        <f>+Table_0[[#This Row],[30 Day average]]-Table_0[[#This Row],[2019 30 average]]</f>
        <v>-2201722.6462585032</v>
      </c>
      <c r="N129" s="27"/>
      <c r="O129" s="29">
        <f>Table_0[[#This Row],[Year Over Year change - Actuals]]/Table_0[[#This Row],[Total Traveler Throughput (1 Year Ago - Same WeekDay)]]</f>
        <v>-0.87274124887721338</v>
      </c>
      <c r="P129" s="29">
        <f>Table_0[[#This Row],[Year Over Year change - 7-Day average]]/Table_0[[#This Row],[2019 7 Day average]]</f>
        <v>-0.87648746621927975</v>
      </c>
      <c r="Q129" s="29">
        <f>Table_0[[#This Row],[Year Over Year change - 30-Day average]]/Table_0[[#This Row],[2019 30 average]]</f>
        <v>-0.90792200486658159</v>
      </c>
      <c r="R129" s="2"/>
    </row>
    <row r="130" spans="2:18" x14ac:dyDescent="0.25">
      <c r="B130" s="1">
        <v>43979</v>
      </c>
      <c r="C130" s="2">
        <v>321776</v>
      </c>
      <c r="D130" s="2">
        <f t="shared" si="4"/>
        <v>293981.71428571426</v>
      </c>
      <c r="E130" s="2">
        <f t="shared" si="5"/>
        <v>216373.53333333333</v>
      </c>
      <c r="F130" s="2"/>
      <c r="G130" s="2">
        <v>2485770</v>
      </c>
      <c r="H130" s="2">
        <f t="shared" si="6"/>
        <v>2386986</v>
      </c>
      <c r="I130" s="2">
        <f t="shared" si="7"/>
        <v>2447286.3061224492</v>
      </c>
      <c r="J130" s="2"/>
      <c r="K130" s="2">
        <f>Table_0[[#This Row],[Total Traveler Throughput -2020]]-Table_0[[#This Row],[Total Traveler Throughput (1 Year Ago - Same WeekDay)]]</f>
        <v>-2163994</v>
      </c>
      <c r="L130" s="2">
        <f>Table_0[[#This Row],[7 Day average]]-Table_0[[#This Row],[2019 7 Day average]]</f>
        <v>-2093004.2857142857</v>
      </c>
      <c r="M130" s="2">
        <f>+Table_0[[#This Row],[30 Day average]]-Table_0[[#This Row],[2019 30 average]]</f>
        <v>-2230912.772789116</v>
      </c>
      <c r="N130" s="27"/>
      <c r="O130" s="29">
        <f>Table_0[[#This Row],[Year Over Year change - Actuals]]/Table_0[[#This Row],[Total Traveler Throughput (1 Year Ago - Same WeekDay)]]</f>
        <v>-0.87055278646053336</v>
      </c>
      <c r="P130" s="29">
        <f>Table_0[[#This Row],[Year Over Year change - 7-Day average]]/Table_0[[#This Row],[2019 7 Day average]]</f>
        <v>-0.87683978276968766</v>
      </c>
      <c r="Q130" s="29">
        <f>Table_0[[#This Row],[Year Over Year change - 30-Day average]]/Table_0[[#This Row],[2019 30 average]]</f>
        <v>-0.91158634247573522</v>
      </c>
      <c r="R130" s="2"/>
    </row>
    <row r="131" spans="2:18" x14ac:dyDescent="0.25">
      <c r="B131" s="1">
        <v>43978</v>
      </c>
      <c r="C131" s="2">
        <v>261170</v>
      </c>
      <c r="D131" s="2">
        <f t="shared" si="4"/>
        <v>293506.42857142858</v>
      </c>
      <c r="E131" s="2">
        <f t="shared" si="5"/>
        <v>209344.76666666666</v>
      </c>
      <c r="F131" s="2"/>
      <c r="G131" s="2">
        <v>2269035</v>
      </c>
      <c r="H131" s="2">
        <f t="shared" si="6"/>
        <v>2413823.8571428573</v>
      </c>
      <c r="I131" s="2">
        <f t="shared" si="7"/>
        <v>2462413.1428571432</v>
      </c>
      <c r="J131" s="2"/>
      <c r="K131" s="2">
        <f>Table_0[[#This Row],[Total Traveler Throughput -2020]]-Table_0[[#This Row],[Total Traveler Throughput (1 Year Ago - Same WeekDay)]]</f>
        <v>-2007865</v>
      </c>
      <c r="L131" s="2">
        <f>Table_0[[#This Row],[7 Day average]]-Table_0[[#This Row],[2019 7 Day average]]</f>
        <v>-2120317.4285714286</v>
      </c>
      <c r="M131" s="2">
        <f>+Table_0[[#This Row],[30 Day average]]-Table_0[[#This Row],[2019 30 average]]</f>
        <v>-2253068.3761904766</v>
      </c>
      <c r="N131" s="27"/>
      <c r="O131" s="29">
        <f>Table_0[[#This Row],[Year Over Year change - Actuals]]/Table_0[[#This Row],[Total Traveler Throughput (1 Year Ago - Same WeekDay)]]</f>
        <v>-0.8848982056248581</v>
      </c>
      <c r="P131" s="29">
        <f>Table_0[[#This Row],[Year Over Year change - 7-Day average]]/Table_0[[#This Row],[2019 7 Day average]]</f>
        <v>-0.87840602879829022</v>
      </c>
      <c r="Q131" s="29">
        <f>Table_0[[#This Row],[Year Over Year change - 30-Day average]]/Table_0[[#This Row],[2019 30 average]]</f>
        <v>-0.91498389810258918</v>
      </c>
      <c r="R131" s="2"/>
    </row>
    <row r="132" spans="2:18" x14ac:dyDescent="0.25">
      <c r="B132" s="1">
        <v>43977</v>
      </c>
      <c r="C132" s="2">
        <v>264843</v>
      </c>
      <c r="D132" s="2">
        <f t="shared" si="4"/>
        <v>289106</v>
      </c>
      <c r="E132" s="2">
        <f t="shared" si="5"/>
        <v>204634.23333333334</v>
      </c>
      <c r="F132" s="2"/>
      <c r="G132" s="2">
        <v>2453649</v>
      </c>
      <c r="H132" s="2">
        <f t="shared" si="6"/>
        <v>2442836.4285714286</v>
      </c>
      <c r="I132" s="2">
        <f t="shared" si="7"/>
        <v>2472434.3469387763</v>
      </c>
      <c r="J132" s="2"/>
      <c r="K132" s="2">
        <f>Table_0[[#This Row],[Total Traveler Throughput -2020]]-Table_0[[#This Row],[Total Traveler Throughput (1 Year Ago - Same WeekDay)]]</f>
        <v>-2188806</v>
      </c>
      <c r="L132" s="2">
        <f>Table_0[[#This Row],[7 Day average]]-Table_0[[#This Row],[2019 7 Day average]]</f>
        <v>-2153730.4285714286</v>
      </c>
      <c r="M132" s="2">
        <f>+Table_0[[#This Row],[30 Day average]]-Table_0[[#This Row],[2019 30 average]]</f>
        <v>-2267800.1136054429</v>
      </c>
      <c r="N132" s="27"/>
      <c r="O132" s="29">
        <f>Table_0[[#This Row],[Year Over Year change - Actuals]]/Table_0[[#This Row],[Total Traveler Throughput (1 Year Ago - Same WeekDay)]]</f>
        <v>-0.89206157848983292</v>
      </c>
      <c r="P132" s="29">
        <f>Table_0[[#This Row],[Year Over Year change - 7-Day average]]/Table_0[[#This Row],[2019 7 Day average]]</f>
        <v>-0.88165151108006468</v>
      </c>
      <c r="Q132" s="29">
        <f>Table_0[[#This Row],[Year Over Year change - 30-Day average]]/Table_0[[#This Row],[2019 30 average]]</f>
        <v>-0.91723370386489755</v>
      </c>
      <c r="R132" s="2"/>
    </row>
    <row r="133" spans="2:18" x14ac:dyDescent="0.25">
      <c r="B133" s="1">
        <v>43976</v>
      </c>
      <c r="C133" s="2">
        <v>340769</v>
      </c>
      <c r="D133" s="2">
        <f t="shared" si="4"/>
        <v>278482.28571428574</v>
      </c>
      <c r="E133" s="2">
        <f t="shared" si="5"/>
        <v>200101.96666666667</v>
      </c>
      <c r="F133" s="2"/>
      <c r="G133" s="2">
        <v>2512237</v>
      </c>
      <c r="H133" s="2">
        <f t="shared" si="6"/>
        <v>2422704.7142857141</v>
      </c>
      <c r="I133" s="2">
        <f t="shared" si="7"/>
        <v>2475689.5102040819</v>
      </c>
      <c r="J133" s="2"/>
      <c r="K133" s="2">
        <f>Table_0[[#This Row],[Total Traveler Throughput -2020]]-Table_0[[#This Row],[Total Traveler Throughput (1 Year Ago - Same WeekDay)]]</f>
        <v>-2171468</v>
      </c>
      <c r="L133" s="2">
        <f>Table_0[[#This Row],[7 Day average]]-Table_0[[#This Row],[2019 7 Day average]]</f>
        <v>-2144222.4285714282</v>
      </c>
      <c r="M133" s="2">
        <f>+Table_0[[#This Row],[30 Day average]]-Table_0[[#This Row],[2019 30 average]]</f>
        <v>-2275587.5435374151</v>
      </c>
      <c r="N133" s="27"/>
      <c r="O133" s="29">
        <f>Table_0[[#This Row],[Year Over Year change - Actuals]]/Table_0[[#This Row],[Total Traveler Throughput (1 Year Ago - Same WeekDay)]]</f>
        <v>-0.86435634854514121</v>
      </c>
      <c r="P133" s="29">
        <f>Table_0[[#This Row],[Year Over Year change - 7-Day average]]/Table_0[[#This Row],[2019 7 Day average]]</f>
        <v>-0.88505314573741156</v>
      </c>
      <c r="Q133" s="29">
        <f>Table_0[[#This Row],[Year Over Year change - 30-Day average]]/Table_0[[#This Row],[2019 30 average]]</f>
        <v>-0.91917323806482842</v>
      </c>
      <c r="R133" s="2"/>
    </row>
    <row r="134" spans="2:18" x14ac:dyDescent="0.25">
      <c r="B134" s="1">
        <v>43975</v>
      </c>
      <c r="C134" s="2">
        <v>267451</v>
      </c>
      <c r="D134" s="2">
        <f t="shared" ref="D134:D197" si="8">AVERAGE(C134:C140)</f>
        <v>264683.28571428574</v>
      </c>
      <c r="E134" s="2">
        <f t="shared" ref="E134:E197" si="9">AVERAGE(C134:C163)</f>
        <v>192558.3</v>
      </c>
      <c r="F134" s="2"/>
      <c r="G134" s="2">
        <v>2070716</v>
      </c>
      <c r="H134" s="2">
        <f t="shared" ref="H134:H197" si="10">AVERAGE(G134:G140)</f>
        <v>2437483.8571428573</v>
      </c>
      <c r="I134" s="2">
        <f t="shared" ref="I134:I197" si="11">AVERAGE(H134:H140)</f>
        <v>2479344.3061224488</v>
      </c>
      <c r="J134" s="2"/>
      <c r="K134" s="2">
        <f>Table_0[[#This Row],[Total Traveler Throughput -2020]]-Table_0[[#This Row],[Total Traveler Throughput (1 Year Ago - Same WeekDay)]]</f>
        <v>-1803265</v>
      </c>
      <c r="L134" s="2">
        <f>Table_0[[#This Row],[7 Day average]]-Table_0[[#This Row],[2019 7 Day average]]</f>
        <v>-2172800.5714285714</v>
      </c>
      <c r="M134" s="2">
        <f>+Table_0[[#This Row],[30 Day average]]-Table_0[[#This Row],[2019 30 average]]</f>
        <v>-2286786.0061224489</v>
      </c>
      <c r="N134" s="27"/>
      <c r="O134" s="29">
        <f>Table_0[[#This Row],[Year Over Year change - Actuals]]/Table_0[[#This Row],[Total Traveler Throughput (1 Year Ago - Same WeekDay)]]</f>
        <v>-0.87084129354290984</v>
      </c>
      <c r="P134" s="29">
        <f>Table_0[[#This Row],[Year Over Year change - 7-Day average]]/Table_0[[#This Row],[2019 7 Day average]]</f>
        <v>-0.89141126619622435</v>
      </c>
      <c r="Q134" s="29">
        <f>Table_0[[#This Row],[Year Over Year change - 30-Day average]]/Table_0[[#This Row],[2019 30 average]]</f>
        <v>-0.92233499013247178</v>
      </c>
      <c r="R134" s="2"/>
    </row>
    <row r="135" spans="2:18" x14ac:dyDescent="0.25">
      <c r="B135" s="1">
        <v>43974</v>
      </c>
      <c r="C135" s="2">
        <v>253190</v>
      </c>
      <c r="D135" s="2">
        <f t="shared" si="8"/>
        <v>262734.14285714284</v>
      </c>
      <c r="E135" s="2">
        <f t="shared" si="9"/>
        <v>187758.73333333334</v>
      </c>
      <c r="F135" s="2"/>
      <c r="G135" s="2">
        <v>2124825</v>
      </c>
      <c r="H135" s="2">
        <f t="shared" si="10"/>
        <v>2515992.4285714286</v>
      </c>
      <c r="I135" s="2">
        <f t="shared" si="11"/>
        <v>2478778.0816326528</v>
      </c>
      <c r="J135" s="2"/>
      <c r="K135" s="2">
        <f>Table_0[[#This Row],[Total Traveler Throughput -2020]]-Table_0[[#This Row],[Total Traveler Throughput (1 Year Ago - Same WeekDay)]]</f>
        <v>-1871635</v>
      </c>
      <c r="L135" s="2">
        <f>Table_0[[#This Row],[7 Day average]]-Table_0[[#This Row],[2019 7 Day average]]</f>
        <v>-2253258.2857142859</v>
      </c>
      <c r="M135" s="2">
        <f>+Table_0[[#This Row],[30 Day average]]-Table_0[[#This Row],[2019 30 average]]</f>
        <v>-2291019.3482993194</v>
      </c>
      <c r="N135" s="27"/>
      <c r="O135" s="29">
        <f>Table_0[[#This Row],[Year Over Year change - Actuals]]/Table_0[[#This Row],[Total Traveler Throughput (1 Year Ago - Same WeekDay)]]</f>
        <v>-0.88084195169013924</v>
      </c>
      <c r="P135" s="29">
        <f>Table_0[[#This Row],[Year Over Year change - 7-Day average]]/Table_0[[#This Row],[2019 7 Day average]]</f>
        <v>-0.8955743507517937</v>
      </c>
      <c r="Q135" s="29">
        <f>Table_0[[#This Row],[Year Over Year change - 30-Day average]]/Table_0[[#This Row],[2019 30 average]]</f>
        <v>-0.92425351235570641</v>
      </c>
      <c r="R135" s="2"/>
    </row>
    <row r="136" spans="2:18" x14ac:dyDescent="0.25">
      <c r="B136" s="1">
        <v>43973</v>
      </c>
      <c r="C136" s="2">
        <v>348673</v>
      </c>
      <c r="D136" s="2">
        <f t="shared" si="8"/>
        <v>254184.14285714287</v>
      </c>
      <c r="E136" s="2">
        <f t="shared" si="9"/>
        <v>183039.96666666667</v>
      </c>
      <c r="F136" s="2"/>
      <c r="G136" s="2">
        <v>2792670</v>
      </c>
      <c r="H136" s="2">
        <f t="shared" si="10"/>
        <v>2511176.8571428573</v>
      </c>
      <c r="I136" s="2">
        <f t="shared" si="11"/>
        <v>2462891</v>
      </c>
      <c r="J136" s="2"/>
      <c r="K136" s="2">
        <f>Table_0[[#This Row],[Total Traveler Throughput -2020]]-Table_0[[#This Row],[Total Traveler Throughput (1 Year Ago - Same WeekDay)]]</f>
        <v>-2443997</v>
      </c>
      <c r="L136" s="2">
        <f>Table_0[[#This Row],[7 Day average]]-Table_0[[#This Row],[2019 7 Day average]]</f>
        <v>-2256992.7142857146</v>
      </c>
      <c r="M136" s="2">
        <f>+Table_0[[#This Row],[30 Day average]]-Table_0[[#This Row],[2019 30 average]]</f>
        <v>-2279851.0333333332</v>
      </c>
      <c r="N136" s="27"/>
      <c r="O136" s="29">
        <f>Table_0[[#This Row],[Year Over Year change - Actuals]]/Table_0[[#This Row],[Total Traveler Throughput (1 Year Ago - Same WeekDay)]]</f>
        <v>-0.87514708146683995</v>
      </c>
      <c r="P136" s="29">
        <f>Table_0[[#This Row],[Year Over Year change - 7-Day average]]/Table_0[[#This Row],[2019 7 Day average]]</f>
        <v>-0.89877887647214705</v>
      </c>
      <c r="Q136" s="29">
        <f>Table_0[[#This Row],[Year Over Year change - 30-Day average]]/Table_0[[#This Row],[2019 30 average]]</f>
        <v>-0.9256808495923422</v>
      </c>
      <c r="R136" s="2"/>
    </row>
    <row r="137" spans="2:18" x14ac:dyDescent="0.25">
      <c r="B137" s="1">
        <v>43972</v>
      </c>
      <c r="C137" s="2">
        <v>318449</v>
      </c>
      <c r="D137" s="2">
        <f t="shared" si="8"/>
        <v>240154.71428571429</v>
      </c>
      <c r="E137" s="2">
        <f t="shared" si="9"/>
        <v>174716.46666666667</v>
      </c>
      <c r="F137" s="2"/>
      <c r="G137" s="2">
        <v>2673635</v>
      </c>
      <c r="H137" s="2">
        <f t="shared" si="10"/>
        <v>2492873.8571428573</v>
      </c>
      <c r="I137" s="2">
        <f t="shared" si="11"/>
        <v>2445545.4489795915</v>
      </c>
      <c r="J137" s="2"/>
      <c r="K137" s="2">
        <f>Table_0[[#This Row],[Total Traveler Throughput -2020]]-Table_0[[#This Row],[Total Traveler Throughput (1 Year Ago - Same WeekDay)]]</f>
        <v>-2355186</v>
      </c>
      <c r="L137" s="2">
        <f>Table_0[[#This Row],[7 Day average]]-Table_0[[#This Row],[2019 7 Day average]]</f>
        <v>-2252719.1428571432</v>
      </c>
      <c r="M137" s="2">
        <f>+Table_0[[#This Row],[30 Day average]]-Table_0[[#This Row],[2019 30 average]]</f>
        <v>-2270828.9823129247</v>
      </c>
      <c r="N137" s="27"/>
      <c r="O137" s="29">
        <f>Table_0[[#This Row],[Year Over Year change - Actuals]]/Table_0[[#This Row],[Total Traveler Throughput (1 Year Ago - Same WeekDay)]]</f>
        <v>-0.88089286682737178</v>
      </c>
      <c r="P137" s="29">
        <f>Table_0[[#This Row],[Year Over Year change - 7-Day average]]/Table_0[[#This Row],[2019 7 Day average]]</f>
        <v>-0.9036635112532484</v>
      </c>
      <c r="Q137" s="29">
        <f>Table_0[[#This Row],[Year Over Year change - 30-Day average]]/Table_0[[#This Row],[2019 30 average]]</f>
        <v>-0.92855726041011932</v>
      </c>
      <c r="R137" s="2"/>
    </row>
    <row r="138" spans="2:18" x14ac:dyDescent="0.25">
      <c r="B138" s="1">
        <v>43971</v>
      </c>
      <c r="C138" s="2">
        <v>230367</v>
      </c>
      <c r="D138" s="2">
        <f t="shared" si="8"/>
        <v>228223.14285714287</v>
      </c>
      <c r="E138" s="2">
        <f t="shared" si="9"/>
        <v>167196.79999999999</v>
      </c>
      <c r="F138" s="2"/>
      <c r="G138" s="2">
        <v>2472123</v>
      </c>
      <c r="H138" s="2">
        <f t="shared" si="10"/>
        <v>2483972.2857142859</v>
      </c>
      <c r="I138" s="2">
        <f t="shared" si="11"/>
        <v>2429550.9795918367</v>
      </c>
      <c r="J138" s="2"/>
      <c r="K138" s="2">
        <f>Table_0[[#This Row],[Total Traveler Throughput -2020]]-Table_0[[#This Row],[Total Traveler Throughput (1 Year Ago - Same WeekDay)]]</f>
        <v>-2241756</v>
      </c>
      <c r="L138" s="2">
        <f>Table_0[[#This Row],[7 Day average]]-Table_0[[#This Row],[2019 7 Day average]]</f>
        <v>-2255749.1428571432</v>
      </c>
      <c r="M138" s="2">
        <f>+Table_0[[#This Row],[30 Day average]]-Table_0[[#This Row],[2019 30 average]]</f>
        <v>-2262354.1795918369</v>
      </c>
      <c r="N138" s="27"/>
      <c r="O138" s="29">
        <f>Table_0[[#This Row],[Year Over Year change - Actuals]]/Table_0[[#This Row],[Total Traveler Throughput (1 Year Ago - Same WeekDay)]]</f>
        <v>-0.90681410269634644</v>
      </c>
      <c r="P138" s="29">
        <f>Table_0[[#This Row],[Year Over Year change - 7-Day average]]/Table_0[[#This Row],[2019 7 Day average]]</f>
        <v>-0.90812170322121155</v>
      </c>
      <c r="Q138" s="29">
        <f>Table_0[[#This Row],[Year Over Year change - 30-Day average]]/Table_0[[#This Row],[2019 30 average]]</f>
        <v>-0.93118201618140617</v>
      </c>
      <c r="R138" s="2"/>
    </row>
    <row r="139" spans="2:18" x14ac:dyDescent="0.25">
      <c r="B139" s="1">
        <v>43970</v>
      </c>
      <c r="C139" s="2">
        <v>190477</v>
      </c>
      <c r="D139" s="2">
        <f t="shared" si="8"/>
        <v>220551.71428571429</v>
      </c>
      <c r="E139" s="2">
        <f t="shared" si="9"/>
        <v>162829.36666666667</v>
      </c>
      <c r="F139" s="2"/>
      <c r="G139" s="2">
        <v>2312727</v>
      </c>
      <c r="H139" s="2">
        <f t="shared" si="10"/>
        <v>2465622.5714285714</v>
      </c>
      <c r="I139" s="2">
        <f t="shared" si="11"/>
        <v>2413685.6734693875</v>
      </c>
      <c r="J139" s="2"/>
      <c r="K139" s="2">
        <f>Table_0[[#This Row],[Total Traveler Throughput -2020]]-Table_0[[#This Row],[Total Traveler Throughput (1 Year Ago - Same WeekDay)]]</f>
        <v>-2122250</v>
      </c>
      <c r="L139" s="2">
        <f>Table_0[[#This Row],[7 Day average]]-Table_0[[#This Row],[2019 7 Day average]]</f>
        <v>-2245070.8571428573</v>
      </c>
      <c r="M139" s="2">
        <f>+Table_0[[#This Row],[30 Day average]]-Table_0[[#This Row],[2019 30 average]]</f>
        <v>-2250856.3068027208</v>
      </c>
      <c r="N139" s="27"/>
      <c r="O139" s="29">
        <f>Table_0[[#This Row],[Year Over Year change - Actuals]]/Table_0[[#This Row],[Total Traveler Throughput (1 Year Ago - Same WeekDay)]]</f>
        <v>-0.91763965223738042</v>
      </c>
      <c r="P139" s="29">
        <f>Table_0[[#This Row],[Year Over Year change - 7-Day average]]/Table_0[[#This Row],[2019 7 Day average]]</f>
        <v>-0.91054927999059998</v>
      </c>
      <c r="Q139" s="29">
        <f>Table_0[[#This Row],[Year Over Year change - 30-Day average]]/Table_0[[#This Row],[2019 30 average]]</f>
        <v>-0.9325391170621572</v>
      </c>
      <c r="R139" s="2"/>
    </row>
    <row r="140" spans="2:18" x14ac:dyDescent="0.25">
      <c r="B140" s="1">
        <v>43969</v>
      </c>
      <c r="C140" s="2">
        <v>244176</v>
      </c>
      <c r="D140" s="2">
        <f t="shared" si="8"/>
        <v>216655.71428571429</v>
      </c>
      <c r="E140" s="2">
        <f t="shared" si="9"/>
        <v>159992.86666666667</v>
      </c>
      <c r="F140" s="2"/>
      <c r="G140" s="2">
        <v>2615691</v>
      </c>
      <c r="H140" s="2">
        <f t="shared" si="10"/>
        <v>2448288.2857142859</v>
      </c>
      <c r="I140" s="2">
        <f t="shared" si="11"/>
        <v>2398951.6938775508</v>
      </c>
      <c r="J140" s="2"/>
      <c r="K140" s="2">
        <f>Table_0[[#This Row],[Total Traveler Throughput -2020]]-Table_0[[#This Row],[Total Traveler Throughput (1 Year Ago - Same WeekDay)]]</f>
        <v>-2371515</v>
      </c>
      <c r="L140" s="2">
        <f>Table_0[[#This Row],[7 Day average]]-Table_0[[#This Row],[2019 7 Day average]]</f>
        <v>-2231632.5714285718</v>
      </c>
      <c r="M140" s="2">
        <f>+Table_0[[#This Row],[30 Day average]]-Table_0[[#This Row],[2019 30 average]]</f>
        <v>-2238958.8272108841</v>
      </c>
      <c r="N140" s="27"/>
      <c r="O140" s="29">
        <f>Table_0[[#This Row],[Year Over Year change - Actuals]]/Table_0[[#This Row],[Total Traveler Throughput (1 Year Ago - Same WeekDay)]]</f>
        <v>-0.90664952396900089</v>
      </c>
      <c r="P140" s="29">
        <f>Table_0[[#This Row],[Year Over Year change - 7-Day average]]/Table_0[[#This Row],[2019 7 Day average]]</f>
        <v>-0.91150726997719345</v>
      </c>
      <c r="Q140" s="29">
        <f>Table_0[[#This Row],[Year Over Year change - 30-Day average]]/Table_0[[#This Row],[2019 30 average]]</f>
        <v>-0.93330717451502243</v>
      </c>
      <c r="R140" s="2"/>
    </row>
    <row r="141" spans="2:18" x14ac:dyDescent="0.25">
      <c r="B141" s="1">
        <v>43968</v>
      </c>
      <c r="C141" s="2">
        <v>253807</v>
      </c>
      <c r="D141" s="2">
        <f t="shared" si="8"/>
        <v>212579.85714285713</v>
      </c>
      <c r="E141" s="2">
        <f t="shared" si="9"/>
        <v>155094.86666666667</v>
      </c>
      <c r="F141" s="2"/>
      <c r="G141" s="2">
        <v>2620276</v>
      </c>
      <c r="H141" s="2">
        <f t="shared" si="10"/>
        <v>2433520.2857142859</v>
      </c>
      <c r="I141" s="2">
        <f t="shared" si="11"/>
        <v>2384963.6326530613</v>
      </c>
      <c r="J141" s="2"/>
      <c r="K141" s="2">
        <f>Table_0[[#This Row],[Total Traveler Throughput -2020]]-Table_0[[#This Row],[Total Traveler Throughput (1 Year Ago - Same WeekDay)]]</f>
        <v>-2366469</v>
      </c>
      <c r="L141" s="2">
        <f>Table_0[[#This Row],[7 Day average]]-Table_0[[#This Row],[2019 7 Day average]]</f>
        <v>-2220940.4285714286</v>
      </c>
      <c r="M141" s="2">
        <f>+Table_0[[#This Row],[30 Day average]]-Table_0[[#This Row],[2019 30 average]]</f>
        <v>-2229868.7659863946</v>
      </c>
      <c r="N141" s="27"/>
      <c r="O141" s="29">
        <f>Table_0[[#This Row],[Year Over Year change - Actuals]]/Table_0[[#This Row],[Total Traveler Throughput (1 Year Ago - Same WeekDay)]]</f>
        <v>-0.9031373030932619</v>
      </c>
      <c r="P141" s="29">
        <f>Table_0[[#This Row],[Year Over Year change - 7-Day average]]/Table_0[[#This Row],[2019 7 Day average]]</f>
        <v>-0.91264512632551942</v>
      </c>
      <c r="Q141" s="29">
        <f>Table_0[[#This Row],[Year Over Year change - 30-Day average]]/Table_0[[#This Row],[2019 30 average]]</f>
        <v>-0.93496971419470354</v>
      </c>
      <c r="R141" s="2"/>
    </row>
    <row r="142" spans="2:18" x14ac:dyDescent="0.25">
      <c r="B142" s="1">
        <v>43967</v>
      </c>
      <c r="C142" s="2">
        <v>193340</v>
      </c>
      <c r="D142" s="2">
        <f t="shared" si="8"/>
        <v>205009.57142857142</v>
      </c>
      <c r="E142" s="2">
        <f t="shared" si="9"/>
        <v>150180.79999999999</v>
      </c>
      <c r="F142" s="2"/>
      <c r="G142" s="2">
        <v>2091116</v>
      </c>
      <c r="H142" s="2">
        <f t="shared" si="10"/>
        <v>2404782.8571428573</v>
      </c>
      <c r="I142" s="2">
        <f t="shared" si="11"/>
        <v>2372241.4897959181</v>
      </c>
      <c r="J142" s="2"/>
      <c r="K142" s="2">
        <f>Table_0[[#This Row],[Total Traveler Throughput -2020]]-Table_0[[#This Row],[Total Traveler Throughput (1 Year Ago - Same WeekDay)]]</f>
        <v>-1897776</v>
      </c>
      <c r="L142" s="2">
        <f>Table_0[[#This Row],[7 Day average]]-Table_0[[#This Row],[2019 7 Day average]]</f>
        <v>-2199773.2857142859</v>
      </c>
      <c r="M142" s="2">
        <f>+Table_0[[#This Row],[30 Day average]]-Table_0[[#This Row],[2019 30 average]]</f>
        <v>-2222060.6897959183</v>
      </c>
      <c r="N142" s="27"/>
      <c r="O142" s="29">
        <f>Table_0[[#This Row],[Year Over Year change - Actuals]]/Table_0[[#This Row],[Total Traveler Throughput (1 Year Ago - Same WeekDay)]]</f>
        <v>-0.90754219278127091</v>
      </c>
      <c r="P142" s="29">
        <f>Table_0[[#This Row],[Year Over Year change - 7-Day average]]/Table_0[[#This Row],[2019 7 Day average]]</f>
        <v>-0.91474923782842288</v>
      </c>
      <c r="Q142" s="29">
        <f>Table_0[[#This Row],[Year Over Year change - 30-Day average]]/Table_0[[#This Row],[2019 30 average]]</f>
        <v>-0.93669244862043122</v>
      </c>
      <c r="R142" s="2"/>
    </row>
    <row r="143" spans="2:18" x14ac:dyDescent="0.25">
      <c r="B143" s="1">
        <v>43966</v>
      </c>
      <c r="C143" s="2">
        <v>250467</v>
      </c>
      <c r="D143" s="2">
        <f t="shared" si="8"/>
        <v>201615.28571428571</v>
      </c>
      <c r="E143" s="2">
        <f t="shared" si="9"/>
        <v>146905.63333333333</v>
      </c>
      <c r="F143" s="2"/>
      <c r="G143" s="2">
        <v>2664549</v>
      </c>
      <c r="H143" s="2">
        <f t="shared" si="10"/>
        <v>2389758</v>
      </c>
      <c r="I143" s="2">
        <f t="shared" si="11"/>
        <v>2365532.5306122447</v>
      </c>
      <c r="J143" s="2"/>
      <c r="K143" s="2">
        <f>Table_0[[#This Row],[Total Traveler Throughput -2020]]-Table_0[[#This Row],[Total Traveler Throughput (1 Year Ago - Same WeekDay)]]</f>
        <v>-2414082</v>
      </c>
      <c r="L143" s="2">
        <f>Table_0[[#This Row],[7 Day average]]-Table_0[[#This Row],[2019 7 Day average]]</f>
        <v>-2188142.7142857141</v>
      </c>
      <c r="M143" s="2">
        <f>+Table_0[[#This Row],[30 Day average]]-Table_0[[#This Row],[2019 30 average]]</f>
        <v>-2218626.8972789114</v>
      </c>
      <c r="N143" s="27"/>
      <c r="O143" s="29">
        <f>Table_0[[#This Row],[Year Over Year change - Actuals]]/Table_0[[#This Row],[Total Traveler Throughput (1 Year Ago - Same WeekDay)]]</f>
        <v>-0.90600022743060837</v>
      </c>
      <c r="P143" s="29">
        <f>Table_0[[#This Row],[Year Over Year change - 7-Day average]]/Table_0[[#This Row],[2019 7 Day average]]</f>
        <v>-0.91563359732898231</v>
      </c>
      <c r="Q143" s="29">
        <f>Table_0[[#This Row],[Year Over Year change - 30-Day average]]/Table_0[[#This Row],[2019 30 average]]</f>
        <v>-0.93789743686369376</v>
      </c>
      <c r="R143" s="2"/>
    </row>
    <row r="144" spans="2:18" x14ac:dyDescent="0.25">
      <c r="B144" s="1">
        <v>43965</v>
      </c>
      <c r="C144" s="2">
        <v>234928</v>
      </c>
      <c r="D144" s="2">
        <f t="shared" si="8"/>
        <v>196612</v>
      </c>
      <c r="E144" s="2">
        <f t="shared" si="9"/>
        <v>141582.86666666667</v>
      </c>
      <c r="F144" s="2"/>
      <c r="G144" s="2">
        <v>2611324</v>
      </c>
      <c r="H144" s="2">
        <f t="shared" si="10"/>
        <v>2380912.5714285714</v>
      </c>
      <c r="I144" s="2">
        <f t="shared" si="11"/>
        <v>2360609.4897959186</v>
      </c>
      <c r="J144" s="2"/>
      <c r="K144" s="2">
        <f>Table_0[[#This Row],[Total Traveler Throughput -2020]]-Table_0[[#This Row],[Total Traveler Throughput (1 Year Ago - Same WeekDay)]]</f>
        <v>-2376396</v>
      </c>
      <c r="L144" s="2">
        <f>Table_0[[#This Row],[7 Day average]]-Table_0[[#This Row],[2019 7 Day average]]</f>
        <v>-2184300.5714285714</v>
      </c>
      <c r="M144" s="2">
        <f>+Table_0[[#This Row],[30 Day average]]-Table_0[[#This Row],[2019 30 average]]</f>
        <v>-2219026.6231292519</v>
      </c>
      <c r="N144" s="27"/>
      <c r="O144" s="29">
        <f>Table_0[[#This Row],[Year Over Year change - Actuals]]/Table_0[[#This Row],[Total Traveler Throughput (1 Year Ago - Same WeekDay)]]</f>
        <v>-0.91003490949418764</v>
      </c>
      <c r="P144" s="29">
        <f>Table_0[[#This Row],[Year Over Year change - 7-Day average]]/Table_0[[#This Row],[2019 7 Day average]]</f>
        <v>-0.91742157928880574</v>
      </c>
      <c r="Q144" s="29">
        <f>Table_0[[#This Row],[Year Over Year change - 30-Day average]]/Table_0[[#This Row],[2019 30 average]]</f>
        <v>-0.94002274951503861</v>
      </c>
      <c r="R144" s="2"/>
    </row>
    <row r="145" spans="2:18" x14ac:dyDescent="0.25">
      <c r="B145" s="1">
        <v>43964</v>
      </c>
      <c r="C145" s="2">
        <v>176667</v>
      </c>
      <c r="D145" s="2">
        <f t="shared" si="8"/>
        <v>190317</v>
      </c>
      <c r="E145" s="2">
        <f t="shared" si="9"/>
        <v>136669.73333333334</v>
      </c>
      <c r="F145" s="2"/>
      <c r="G145" s="2">
        <v>2343675</v>
      </c>
      <c r="H145" s="2">
        <f t="shared" si="10"/>
        <v>2372915.1428571427</v>
      </c>
      <c r="I145" s="2">
        <f t="shared" si="11"/>
        <v>2355794.9387755101</v>
      </c>
      <c r="J145" s="2"/>
      <c r="K145" s="2">
        <f>Table_0[[#This Row],[Total Traveler Throughput -2020]]-Table_0[[#This Row],[Total Traveler Throughput (1 Year Ago - Same WeekDay)]]</f>
        <v>-2167008</v>
      </c>
      <c r="L145" s="2">
        <f>Table_0[[#This Row],[7 Day average]]-Table_0[[#This Row],[2019 7 Day average]]</f>
        <v>-2182598.1428571427</v>
      </c>
      <c r="M145" s="2">
        <f>+Table_0[[#This Row],[30 Day average]]-Table_0[[#This Row],[2019 30 average]]</f>
        <v>-2219125.2054421767</v>
      </c>
      <c r="N145" s="27"/>
      <c r="O145" s="29">
        <f>Table_0[[#This Row],[Year Over Year change - Actuals]]/Table_0[[#This Row],[Total Traveler Throughput (1 Year Ago - Same WeekDay)]]</f>
        <v>-0.92461966782937055</v>
      </c>
      <c r="P145" s="29">
        <f>Table_0[[#This Row],[Year Over Year change - 7-Day average]]/Table_0[[#This Row],[2019 7 Day average]]</f>
        <v>-0.91979612057646276</v>
      </c>
      <c r="Q145" s="29">
        <f>Table_0[[#This Row],[Year Over Year change - 30-Day average]]/Table_0[[#This Row],[2019 30 average]]</f>
        <v>-0.94198572588649365</v>
      </c>
      <c r="R145" s="2"/>
    </row>
    <row r="146" spans="2:18" x14ac:dyDescent="0.25">
      <c r="B146" s="1">
        <v>43963</v>
      </c>
      <c r="C146" s="2">
        <v>163205</v>
      </c>
      <c r="D146" s="2">
        <f t="shared" si="8"/>
        <v>185137.28571428571</v>
      </c>
      <c r="E146" s="2">
        <f t="shared" si="9"/>
        <v>134186.96666666667</v>
      </c>
      <c r="F146" s="2"/>
      <c r="G146" s="2">
        <v>2191387</v>
      </c>
      <c r="H146" s="2">
        <f t="shared" si="10"/>
        <v>2362484.7142857141</v>
      </c>
      <c r="I146" s="2">
        <f t="shared" si="11"/>
        <v>2350982.448979592</v>
      </c>
      <c r="J146" s="2"/>
      <c r="K146" s="2">
        <f>Table_0[[#This Row],[Total Traveler Throughput -2020]]-Table_0[[#This Row],[Total Traveler Throughput (1 Year Ago - Same WeekDay)]]</f>
        <v>-2028182</v>
      </c>
      <c r="L146" s="2">
        <f>Table_0[[#This Row],[7 Day average]]-Table_0[[#This Row],[2019 7 Day average]]</f>
        <v>-2177347.4285714282</v>
      </c>
      <c r="M146" s="2">
        <f>+Table_0[[#This Row],[30 Day average]]-Table_0[[#This Row],[2019 30 average]]</f>
        <v>-2216795.4823129252</v>
      </c>
      <c r="N146" s="27"/>
      <c r="O146" s="29">
        <f>Table_0[[#This Row],[Year Over Year change - Actuals]]/Table_0[[#This Row],[Total Traveler Throughput (1 Year Ago - Same WeekDay)]]</f>
        <v>-0.92552433686975422</v>
      </c>
      <c r="P146" s="29">
        <f>Table_0[[#This Row],[Year Over Year change - 7-Day average]]/Table_0[[#This Row],[2019 7 Day average]]</f>
        <v>-0.92163450430185689</v>
      </c>
      <c r="Q146" s="29">
        <f>Table_0[[#This Row],[Year Over Year change - 30-Day average]]/Table_0[[#This Row],[2019 30 average]]</f>
        <v>-0.94292302491458047</v>
      </c>
      <c r="R146" s="2"/>
    </row>
    <row r="147" spans="2:18" x14ac:dyDescent="0.25">
      <c r="B147" s="1">
        <v>43962</v>
      </c>
      <c r="C147" s="2">
        <v>215645</v>
      </c>
      <c r="D147" s="2">
        <f t="shared" si="8"/>
        <v>180479.57142857142</v>
      </c>
      <c r="E147" s="2">
        <f t="shared" si="9"/>
        <v>131763.79999999999</v>
      </c>
      <c r="F147" s="2"/>
      <c r="G147" s="2">
        <v>2512315</v>
      </c>
      <c r="H147" s="2">
        <f t="shared" si="10"/>
        <v>2350371.8571428573</v>
      </c>
      <c r="I147" s="2">
        <f t="shared" si="11"/>
        <v>2347369.8163265307</v>
      </c>
      <c r="J147" s="2"/>
      <c r="K147" s="2">
        <f>Table_0[[#This Row],[Total Traveler Throughput -2020]]-Table_0[[#This Row],[Total Traveler Throughput (1 Year Ago - Same WeekDay)]]</f>
        <v>-2296670</v>
      </c>
      <c r="L147" s="2">
        <f>Table_0[[#This Row],[7 Day average]]-Table_0[[#This Row],[2019 7 Day average]]</f>
        <v>-2169892.2857142859</v>
      </c>
      <c r="M147" s="2">
        <f>+Table_0[[#This Row],[30 Day average]]-Table_0[[#This Row],[2019 30 average]]</f>
        <v>-2215606.0163265308</v>
      </c>
      <c r="N147" s="27"/>
      <c r="O147" s="29">
        <f>Table_0[[#This Row],[Year Over Year change - Actuals]]/Table_0[[#This Row],[Total Traveler Throughput (1 Year Ago - Same WeekDay)]]</f>
        <v>-0.91416482407659871</v>
      </c>
      <c r="P147" s="29">
        <f>Table_0[[#This Row],[Year Over Year change - 7-Day average]]/Table_0[[#This Row],[2019 7 Day average]]</f>
        <v>-0.9232123330271812</v>
      </c>
      <c r="Q147" s="29">
        <f>Table_0[[#This Row],[Year Over Year change - 30-Day average]]/Table_0[[#This Row],[2019 30 average]]</f>
        <v>-0.94386747282701244</v>
      </c>
      <c r="R147" s="2"/>
    </row>
    <row r="148" spans="2:18" x14ac:dyDescent="0.25">
      <c r="B148" s="1">
        <v>43961</v>
      </c>
      <c r="C148" s="2">
        <v>200815</v>
      </c>
      <c r="D148" s="2">
        <f t="shared" si="8"/>
        <v>173057.71428571429</v>
      </c>
      <c r="E148" s="2">
        <f t="shared" si="9"/>
        <v>127697.13333333333</v>
      </c>
      <c r="F148" s="2"/>
      <c r="G148" s="2">
        <v>2419114</v>
      </c>
      <c r="H148" s="2">
        <f t="shared" si="10"/>
        <v>2344465.2857142859</v>
      </c>
      <c r="I148" s="2">
        <f t="shared" si="11"/>
        <v>2345395.163265306</v>
      </c>
      <c r="J148" s="2"/>
      <c r="K148" s="2">
        <f>Table_0[[#This Row],[Total Traveler Throughput -2020]]-Table_0[[#This Row],[Total Traveler Throughput (1 Year Ago - Same WeekDay)]]</f>
        <v>-2218299</v>
      </c>
      <c r="L148" s="2">
        <f>Table_0[[#This Row],[7 Day average]]-Table_0[[#This Row],[2019 7 Day average]]</f>
        <v>-2171407.5714285718</v>
      </c>
      <c r="M148" s="2">
        <f>+Table_0[[#This Row],[30 Day average]]-Table_0[[#This Row],[2019 30 average]]</f>
        <v>-2217698.0299319727</v>
      </c>
      <c r="N148" s="27"/>
      <c r="O148" s="29">
        <f>Table_0[[#This Row],[Year Over Year change - Actuals]]/Table_0[[#This Row],[Total Traveler Throughput (1 Year Ago - Same WeekDay)]]</f>
        <v>-0.91698820311899321</v>
      </c>
      <c r="P148" s="29">
        <f>Table_0[[#This Row],[Year Over Year change - 7-Day average]]/Table_0[[#This Row],[2019 7 Day average]]</f>
        <v>-0.92618456953053641</v>
      </c>
      <c r="Q148" s="29">
        <f>Table_0[[#This Row],[Year Over Year change - 30-Day average]]/Table_0[[#This Row],[2019 30 average]]</f>
        <v>-0.94555410732767486</v>
      </c>
      <c r="R148" s="2"/>
    </row>
    <row r="149" spans="2:18" x14ac:dyDescent="0.25">
      <c r="B149" s="1">
        <v>43960</v>
      </c>
      <c r="C149" s="2">
        <v>169580</v>
      </c>
      <c r="D149" s="2">
        <f t="shared" si="8"/>
        <v>168691.85714285713</v>
      </c>
      <c r="E149" s="2">
        <f t="shared" si="9"/>
        <v>124635.86666666667</v>
      </c>
      <c r="F149" s="2"/>
      <c r="G149" s="2">
        <v>1985942</v>
      </c>
      <c r="H149" s="2">
        <f t="shared" si="10"/>
        <v>2357820.1428571427</v>
      </c>
      <c r="I149" s="2">
        <f t="shared" si="11"/>
        <v>2343076.5714285714</v>
      </c>
      <c r="J149" s="2"/>
      <c r="K149" s="2">
        <f>Table_0[[#This Row],[Total Traveler Throughput -2020]]-Table_0[[#This Row],[Total Traveler Throughput (1 Year Ago - Same WeekDay)]]</f>
        <v>-1816362</v>
      </c>
      <c r="L149" s="2">
        <f>Table_0[[#This Row],[7 Day average]]-Table_0[[#This Row],[2019 7 Day average]]</f>
        <v>-2189128.2857142854</v>
      </c>
      <c r="M149" s="2">
        <f>+Table_0[[#This Row],[30 Day average]]-Table_0[[#This Row],[2019 30 average]]</f>
        <v>-2218440.7047619047</v>
      </c>
      <c r="N149" s="27"/>
      <c r="O149" s="29">
        <f>Table_0[[#This Row],[Year Over Year change - Actuals]]/Table_0[[#This Row],[Total Traveler Throughput (1 Year Ago - Same WeekDay)]]</f>
        <v>-0.91460979222958172</v>
      </c>
      <c r="P149" s="29">
        <f>Table_0[[#This Row],[Year Over Year change - 7-Day average]]/Table_0[[#This Row],[2019 7 Day average]]</f>
        <v>-0.92845431503590392</v>
      </c>
      <c r="Q149" s="29">
        <f>Table_0[[#This Row],[Year Over Year change - 30-Day average]]/Table_0[[#This Row],[2019 30 average]]</f>
        <v>-0.94680674622994654</v>
      </c>
      <c r="R149" s="2"/>
    </row>
    <row r="150" spans="2:18" x14ac:dyDescent="0.25">
      <c r="B150" s="1">
        <v>43959</v>
      </c>
      <c r="C150" s="2">
        <v>215444</v>
      </c>
      <c r="D150" s="2">
        <f t="shared" si="8"/>
        <v>163646.28571428571</v>
      </c>
      <c r="E150" s="2">
        <f t="shared" si="9"/>
        <v>122452.86666666667</v>
      </c>
      <c r="F150" s="2"/>
      <c r="G150" s="2">
        <v>2602631</v>
      </c>
      <c r="H150" s="2">
        <f t="shared" si="10"/>
        <v>2355296.7142857141</v>
      </c>
      <c r="I150" s="2">
        <f t="shared" si="11"/>
        <v>2338731.9999999995</v>
      </c>
      <c r="J150" s="2"/>
      <c r="K150" s="2">
        <f>Table_0[[#This Row],[Total Traveler Throughput -2020]]-Table_0[[#This Row],[Total Traveler Throughput (1 Year Ago - Same WeekDay)]]</f>
        <v>-2387187</v>
      </c>
      <c r="L150" s="2">
        <f>Table_0[[#This Row],[7 Day average]]-Table_0[[#This Row],[2019 7 Day average]]</f>
        <v>-2191650.4285714282</v>
      </c>
      <c r="M150" s="2">
        <f>+Table_0[[#This Row],[30 Day average]]-Table_0[[#This Row],[2019 30 average]]</f>
        <v>-2216279.1333333328</v>
      </c>
      <c r="N150" s="27"/>
      <c r="O150" s="29">
        <f>Table_0[[#This Row],[Year Over Year change - Actuals]]/Table_0[[#This Row],[Total Traveler Throughput (1 Year Ago - Same WeekDay)]]</f>
        <v>-0.9172206893716397</v>
      </c>
      <c r="P150" s="29">
        <f>Table_0[[#This Row],[Year Over Year change - 7-Day average]]/Table_0[[#This Row],[2019 7 Day average]]</f>
        <v>-0.93051988536233554</v>
      </c>
      <c r="Q150" s="29">
        <f>Table_0[[#This Row],[Year Over Year change - 30-Day average]]/Table_0[[#This Row],[2019 30 average]]</f>
        <v>-0.94764134297274472</v>
      </c>
      <c r="R150" s="2"/>
    </row>
    <row r="151" spans="2:18" x14ac:dyDescent="0.25">
      <c r="B151" s="1">
        <v>43958</v>
      </c>
      <c r="C151" s="2">
        <v>190863</v>
      </c>
      <c r="D151" s="2">
        <f t="shared" si="8"/>
        <v>157377.57142857142</v>
      </c>
      <c r="E151" s="2">
        <f t="shared" si="9"/>
        <v>118435.76666666666</v>
      </c>
      <c r="F151" s="2"/>
      <c r="G151" s="2">
        <v>2555342</v>
      </c>
      <c r="H151" s="2">
        <f t="shared" si="10"/>
        <v>2347210.7142857141</v>
      </c>
      <c r="I151" s="2">
        <f t="shared" si="11"/>
        <v>2335200.6938775508</v>
      </c>
      <c r="J151" s="2"/>
      <c r="K151" s="2">
        <f>Table_0[[#This Row],[Total Traveler Throughput -2020]]-Table_0[[#This Row],[Total Traveler Throughput (1 Year Ago - Same WeekDay)]]</f>
        <v>-2364479</v>
      </c>
      <c r="L151" s="2">
        <f>Table_0[[#This Row],[7 Day average]]-Table_0[[#This Row],[2019 7 Day average]]</f>
        <v>-2189833.1428571427</v>
      </c>
      <c r="M151" s="2">
        <f>+Table_0[[#This Row],[30 Day average]]-Table_0[[#This Row],[2019 30 average]]</f>
        <v>-2216764.9272108842</v>
      </c>
      <c r="N151" s="27"/>
      <c r="O151" s="29">
        <f>Table_0[[#This Row],[Year Over Year change - Actuals]]/Table_0[[#This Row],[Total Traveler Throughput (1 Year Ago - Same WeekDay)]]</f>
        <v>-0.92530823662742601</v>
      </c>
      <c r="P151" s="29">
        <f>Table_0[[#This Row],[Year Over Year change - 7-Day average]]/Table_0[[#This Row],[2019 7 Day average]]</f>
        <v>-0.93295123847606354</v>
      </c>
      <c r="Q151" s="29">
        <f>Table_0[[#This Row],[Year Over Year change - 30-Day average]]/Table_0[[#This Row],[2019 30 average]]</f>
        <v>-0.94928240344515891</v>
      </c>
      <c r="R151" s="2"/>
    </row>
    <row r="152" spans="2:18" x14ac:dyDescent="0.25">
      <c r="B152" s="1">
        <v>43957</v>
      </c>
      <c r="C152" s="2">
        <v>140409</v>
      </c>
      <c r="D152" s="2">
        <f t="shared" si="8"/>
        <v>152210.71428571429</v>
      </c>
      <c r="E152" s="2">
        <f t="shared" si="9"/>
        <v>115311.33333333333</v>
      </c>
      <c r="F152" s="2"/>
      <c r="G152" s="2">
        <v>2270662</v>
      </c>
      <c r="H152" s="2">
        <f t="shared" si="10"/>
        <v>2339227.7142857141</v>
      </c>
      <c r="I152" s="2">
        <f t="shared" si="11"/>
        <v>2332332.0408163262</v>
      </c>
      <c r="J152" s="2"/>
      <c r="K152" s="2">
        <f>Table_0[[#This Row],[Total Traveler Throughput -2020]]-Table_0[[#This Row],[Total Traveler Throughput (1 Year Ago - Same WeekDay)]]</f>
        <v>-2130253</v>
      </c>
      <c r="L152" s="2">
        <f>Table_0[[#This Row],[7 Day average]]-Table_0[[#This Row],[2019 7 Day average]]</f>
        <v>-2187017</v>
      </c>
      <c r="M152" s="2">
        <f>+Table_0[[#This Row],[30 Day average]]-Table_0[[#This Row],[2019 30 average]]</f>
        <v>-2217020.7074829927</v>
      </c>
      <c r="N152" s="27"/>
      <c r="O152" s="29">
        <f>Table_0[[#This Row],[Year Over Year change - Actuals]]/Table_0[[#This Row],[Total Traveler Throughput (1 Year Ago - Same WeekDay)]]</f>
        <v>-0.93816384825218369</v>
      </c>
      <c r="P152" s="29">
        <f>Table_0[[#This Row],[Year Over Year change - 7-Day average]]/Table_0[[#This Row],[2019 7 Day average]]</f>
        <v>-0.93493121111888344</v>
      </c>
      <c r="Q152" s="29">
        <f>Table_0[[#This Row],[Year Over Year change - 30-Day average]]/Table_0[[#This Row],[2019 30 average]]</f>
        <v>-0.95055964103079682</v>
      </c>
      <c r="R152" s="2"/>
    </row>
    <row r="153" spans="2:18" x14ac:dyDescent="0.25">
      <c r="B153" s="1">
        <v>43956</v>
      </c>
      <c r="C153" s="2">
        <v>130601</v>
      </c>
      <c r="D153" s="2">
        <f t="shared" si="8"/>
        <v>149242.14285714287</v>
      </c>
      <c r="E153" s="2">
        <f t="shared" si="9"/>
        <v>114241.36666666667</v>
      </c>
      <c r="F153" s="2"/>
      <c r="G153" s="2">
        <v>2106597</v>
      </c>
      <c r="H153" s="2">
        <f t="shared" si="10"/>
        <v>2337196.2857142859</v>
      </c>
      <c r="I153" s="2">
        <f t="shared" si="11"/>
        <v>2331165.0408163266</v>
      </c>
      <c r="J153" s="2"/>
      <c r="K153" s="2">
        <f>Table_0[[#This Row],[Total Traveler Throughput -2020]]-Table_0[[#This Row],[Total Traveler Throughput (1 Year Ago - Same WeekDay)]]</f>
        <v>-1975996</v>
      </c>
      <c r="L153" s="2">
        <f>Table_0[[#This Row],[7 Day average]]-Table_0[[#This Row],[2019 7 Day average]]</f>
        <v>-2187954.1428571432</v>
      </c>
      <c r="M153" s="2">
        <f>+Table_0[[#This Row],[30 Day average]]-Table_0[[#This Row],[2019 30 average]]</f>
        <v>-2216923.6741496599</v>
      </c>
      <c r="N153" s="27"/>
      <c r="O153" s="29">
        <f>Table_0[[#This Row],[Year Over Year change - Actuals]]/Table_0[[#This Row],[Total Traveler Throughput (1 Year Ago - Same WeekDay)]]</f>
        <v>-0.93800380423972884</v>
      </c>
      <c r="P153" s="29">
        <f>Table_0[[#This Row],[Year Over Year change - 7-Day average]]/Table_0[[#This Row],[2019 7 Day average]]</f>
        <v>-0.93614479717884203</v>
      </c>
      <c r="Q153" s="29">
        <f>Table_0[[#This Row],[Year Over Year change - 30-Day average]]/Table_0[[#This Row],[2019 30 average]]</f>
        <v>-0.9509938744505787</v>
      </c>
      <c r="R153" s="2"/>
    </row>
    <row r="154" spans="2:18" x14ac:dyDescent="0.25">
      <c r="B154" s="1">
        <v>43955</v>
      </c>
      <c r="C154" s="2">
        <v>163692</v>
      </c>
      <c r="D154" s="2">
        <f t="shared" si="8"/>
        <v>146429.57142857142</v>
      </c>
      <c r="E154" s="2">
        <f t="shared" si="9"/>
        <v>113955.63333333333</v>
      </c>
      <c r="F154" s="2"/>
      <c r="G154" s="2">
        <v>2470969</v>
      </c>
      <c r="H154" s="2">
        <f t="shared" si="10"/>
        <v>2336549.2857142859</v>
      </c>
      <c r="I154" s="2">
        <f t="shared" si="11"/>
        <v>2330242.6734693879</v>
      </c>
      <c r="J154" s="2"/>
      <c r="K154" s="2">
        <f>Table_0[[#This Row],[Total Traveler Throughput -2020]]-Table_0[[#This Row],[Total Traveler Throughput (1 Year Ago - Same WeekDay)]]</f>
        <v>-2307277</v>
      </c>
      <c r="L154" s="2">
        <f>Table_0[[#This Row],[7 Day average]]-Table_0[[#This Row],[2019 7 Day average]]</f>
        <v>-2190119.7142857146</v>
      </c>
      <c r="M154" s="2">
        <f>+Table_0[[#This Row],[30 Day average]]-Table_0[[#This Row],[2019 30 average]]</f>
        <v>-2216287.0401360546</v>
      </c>
      <c r="N154" s="27"/>
      <c r="O154" s="29">
        <f>Table_0[[#This Row],[Year Over Year change - Actuals]]/Table_0[[#This Row],[Total Traveler Throughput (1 Year Ago - Same WeekDay)]]</f>
        <v>-0.93375392406784541</v>
      </c>
      <c r="P154" s="29">
        <f>Table_0[[#This Row],[Year Over Year change - 7-Day average]]/Table_0[[#This Row],[2019 7 Day average]]</f>
        <v>-0.93733084411108081</v>
      </c>
      <c r="Q154" s="29">
        <f>Table_0[[#This Row],[Year Over Year change - 30-Day average]]/Table_0[[#This Row],[2019 30 average]]</f>
        <v>-0.95109709618197402</v>
      </c>
      <c r="R154" s="2"/>
    </row>
    <row r="155" spans="2:18" x14ac:dyDescent="0.25">
      <c r="B155" s="1">
        <v>43954</v>
      </c>
      <c r="C155" s="2">
        <v>170254</v>
      </c>
      <c r="D155" s="2">
        <f t="shared" si="8"/>
        <v>140167</v>
      </c>
      <c r="E155" s="2">
        <f t="shared" si="9"/>
        <v>112442.63333333333</v>
      </c>
      <c r="F155" s="2"/>
      <c r="G155" s="2">
        <v>2512598</v>
      </c>
      <c r="H155" s="2">
        <f t="shared" si="10"/>
        <v>2328235.1428571427</v>
      </c>
      <c r="I155" s="2">
        <f t="shared" si="11"/>
        <v>2331972.0612244899</v>
      </c>
      <c r="J155" s="2"/>
      <c r="K155" s="2">
        <f>Table_0[[#This Row],[Total Traveler Throughput -2020]]-Table_0[[#This Row],[Total Traveler Throughput (1 Year Ago - Same WeekDay)]]</f>
        <v>-2342344</v>
      </c>
      <c r="L155" s="2">
        <f>Table_0[[#This Row],[7 Day average]]-Table_0[[#This Row],[2019 7 Day average]]</f>
        <v>-2188068.1428571427</v>
      </c>
      <c r="M155" s="2">
        <f>+Table_0[[#This Row],[30 Day average]]-Table_0[[#This Row],[2019 30 average]]</f>
        <v>-2219529.4278911566</v>
      </c>
      <c r="N155" s="27"/>
      <c r="O155" s="29">
        <f>Table_0[[#This Row],[Year Over Year change - Actuals]]/Table_0[[#This Row],[Total Traveler Throughput (1 Year Ago - Same WeekDay)]]</f>
        <v>-0.93223985691304379</v>
      </c>
      <c r="P155" s="29">
        <f>Table_0[[#This Row],[Year Over Year change - 7-Day average]]/Table_0[[#This Row],[2019 7 Day average]]</f>
        <v>-0.93979688845861542</v>
      </c>
      <c r="Q155" s="29">
        <f>Table_0[[#This Row],[Year Over Year change - 30-Day average]]/Table_0[[#This Row],[2019 30 average]]</f>
        <v>-0.95178216960528628</v>
      </c>
      <c r="R155" s="2"/>
    </row>
    <row r="156" spans="2:18" x14ac:dyDescent="0.25">
      <c r="B156" s="1">
        <v>43953</v>
      </c>
      <c r="C156" s="2">
        <v>134261</v>
      </c>
      <c r="D156" s="2">
        <f t="shared" si="8"/>
        <v>134255.71428571429</v>
      </c>
      <c r="E156" s="2">
        <f t="shared" si="9"/>
        <v>111092.93333333333</v>
      </c>
      <c r="F156" s="2"/>
      <c r="G156" s="2">
        <v>1968278</v>
      </c>
      <c r="H156" s="2">
        <f t="shared" si="10"/>
        <v>2327408.1428571427</v>
      </c>
      <c r="I156" s="2">
        <f t="shared" si="11"/>
        <v>2338591.2448979593</v>
      </c>
      <c r="J156" s="2"/>
      <c r="K156" s="2">
        <f>Table_0[[#This Row],[Total Traveler Throughput -2020]]-Table_0[[#This Row],[Total Traveler Throughput (1 Year Ago - Same WeekDay)]]</f>
        <v>-1834017</v>
      </c>
      <c r="L156" s="2">
        <f>Table_0[[#This Row],[7 Day average]]-Table_0[[#This Row],[2019 7 Day average]]</f>
        <v>-2193152.4285714286</v>
      </c>
      <c r="M156" s="2">
        <f>+Table_0[[#This Row],[30 Day average]]-Table_0[[#This Row],[2019 30 average]]</f>
        <v>-2227498.3115646262</v>
      </c>
      <c r="N156" s="27"/>
      <c r="O156" s="29">
        <f>Table_0[[#This Row],[Year Over Year change - Actuals]]/Table_0[[#This Row],[Total Traveler Throughput (1 Year Ago - Same WeekDay)]]</f>
        <v>-0.93178758285160934</v>
      </c>
      <c r="P156" s="29">
        <f>Table_0[[#This Row],[Year Over Year change - 7-Day average]]/Table_0[[#This Row],[2019 7 Day average]]</f>
        <v>-0.94231535422880286</v>
      </c>
      <c r="Q156" s="29">
        <f>Table_0[[#This Row],[Year Over Year change - 30-Day average]]/Table_0[[#This Row],[2019 30 average]]</f>
        <v>-0.95249578840436455</v>
      </c>
      <c r="R156" s="2"/>
    </row>
    <row r="157" spans="2:18" x14ac:dyDescent="0.25">
      <c r="B157" s="1">
        <v>43952</v>
      </c>
      <c r="C157" s="2">
        <v>171563</v>
      </c>
      <c r="D157" s="2">
        <f t="shared" si="8"/>
        <v>131426.85714285713</v>
      </c>
      <c r="E157" s="2">
        <f t="shared" si="9"/>
        <v>110751.6</v>
      </c>
      <c r="F157" s="2"/>
      <c r="G157" s="2">
        <v>2546029</v>
      </c>
      <c r="H157" s="2">
        <f t="shared" si="10"/>
        <v>2330577.5714285714</v>
      </c>
      <c r="I157" s="2">
        <f t="shared" si="11"/>
        <v>2342267.2040816327</v>
      </c>
      <c r="J157" s="2"/>
      <c r="K157" s="2">
        <f>Table_0[[#This Row],[Total Traveler Throughput -2020]]-Table_0[[#This Row],[Total Traveler Throughput (1 Year Ago - Same WeekDay)]]</f>
        <v>-2374466</v>
      </c>
      <c r="L157" s="2">
        <f>Table_0[[#This Row],[7 Day average]]-Table_0[[#This Row],[2019 7 Day average]]</f>
        <v>-2199150.7142857141</v>
      </c>
      <c r="M157" s="2">
        <f>+Table_0[[#This Row],[30 Day average]]-Table_0[[#This Row],[2019 30 average]]</f>
        <v>-2231515.6040816326</v>
      </c>
      <c r="N157" s="27"/>
      <c r="O157" s="29">
        <f>Table_0[[#This Row],[Year Over Year change - Actuals]]/Table_0[[#This Row],[Total Traveler Throughput (1 Year Ago - Same WeekDay)]]</f>
        <v>-0.93261545724734474</v>
      </c>
      <c r="P157" s="29">
        <f>Table_0[[#This Row],[Year Over Year change - 7-Day average]]/Table_0[[#This Row],[2019 7 Day average]]</f>
        <v>-0.94360760235828722</v>
      </c>
      <c r="Q157" s="29">
        <f>Table_0[[#This Row],[Year Over Year change - 30-Day average]]/Table_0[[#This Row],[2019 30 average]]</f>
        <v>-0.95271606936774578</v>
      </c>
      <c r="R157" s="2"/>
    </row>
    <row r="158" spans="2:18" x14ac:dyDescent="0.25">
      <c r="B158" s="1">
        <v>43951</v>
      </c>
      <c r="C158" s="2">
        <v>154695</v>
      </c>
      <c r="D158" s="2">
        <f t="shared" si="8"/>
        <v>124555.57142857143</v>
      </c>
      <c r="E158" s="2">
        <f t="shared" si="9"/>
        <v>109566.93333333333</v>
      </c>
      <c r="F158" s="2"/>
      <c r="G158" s="2">
        <v>2499461</v>
      </c>
      <c r="H158" s="2">
        <f t="shared" si="10"/>
        <v>2327130.1428571427</v>
      </c>
      <c r="I158" s="2">
        <f t="shared" si="11"/>
        <v>2345444.2857142859</v>
      </c>
      <c r="J158" s="2"/>
      <c r="K158" s="2">
        <f>Table_0[[#This Row],[Total Traveler Throughput -2020]]-Table_0[[#This Row],[Total Traveler Throughput (1 Year Ago - Same WeekDay)]]</f>
        <v>-2344766</v>
      </c>
      <c r="L158" s="2">
        <f>Table_0[[#This Row],[7 Day average]]-Table_0[[#This Row],[2019 7 Day average]]</f>
        <v>-2202574.5714285714</v>
      </c>
      <c r="M158" s="2">
        <f>+Table_0[[#This Row],[30 Day average]]-Table_0[[#This Row],[2019 30 average]]</f>
        <v>-2235877.3523809528</v>
      </c>
      <c r="N158" s="27"/>
      <c r="O158" s="29">
        <f>Table_0[[#This Row],[Year Over Year change - Actuals]]/Table_0[[#This Row],[Total Traveler Throughput (1 Year Ago - Same WeekDay)]]</f>
        <v>-0.93810865622628237</v>
      </c>
      <c r="P158" s="29">
        <f>Table_0[[#This Row],[Year Over Year change - 7-Day average]]/Table_0[[#This Row],[2019 7 Day average]]</f>
        <v>-0.94647674870660747</v>
      </c>
      <c r="Q158" s="29">
        <f>Table_0[[#This Row],[Year Over Year change - 30-Day average]]/Table_0[[#This Row],[2019 30 average]]</f>
        <v>-0.95328521167580604</v>
      </c>
      <c r="R158" s="2"/>
    </row>
    <row r="159" spans="2:18" x14ac:dyDescent="0.25">
      <c r="B159" s="1">
        <v>43950</v>
      </c>
      <c r="C159" s="2">
        <v>119629</v>
      </c>
      <c r="D159" s="2">
        <f t="shared" si="8"/>
        <v>118403</v>
      </c>
      <c r="E159" s="2">
        <f t="shared" si="9"/>
        <v>109288.7</v>
      </c>
      <c r="F159" s="2"/>
      <c r="G159" s="2">
        <v>2256442</v>
      </c>
      <c r="H159" s="2">
        <f t="shared" si="10"/>
        <v>2331058.7142857141</v>
      </c>
      <c r="I159" s="2">
        <f t="shared" si="11"/>
        <v>2347792.1428571423</v>
      </c>
      <c r="J159" s="2"/>
      <c r="K159" s="2">
        <f>Table_0[[#This Row],[Total Traveler Throughput -2020]]-Table_0[[#This Row],[Total Traveler Throughput (1 Year Ago - Same WeekDay)]]</f>
        <v>-2136813</v>
      </c>
      <c r="L159" s="2">
        <f>Table_0[[#This Row],[7 Day average]]-Table_0[[#This Row],[2019 7 Day average]]</f>
        <v>-2212655.7142857141</v>
      </c>
      <c r="M159" s="2">
        <f>+Table_0[[#This Row],[30 Day average]]-Table_0[[#This Row],[2019 30 average]]</f>
        <v>-2238503.4428571421</v>
      </c>
      <c r="N159" s="27"/>
      <c r="O159" s="29">
        <f>Table_0[[#This Row],[Year Over Year change - Actuals]]/Table_0[[#This Row],[Total Traveler Throughput (1 Year Ago - Same WeekDay)]]</f>
        <v>-0.94698334812062535</v>
      </c>
      <c r="P159" s="29">
        <f>Table_0[[#This Row],[Year Over Year change - 7-Day average]]/Table_0[[#This Row],[2019 7 Day average]]</f>
        <v>-0.94920634161877759</v>
      </c>
      <c r="Q159" s="29">
        <f>Table_0[[#This Row],[Year Over Year change - 30-Day average]]/Table_0[[#This Row],[2019 30 average]]</f>
        <v>-0.95345043626093684</v>
      </c>
      <c r="R159" s="2"/>
    </row>
    <row r="160" spans="2:18" x14ac:dyDescent="0.25">
      <c r="B160" s="1">
        <v>43949</v>
      </c>
      <c r="C160" s="2">
        <v>110913</v>
      </c>
      <c r="D160" s="2">
        <f t="shared" si="8"/>
        <v>115451.42857142857</v>
      </c>
      <c r="E160" s="2">
        <f t="shared" si="9"/>
        <v>110437.06666666667</v>
      </c>
      <c r="F160" s="2"/>
      <c r="G160" s="2">
        <v>2102068</v>
      </c>
      <c r="H160" s="2">
        <f t="shared" si="10"/>
        <v>2330739.7142857141</v>
      </c>
      <c r="I160" s="2">
        <f t="shared" si="11"/>
        <v>2351399.1224489794</v>
      </c>
      <c r="J160" s="2"/>
      <c r="K160" s="2">
        <f>Table_0[[#This Row],[Total Traveler Throughput -2020]]-Table_0[[#This Row],[Total Traveler Throughput (1 Year Ago - Same WeekDay)]]</f>
        <v>-1991155</v>
      </c>
      <c r="L160" s="2">
        <f>Table_0[[#This Row],[7 Day average]]-Table_0[[#This Row],[2019 7 Day average]]</f>
        <v>-2215288.2857142854</v>
      </c>
      <c r="M160" s="2">
        <f>+Table_0[[#This Row],[30 Day average]]-Table_0[[#This Row],[2019 30 average]]</f>
        <v>-2240962.0557823125</v>
      </c>
      <c r="N160" s="27"/>
      <c r="O160" s="29">
        <f>Table_0[[#This Row],[Year Over Year change - Actuals]]/Table_0[[#This Row],[Total Traveler Throughput (1 Year Ago - Same WeekDay)]]</f>
        <v>-0.94723624544971907</v>
      </c>
      <c r="P160" s="29">
        <f>Table_0[[#This Row],[Year Over Year change - 7-Day average]]/Table_0[[#This Row],[2019 7 Day average]]</f>
        <v>-0.95046575648760923</v>
      </c>
      <c r="Q160" s="29">
        <f>Table_0[[#This Row],[Year Over Year change - 30-Day average]]/Table_0[[#This Row],[2019 30 average]]</f>
        <v>-0.95303346607034245</v>
      </c>
      <c r="R160" s="2"/>
    </row>
    <row r="161" spans="2:18" x14ac:dyDescent="0.25">
      <c r="B161" s="1">
        <v>43948</v>
      </c>
      <c r="C161" s="2">
        <v>119854</v>
      </c>
      <c r="D161" s="2">
        <f t="shared" si="8"/>
        <v>112872.28571428571</v>
      </c>
      <c r="E161" s="2">
        <f t="shared" si="9"/>
        <v>112740.03333333334</v>
      </c>
      <c r="F161" s="2"/>
      <c r="G161" s="2">
        <v>2412770</v>
      </c>
      <c r="H161" s="2">
        <f t="shared" si="10"/>
        <v>2348655</v>
      </c>
      <c r="I161" s="2">
        <f t="shared" si="11"/>
        <v>2356340.8979591834</v>
      </c>
      <c r="J161" s="2"/>
      <c r="K161" s="2">
        <f>Table_0[[#This Row],[Total Traveler Throughput -2020]]-Table_0[[#This Row],[Total Traveler Throughput (1 Year Ago - Same WeekDay)]]</f>
        <v>-2292916</v>
      </c>
      <c r="L161" s="2">
        <f>Table_0[[#This Row],[7 Day average]]-Table_0[[#This Row],[2019 7 Day average]]</f>
        <v>-2235782.7142857141</v>
      </c>
      <c r="M161" s="2">
        <f>+Table_0[[#This Row],[30 Day average]]-Table_0[[#This Row],[2019 30 average]]</f>
        <v>-2243600.8646258502</v>
      </c>
      <c r="N161" s="27"/>
      <c r="O161" s="29">
        <f>Table_0[[#This Row],[Year Over Year change - Actuals]]/Table_0[[#This Row],[Total Traveler Throughput (1 Year Ago - Same WeekDay)]]</f>
        <v>-0.95032514495787002</v>
      </c>
      <c r="P161" s="29">
        <f>Table_0[[#This Row],[Year Over Year change - 7-Day average]]/Table_0[[#This Row],[2019 7 Day average]]</f>
        <v>-0.95194173443341579</v>
      </c>
      <c r="Q161" s="29">
        <f>Table_0[[#This Row],[Year Over Year change - 30-Day average]]/Table_0[[#This Row],[2019 30 average]]</f>
        <v>-0.95215461674880031</v>
      </c>
      <c r="R161" s="2"/>
    </row>
    <row r="162" spans="2:18" x14ac:dyDescent="0.25">
      <c r="B162" s="1">
        <v>43947</v>
      </c>
      <c r="C162" s="2">
        <v>128875</v>
      </c>
      <c r="D162" s="2">
        <f t="shared" si="8"/>
        <v>109942.28571428571</v>
      </c>
      <c r="E162" s="2">
        <f t="shared" si="9"/>
        <v>114879.13333333333</v>
      </c>
      <c r="F162" s="2"/>
      <c r="G162" s="2">
        <v>2506809</v>
      </c>
      <c r="H162" s="2">
        <f t="shared" si="10"/>
        <v>2374569.4285714286</v>
      </c>
      <c r="I162" s="2">
        <f t="shared" si="11"/>
        <v>2358339.9387755101</v>
      </c>
      <c r="J162" s="2"/>
      <c r="K162" s="2">
        <f>Table_0[[#This Row],[Total Traveler Throughput -2020]]-Table_0[[#This Row],[Total Traveler Throughput (1 Year Ago - Same WeekDay)]]</f>
        <v>-2377934</v>
      </c>
      <c r="L162" s="2">
        <f>Table_0[[#This Row],[7 Day average]]-Table_0[[#This Row],[2019 7 Day average]]</f>
        <v>-2264627.1428571427</v>
      </c>
      <c r="M162" s="2">
        <f>+Table_0[[#This Row],[30 Day average]]-Table_0[[#This Row],[2019 30 average]]</f>
        <v>-2243460.8054421768</v>
      </c>
      <c r="N162" s="27"/>
      <c r="O162" s="29">
        <f>Table_0[[#This Row],[Year Over Year change - Actuals]]/Table_0[[#This Row],[Total Traveler Throughput (1 Year Ago - Same WeekDay)]]</f>
        <v>-0.94859002022092631</v>
      </c>
      <c r="P162" s="29">
        <f>Table_0[[#This Row],[Year Over Year change - 7-Day average]]/Table_0[[#This Row],[2019 7 Day average]]</f>
        <v>-0.95370011742279159</v>
      </c>
      <c r="Q162" s="29">
        <f>Table_0[[#This Row],[Year Over Year change - 30-Day average]]/Table_0[[#This Row],[2019 30 average]]</f>
        <v>-0.95128813643677657</v>
      </c>
      <c r="R162" s="2"/>
    </row>
    <row r="163" spans="2:18" x14ac:dyDescent="0.25">
      <c r="B163" s="1">
        <v>43946</v>
      </c>
      <c r="C163" s="2">
        <v>114459</v>
      </c>
      <c r="D163" s="2">
        <f t="shared" si="8"/>
        <v>106586.14285714286</v>
      </c>
      <c r="E163" s="2">
        <f t="shared" si="9"/>
        <v>117238.1</v>
      </c>
      <c r="F163" s="2"/>
      <c r="G163" s="2">
        <v>1990464</v>
      </c>
      <c r="H163" s="2">
        <f t="shared" si="10"/>
        <v>2353139.8571428573</v>
      </c>
      <c r="I163" s="2">
        <f t="shared" si="11"/>
        <v>2354400.3673469392</v>
      </c>
      <c r="J163" s="2"/>
      <c r="K163" s="2">
        <f>Table_0[[#This Row],[Total Traveler Throughput -2020]]-Table_0[[#This Row],[Total Traveler Throughput (1 Year Ago - Same WeekDay)]]</f>
        <v>-1876005</v>
      </c>
      <c r="L163" s="2">
        <f>Table_0[[#This Row],[7 Day average]]-Table_0[[#This Row],[2019 7 Day average]]</f>
        <v>-2246553.7142857146</v>
      </c>
      <c r="M163" s="2">
        <f>+Table_0[[#This Row],[30 Day average]]-Table_0[[#This Row],[2019 30 average]]</f>
        <v>-2237162.2673469391</v>
      </c>
      <c r="N163" s="27"/>
      <c r="O163" s="29">
        <f>Table_0[[#This Row],[Year Over Year change - Actuals]]/Table_0[[#This Row],[Total Traveler Throughput (1 Year Ago - Same WeekDay)]]</f>
        <v>-0.94249632246551562</v>
      </c>
      <c r="P163" s="29">
        <f>Table_0[[#This Row],[Year Over Year change - 7-Day average]]/Table_0[[#This Row],[2019 7 Day average]]</f>
        <v>-0.95470471398731149</v>
      </c>
      <c r="Q163" s="29">
        <f>Table_0[[#This Row],[Year Over Year change - 30-Day average]]/Table_0[[#This Row],[2019 30 average]]</f>
        <v>-0.95020468836737815</v>
      </c>
      <c r="R163" s="2"/>
    </row>
    <row r="164" spans="2:18" x14ac:dyDescent="0.25">
      <c r="B164" s="1">
        <v>43945</v>
      </c>
      <c r="C164" s="2">
        <v>123464</v>
      </c>
      <c r="D164" s="2">
        <f t="shared" si="8"/>
        <v>104125.71428571429</v>
      </c>
      <c r="E164" s="2">
        <f t="shared" si="9"/>
        <v>120218.06666666667</v>
      </c>
      <c r="F164" s="2"/>
      <c r="G164" s="2">
        <v>2521897</v>
      </c>
      <c r="H164" s="2">
        <f t="shared" si="10"/>
        <v>2352817.1428571427</v>
      </c>
      <c r="I164" s="2">
        <f t="shared" si="11"/>
        <v>2355358.8775510206</v>
      </c>
      <c r="J164" s="2"/>
      <c r="K164" s="2">
        <f>Table_0[[#This Row],[Total Traveler Throughput -2020]]-Table_0[[#This Row],[Total Traveler Throughput (1 Year Ago - Same WeekDay)]]</f>
        <v>-2398433</v>
      </c>
      <c r="L164" s="2">
        <f>Table_0[[#This Row],[7 Day average]]-Table_0[[#This Row],[2019 7 Day average]]</f>
        <v>-2248691.4285714286</v>
      </c>
      <c r="M164" s="2">
        <f>+Table_0[[#This Row],[30 Day average]]-Table_0[[#This Row],[2019 30 average]]</f>
        <v>-2235140.8108843537</v>
      </c>
      <c r="N164" s="27"/>
      <c r="O164" s="29">
        <f>Table_0[[#This Row],[Year Over Year change - Actuals]]/Table_0[[#This Row],[Total Traveler Throughput (1 Year Ago - Same WeekDay)]]</f>
        <v>-0.95104320279535604</v>
      </c>
      <c r="P164" s="29">
        <f>Table_0[[#This Row],[Year Over Year change - 7-Day average]]/Table_0[[#This Row],[2019 7 Day average]]</f>
        <v>-0.95574423851771628</v>
      </c>
      <c r="Q164" s="29">
        <f>Table_0[[#This Row],[Year Over Year change - 30-Day average]]/Table_0[[#This Row],[2019 30 average]]</f>
        <v>-0.94895976667824677</v>
      </c>
      <c r="R164" s="2"/>
    </row>
    <row r="165" spans="2:18" x14ac:dyDescent="0.25">
      <c r="B165" s="1">
        <v>43944</v>
      </c>
      <c r="C165" s="2">
        <v>111627</v>
      </c>
      <c r="D165" s="2">
        <f t="shared" si="8"/>
        <v>101685.85714285714</v>
      </c>
      <c r="E165" s="2">
        <f t="shared" si="9"/>
        <v>124077.06666666667</v>
      </c>
      <c r="F165" s="2"/>
      <c r="G165" s="2">
        <v>2526961</v>
      </c>
      <c r="H165" s="2">
        <f t="shared" si="10"/>
        <v>2343565.1428571427</v>
      </c>
      <c r="I165" s="2">
        <f t="shared" si="11"/>
        <v>2357811.1836734698</v>
      </c>
      <c r="J165" s="2"/>
      <c r="K165" s="2">
        <f>Table_0[[#This Row],[Total Traveler Throughput -2020]]-Table_0[[#This Row],[Total Traveler Throughput (1 Year Ago - Same WeekDay)]]</f>
        <v>-2415334</v>
      </c>
      <c r="L165" s="2">
        <f>Table_0[[#This Row],[7 Day average]]-Table_0[[#This Row],[2019 7 Day average]]</f>
        <v>-2241879.2857142854</v>
      </c>
      <c r="M165" s="2">
        <f>+Table_0[[#This Row],[30 Day average]]-Table_0[[#This Row],[2019 30 average]]</f>
        <v>-2233734.1170068029</v>
      </c>
      <c r="N165" s="27"/>
      <c r="O165" s="29">
        <f>Table_0[[#This Row],[Year Over Year change - Actuals]]/Table_0[[#This Row],[Total Traveler Throughput (1 Year Ago - Same WeekDay)]]</f>
        <v>-0.95582559445911508</v>
      </c>
      <c r="P165" s="29">
        <f>Table_0[[#This Row],[Year Over Year change - 7-Day average]]/Table_0[[#This Row],[2019 7 Day average]]</f>
        <v>-0.95661061206137943</v>
      </c>
      <c r="Q165" s="29">
        <f>Table_0[[#This Row],[Year Over Year change - 30-Day average]]/Table_0[[#This Row],[2019 30 average]]</f>
        <v>-0.94737616501023003</v>
      </c>
      <c r="R165" s="2"/>
    </row>
    <row r="166" spans="2:18" x14ac:dyDescent="0.25">
      <c r="B166" s="1">
        <v>43943</v>
      </c>
      <c r="C166" s="2">
        <v>98968</v>
      </c>
      <c r="D166" s="2">
        <f t="shared" si="8"/>
        <v>99322.71428571429</v>
      </c>
      <c r="E166" s="2">
        <f t="shared" si="9"/>
        <v>129656.76666666666</v>
      </c>
      <c r="F166" s="2"/>
      <c r="G166" s="2">
        <v>2254209</v>
      </c>
      <c r="H166" s="2">
        <f t="shared" si="10"/>
        <v>2356307.5714285714</v>
      </c>
      <c r="I166" s="2">
        <f t="shared" si="11"/>
        <v>2364306.9591836734</v>
      </c>
      <c r="J166" s="2"/>
      <c r="K166" s="2">
        <f>Table_0[[#This Row],[Total Traveler Throughput -2020]]-Table_0[[#This Row],[Total Traveler Throughput (1 Year Ago - Same WeekDay)]]</f>
        <v>-2155241</v>
      </c>
      <c r="L166" s="2">
        <f>Table_0[[#This Row],[7 Day average]]-Table_0[[#This Row],[2019 7 Day average]]</f>
        <v>-2256984.8571428573</v>
      </c>
      <c r="M166" s="2">
        <f>+Table_0[[#This Row],[30 Day average]]-Table_0[[#This Row],[2019 30 average]]</f>
        <v>-2234650.1925170068</v>
      </c>
      <c r="N166" s="27"/>
      <c r="O166" s="29">
        <f>Table_0[[#This Row],[Year Over Year change - Actuals]]/Table_0[[#This Row],[Total Traveler Throughput (1 Year Ago - Same WeekDay)]]</f>
        <v>-0.95609635131436344</v>
      </c>
      <c r="P166" s="29">
        <f>Table_0[[#This Row],[Year Over Year change - 7-Day average]]/Table_0[[#This Row],[2019 7 Day average]]</f>
        <v>-0.95784815382760191</v>
      </c>
      <c r="Q166" s="29">
        <f>Table_0[[#This Row],[Year Over Year change - 30-Day average]]/Table_0[[#This Row],[2019 30 average]]</f>
        <v>-0.94516077273171273</v>
      </c>
      <c r="R166" s="2"/>
    </row>
    <row r="167" spans="2:18" x14ac:dyDescent="0.25">
      <c r="B167" s="1">
        <v>43942</v>
      </c>
      <c r="C167" s="2">
        <v>92859</v>
      </c>
      <c r="D167" s="2">
        <f t="shared" si="8"/>
        <v>98153.571428571435</v>
      </c>
      <c r="E167" s="2">
        <f t="shared" si="9"/>
        <v>137405.53333333333</v>
      </c>
      <c r="F167" s="2"/>
      <c r="G167" s="2">
        <v>2227475</v>
      </c>
      <c r="H167" s="2">
        <f t="shared" si="10"/>
        <v>2365332.1428571427</v>
      </c>
      <c r="I167" s="2">
        <f t="shared" si="11"/>
        <v>2366354.6326530613</v>
      </c>
      <c r="J167" s="2"/>
      <c r="K167" s="2">
        <f>Table_0[[#This Row],[Total Traveler Throughput -2020]]-Table_0[[#This Row],[Total Traveler Throughput (1 Year Ago - Same WeekDay)]]</f>
        <v>-2134616</v>
      </c>
      <c r="L167" s="2">
        <f>Table_0[[#This Row],[7 Day average]]-Table_0[[#This Row],[2019 7 Day average]]</f>
        <v>-2267178.5714285714</v>
      </c>
      <c r="M167" s="2">
        <f>+Table_0[[#This Row],[30 Day average]]-Table_0[[#This Row],[2019 30 average]]</f>
        <v>-2228949.0993197281</v>
      </c>
      <c r="N167" s="27"/>
      <c r="O167" s="29">
        <f>Table_0[[#This Row],[Year Over Year change - Actuals]]/Table_0[[#This Row],[Total Traveler Throughput (1 Year Ago - Same WeekDay)]]</f>
        <v>-0.95831199003355816</v>
      </c>
      <c r="P167" s="29">
        <f>Table_0[[#This Row],[Year Over Year change - 7-Day average]]/Table_0[[#This Row],[2019 7 Day average]]</f>
        <v>-0.9585032606414382</v>
      </c>
      <c r="Q167" s="29">
        <f>Table_0[[#This Row],[Year Over Year change - 30-Day average]]/Table_0[[#This Row],[2019 30 average]]</f>
        <v>-0.9419336681673619</v>
      </c>
      <c r="R167" s="2"/>
    </row>
    <row r="168" spans="2:18" x14ac:dyDescent="0.25">
      <c r="B168" s="1">
        <v>43941</v>
      </c>
      <c r="C168" s="2">
        <v>99344</v>
      </c>
      <c r="D168" s="2">
        <f t="shared" si="8"/>
        <v>97392.857142857145</v>
      </c>
      <c r="E168" s="2">
        <f t="shared" si="9"/>
        <v>149460.76666666666</v>
      </c>
      <c r="F168" s="2"/>
      <c r="G168" s="2">
        <v>2594171</v>
      </c>
      <c r="H168" s="2">
        <f t="shared" si="10"/>
        <v>2362648.2857142859</v>
      </c>
      <c r="I168" s="2">
        <f t="shared" si="11"/>
        <v>2365315.0204081633</v>
      </c>
      <c r="J168" s="2"/>
      <c r="K168" s="2">
        <f>Table_0[[#This Row],[Total Traveler Throughput -2020]]-Table_0[[#This Row],[Total Traveler Throughput (1 Year Ago - Same WeekDay)]]</f>
        <v>-2494827</v>
      </c>
      <c r="L168" s="2">
        <f>Table_0[[#This Row],[7 Day average]]-Table_0[[#This Row],[2019 7 Day average]]</f>
        <v>-2265255.4285714286</v>
      </c>
      <c r="M168" s="2">
        <f>+Table_0[[#This Row],[30 Day average]]-Table_0[[#This Row],[2019 30 average]]</f>
        <v>-2215854.2537414967</v>
      </c>
      <c r="N168" s="27"/>
      <c r="O168" s="29">
        <f>Table_0[[#This Row],[Year Over Year change - Actuals]]/Table_0[[#This Row],[Total Traveler Throughput (1 Year Ago - Same WeekDay)]]</f>
        <v>-0.96170491459506713</v>
      </c>
      <c r="P168" s="29">
        <f>Table_0[[#This Row],[Year Over Year change - 7-Day average]]/Table_0[[#This Row],[2019 7 Day average]]</f>
        <v>-0.95877809755614429</v>
      </c>
      <c r="Q168" s="29">
        <f>Table_0[[#This Row],[Year Over Year change - 30-Day average]]/Table_0[[#This Row],[2019 30 average]]</f>
        <v>-0.93681147526773179</v>
      </c>
      <c r="R168" s="2"/>
    </row>
    <row r="169" spans="2:18" x14ac:dyDescent="0.25">
      <c r="B169" s="1">
        <v>43940</v>
      </c>
      <c r="C169" s="2">
        <v>105382</v>
      </c>
      <c r="D169" s="2">
        <f t="shared" si="8"/>
        <v>97798.571428571435</v>
      </c>
      <c r="E169" s="2">
        <f t="shared" si="9"/>
        <v>164420.36666666667</v>
      </c>
      <c r="F169" s="2"/>
      <c r="G169" s="2">
        <v>2356802</v>
      </c>
      <c r="H169" s="2">
        <f t="shared" si="10"/>
        <v>2346992.4285714286</v>
      </c>
      <c r="I169" s="2">
        <f t="shared" si="11"/>
        <v>2362258.163265306</v>
      </c>
      <c r="J169" s="2"/>
      <c r="K169" s="2">
        <f>Table_0[[#This Row],[Total Traveler Throughput -2020]]-Table_0[[#This Row],[Total Traveler Throughput (1 Year Ago - Same WeekDay)]]</f>
        <v>-2251420</v>
      </c>
      <c r="L169" s="2">
        <f>Table_0[[#This Row],[7 Day average]]-Table_0[[#This Row],[2019 7 Day average]]</f>
        <v>-2249193.8571428573</v>
      </c>
      <c r="M169" s="2">
        <f>+Table_0[[#This Row],[30 Day average]]-Table_0[[#This Row],[2019 30 average]]</f>
        <v>-2197837.7965986393</v>
      </c>
      <c r="N169" s="27"/>
      <c r="O169" s="29">
        <f>Table_0[[#This Row],[Year Over Year change - Actuals]]/Table_0[[#This Row],[Total Traveler Throughput (1 Year Ago - Same WeekDay)]]</f>
        <v>-0.9552860189358291</v>
      </c>
      <c r="P169" s="29">
        <f>Table_0[[#This Row],[Year Over Year change - 7-Day average]]/Table_0[[#This Row],[2019 7 Day average]]</f>
        <v>-0.95833025695438667</v>
      </c>
      <c r="Q169" s="29">
        <f>Table_0[[#This Row],[Year Over Year change - 30-Day average]]/Table_0[[#This Row],[2019 30 average]]</f>
        <v>-0.93039695270249745</v>
      </c>
      <c r="R169" s="2"/>
    </row>
    <row r="170" spans="2:18" x14ac:dyDescent="0.25">
      <c r="B170" s="1">
        <v>43939</v>
      </c>
      <c r="C170" s="2">
        <v>97236</v>
      </c>
      <c r="D170" s="2">
        <f t="shared" si="8"/>
        <v>95674</v>
      </c>
      <c r="E170" s="2">
        <f t="shared" si="9"/>
        <v>180679.86666666667</v>
      </c>
      <c r="F170" s="2"/>
      <c r="G170" s="2">
        <v>1988205</v>
      </c>
      <c r="H170" s="2">
        <f t="shared" si="10"/>
        <v>2359849.4285714286</v>
      </c>
      <c r="I170" s="2">
        <f t="shared" si="11"/>
        <v>2359387.0612244899</v>
      </c>
      <c r="J170" s="2"/>
      <c r="K170" s="2">
        <f>Table_0[[#This Row],[Total Traveler Throughput -2020]]-Table_0[[#This Row],[Total Traveler Throughput (1 Year Ago - Same WeekDay)]]</f>
        <v>-1890969</v>
      </c>
      <c r="L170" s="2">
        <f>Table_0[[#This Row],[7 Day average]]-Table_0[[#This Row],[2019 7 Day average]]</f>
        <v>-2264175.4285714286</v>
      </c>
      <c r="M170" s="2">
        <f>+Table_0[[#This Row],[30 Day average]]-Table_0[[#This Row],[2019 30 average]]</f>
        <v>-2178707.1945578232</v>
      </c>
      <c r="N170" s="27"/>
      <c r="O170" s="29">
        <f>Table_0[[#This Row],[Year Over Year change - Actuals]]/Table_0[[#This Row],[Total Traveler Throughput (1 Year Ago - Same WeekDay)]]</f>
        <v>-0.95109357435475717</v>
      </c>
      <c r="P170" s="29">
        <f>Table_0[[#This Row],[Year Over Year change - 7-Day average]]/Table_0[[#This Row],[2019 7 Day average]]</f>
        <v>-0.95945758282641036</v>
      </c>
      <c r="Q170" s="29">
        <f>Table_0[[#This Row],[Year Over Year change - 30-Day average]]/Table_0[[#This Row],[2019 30 average]]</f>
        <v>-0.92342084533900248</v>
      </c>
      <c r="R170" s="2"/>
    </row>
    <row r="171" spans="2:18" x14ac:dyDescent="0.25">
      <c r="B171" s="1">
        <v>43938</v>
      </c>
      <c r="C171" s="2">
        <v>106385</v>
      </c>
      <c r="D171" s="2">
        <f t="shared" si="8"/>
        <v>95161</v>
      </c>
      <c r="E171" s="2">
        <f t="shared" si="9"/>
        <v>198134.76666666666</v>
      </c>
      <c r="F171" s="2"/>
      <c r="G171" s="2">
        <v>2457133</v>
      </c>
      <c r="H171" s="2">
        <f t="shared" si="10"/>
        <v>2369983.2857142859</v>
      </c>
      <c r="I171" s="2">
        <f t="shared" si="11"/>
        <v>2355008.387755102</v>
      </c>
      <c r="J171" s="2"/>
      <c r="K171" s="2">
        <f>Table_0[[#This Row],[Total Traveler Throughput -2020]]-Table_0[[#This Row],[Total Traveler Throughput (1 Year Ago - Same WeekDay)]]</f>
        <v>-2350748</v>
      </c>
      <c r="L171" s="2">
        <f>Table_0[[#This Row],[7 Day average]]-Table_0[[#This Row],[2019 7 Day average]]</f>
        <v>-2274822.2857142859</v>
      </c>
      <c r="M171" s="2">
        <f>+Table_0[[#This Row],[30 Day average]]-Table_0[[#This Row],[2019 30 average]]</f>
        <v>-2156873.6210884354</v>
      </c>
      <c r="N171" s="27"/>
      <c r="O171" s="29">
        <f>Table_0[[#This Row],[Year Over Year change - Actuals]]/Table_0[[#This Row],[Total Traveler Throughput (1 Year Ago - Same WeekDay)]]</f>
        <v>-0.95670360538074251</v>
      </c>
      <c r="P171" s="29">
        <f>Table_0[[#This Row],[Year Over Year change - 7-Day average]]/Table_0[[#This Row],[2019 7 Day average]]</f>
        <v>-0.95984739615101566</v>
      </c>
      <c r="Q171" s="29">
        <f>Table_0[[#This Row],[Year Over Year change - 30-Day average]]/Table_0[[#This Row],[2019 30 average]]</f>
        <v>-0.91586664077424484</v>
      </c>
      <c r="R171" s="2"/>
    </row>
    <row r="172" spans="2:18" x14ac:dyDescent="0.25">
      <c r="B172" s="1">
        <v>43937</v>
      </c>
      <c r="C172" s="2">
        <v>95085</v>
      </c>
      <c r="D172" s="2">
        <f t="shared" si="8"/>
        <v>95531.28571428571</v>
      </c>
      <c r="E172" s="2">
        <f t="shared" si="9"/>
        <v>220576.3</v>
      </c>
      <c r="F172" s="2"/>
      <c r="G172" s="2">
        <v>2616158</v>
      </c>
      <c r="H172" s="2">
        <f t="shared" si="10"/>
        <v>2389035.5714285714</v>
      </c>
      <c r="I172" s="2">
        <f t="shared" si="11"/>
        <v>2348214.1224489799</v>
      </c>
      <c r="J172" s="2"/>
      <c r="K172" s="2">
        <f>Table_0[[#This Row],[Total Traveler Throughput -2020]]-Table_0[[#This Row],[Total Traveler Throughput (1 Year Ago - Same WeekDay)]]</f>
        <v>-2521073</v>
      </c>
      <c r="L172" s="2">
        <f>Table_0[[#This Row],[7 Day average]]-Table_0[[#This Row],[2019 7 Day average]]</f>
        <v>-2293504.2857142854</v>
      </c>
      <c r="M172" s="2">
        <f>+Table_0[[#This Row],[30 Day average]]-Table_0[[#This Row],[2019 30 average]]</f>
        <v>-2127637.8224489801</v>
      </c>
      <c r="N172" s="27"/>
      <c r="O172" s="29">
        <f>Table_0[[#This Row],[Year Over Year change - Actuals]]/Table_0[[#This Row],[Total Traveler Throughput (1 Year Ago - Same WeekDay)]]</f>
        <v>-0.9636547181018883</v>
      </c>
      <c r="P172" s="29">
        <f>Table_0[[#This Row],[Year Over Year change - 7-Day average]]/Table_0[[#This Row],[2019 7 Day average]]</f>
        <v>-0.96001261477360045</v>
      </c>
      <c r="Q172" s="29">
        <f>Table_0[[#This Row],[Year Over Year change - 30-Day average]]/Table_0[[#This Row],[2019 30 average]]</f>
        <v>-0.90606636000895935</v>
      </c>
      <c r="R172" s="2"/>
    </row>
    <row r="173" spans="2:18" x14ac:dyDescent="0.25">
      <c r="B173" s="1">
        <v>43936</v>
      </c>
      <c r="C173" s="2">
        <v>90784</v>
      </c>
      <c r="D173" s="2">
        <f t="shared" si="8"/>
        <v>96817.71428571429</v>
      </c>
      <c r="E173" s="2">
        <f t="shared" si="9"/>
        <v>249196.76666666666</v>
      </c>
      <c r="F173" s="2"/>
      <c r="G173" s="2">
        <v>2317381</v>
      </c>
      <c r="H173" s="2">
        <f t="shared" si="10"/>
        <v>2370641.2857142859</v>
      </c>
      <c r="I173" s="2">
        <f t="shared" si="11"/>
        <v>2336379.4285714286</v>
      </c>
      <c r="J173" s="2"/>
      <c r="K173" s="2">
        <f>Table_0[[#This Row],[Total Traveler Throughput -2020]]-Table_0[[#This Row],[Total Traveler Throughput (1 Year Ago - Same WeekDay)]]</f>
        <v>-2226597</v>
      </c>
      <c r="L173" s="2">
        <f>Table_0[[#This Row],[7 Day average]]-Table_0[[#This Row],[2019 7 Day average]]</f>
        <v>-2273823.5714285718</v>
      </c>
      <c r="M173" s="2">
        <f>+Table_0[[#This Row],[30 Day average]]-Table_0[[#This Row],[2019 30 average]]</f>
        <v>-2087182.661904762</v>
      </c>
      <c r="N173" s="27"/>
      <c r="O173" s="29">
        <f>Table_0[[#This Row],[Year Over Year change - Actuals]]/Table_0[[#This Row],[Total Traveler Throughput (1 Year Ago - Same WeekDay)]]</f>
        <v>-0.96082474137830598</v>
      </c>
      <c r="P173" s="29">
        <f>Table_0[[#This Row],[Year Over Year change - 7-Day average]]/Table_0[[#This Row],[2019 7 Day average]]</f>
        <v>-0.95915969452268168</v>
      </c>
      <c r="Q173" s="29">
        <f>Table_0[[#This Row],[Year Over Year change - 30-Day average]]/Table_0[[#This Row],[2019 30 average]]</f>
        <v>-0.89334062626161836</v>
      </c>
      <c r="R173" s="2"/>
    </row>
    <row r="174" spans="2:18" x14ac:dyDescent="0.25">
      <c r="B174" s="1">
        <v>43935</v>
      </c>
      <c r="C174" s="2">
        <v>87534</v>
      </c>
      <c r="D174" s="2">
        <f t="shared" si="8"/>
        <v>97410.142857142855</v>
      </c>
      <c r="E174" s="2">
        <f t="shared" si="9"/>
        <v>288098.06666666665</v>
      </c>
      <c r="F174" s="2"/>
      <c r="G174" s="2">
        <v>2208688</v>
      </c>
      <c r="H174" s="2">
        <f t="shared" si="10"/>
        <v>2358054.8571428573</v>
      </c>
      <c r="I174" s="2">
        <f t="shared" si="11"/>
        <v>2325623.5510204085</v>
      </c>
      <c r="J174" s="2"/>
      <c r="K174" s="2">
        <f>Table_0[[#This Row],[Total Traveler Throughput -2020]]-Table_0[[#This Row],[Total Traveler Throughput (1 Year Ago - Same WeekDay)]]</f>
        <v>-2121154</v>
      </c>
      <c r="L174" s="2">
        <f>Table_0[[#This Row],[7 Day average]]-Table_0[[#This Row],[2019 7 Day average]]</f>
        <v>-2260644.7142857146</v>
      </c>
      <c r="M174" s="2">
        <f>+Table_0[[#This Row],[30 Day average]]-Table_0[[#This Row],[2019 30 average]]</f>
        <v>-2037525.4843537419</v>
      </c>
      <c r="N174" s="27"/>
      <c r="O174" s="29">
        <f>Table_0[[#This Row],[Year Over Year change - Actuals]]/Table_0[[#This Row],[Total Traveler Throughput (1 Year Ago - Same WeekDay)]]</f>
        <v>-0.96036832726034638</v>
      </c>
      <c r="P174" s="29">
        <f>Table_0[[#This Row],[Year Over Year change - 7-Day average]]/Table_0[[#This Row],[2019 7 Day average]]</f>
        <v>-0.95869046788200252</v>
      </c>
      <c r="Q174" s="29">
        <f>Table_0[[#This Row],[Year Over Year change - 30-Day average]]/Table_0[[#This Row],[2019 30 average]]</f>
        <v>-0.87612007689711491</v>
      </c>
      <c r="R174" s="2"/>
    </row>
    <row r="175" spans="2:18" x14ac:dyDescent="0.25">
      <c r="B175" s="1">
        <v>43934</v>
      </c>
      <c r="C175" s="2">
        <v>102184</v>
      </c>
      <c r="D175" s="2">
        <f t="shared" si="8"/>
        <v>98781</v>
      </c>
      <c r="E175" s="2">
        <f t="shared" si="9"/>
        <v>335820</v>
      </c>
      <c r="F175" s="2"/>
      <c r="G175" s="2">
        <v>2484580</v>
      </c>
      <c r="H175" s="2">
        <f t="shared" si="10"/>
        <v>2341250.2857142859</v>
      </c>
      <c r="I175" s="2">
        <f t="shared" si="11"/>
        <v>2315081.0408163266</v>
      </c>
      <c r="J175" s="2"/>
      <c r="K175" s="2">
        <f>Table_0[[#This Row],[Total Traveler Throughput -2020]]-Table_0[[#This Row],[Total Traveler Throughput (1 Year Ago - Same WeekDay)]]</f>
        <v>-2382396</v>
      </c>
      <c r="L175" s="2">
        <f>Table_0[[#This Row],[7 Day average]]-Table_0[[#This Row],[2019 7 Day average]]</f>
        <v>-2242469.2857142859</v>
      </c>
      <c r="M175" s="2">
        <f>+Table_0[[#This Row],[30 Day average]]-Table_0[[#This Row],[2019 30 average]]</f>
        <v>-1979261.0408163266</v>
      </c>
      <c r="N175" s="27"/>
      <c r="O175" s="29">
        <f>Table_0[[#This Row],[Year Over Year change - Actuals]]/Table_0[[#This Row],[Total Traveler Throughput (1 Year Ago - Same WeekDay)]]</f>
        <v>-0.95887272698001269</v>
      </c>
      <c r="P175" s="29">
        <f>Table_0[[#This Row],[Year Over Year change - 7-Day average]]/Table_0[[#This Row],[2019 7 Day average]]</f>
        <v>-0.9578084408135531</v>
      </c>
      <c r="Q175" s="29">
        <f>Table_0[[#This Row],[Year Over Year change - 30-Day average]]/Table_0[[#This Row],[2019 30 average]]</f>
        <v>-0.85494244301634226</v>
      </c>
      <c r="R175" s="2"/>
    </row>
    <row r="176" spans="2:18" x14ac:dyDescent="0.25">
      <c r="B176" s="1">
        <v>43933</v>
      </c>
      <c r="C176" s="2">
        <v>90510</v>
      </c>
      <c r="D176" s="2">
        <f t="shared" si="8"/>
        <v>99656.142857142855</v>
      </c>
      <c r="E176" s="2">
        <f t="shared" si="9"/>
        <v>381932.3</v>
      </c>
      <c r="F176" s="2"/>
      <c r="G176" s="2">
        <v>2446801</v>
      </c>
      <c r="H176" s="2">
        <f t="shared" si="10"/>
        <v>2326894.7142857141</v>
      </c>
      <c r="I176" s="2">
        <f t="shared" si="11"/>
        <v>2305616.7346938774</v>
      </c>
      <c r="J176" s="2"/>
      <c r="K176" s="2">
        <f>Table_0[[#This Row],[Total Traveler Throughput -2020]]-Table_0[[#This Row],[Total Traveler Throughput (1 Year Ago - Same WeekDay)]]</f>
        <v>-2356291</v>
      </c>
      <c r="L176" s="2">
        <f>Table_0[[#This Row],[7 Day average]]-Table_0[[#This Row],[2019 7 Day average]]</f>
        <v>-2227238.5714285714</v>
      </c>
      <c r="M176" s="2">
        <f>+Table_0[[#This Row],[30 Day average]]-Table_0[[#This Row],[2019 30 average]]</f>
        <v>-1923684.4346938774</v>
      </c>
      <c r="N176" s="27"/>
      <c r="O176" s="29">
        <f>Table_0[[#This Row],[Year Over Year change - Actuals]]/Table_0[[#This Row],[Total Traveler Throughput (1 Year Ago - Same WeekDay)]]</f>
        <v>-0.96300884297497014</v>
      </c>
      <c r="P176" s="29">
        <f>Table_0[[#This Row],[Year Over Year change - 7-Day average]]/Table_0[[#This Row],[2019 7 Day average]]</f>
        <v>-0.95717204468027073</v>
      </c>
      <c r="Q176" s="29">
        <f>Table_0[[#This Row],[Year Over Year change - 30-Day average]]/Table_0[[#This Row],[2019 30 average]]</f>
        <v>-0.83434701255726695</v>
      </c>
      <c r="R176" s="2"/>
    </row>
    <row r="177" spans="2:18" x14ac:dyDescent="0.25">
      <c r="B177" s="1">
        <v>43932</v>
      </c>
      <c r="C177" s="2">
        <v>93645</v>
      </c>
      <c r="D177" s="2">
        <f t="shared" si="8"/>
        <v>104158.85714285714</v>
      </c>
      <c r="E177" s="2">
        <f t="shared" si="9"/>
        <v>436061.03333333333</v>
      </c>
      <c r="F177" s="2"/>
      <c r="G177" s="2">
        <v>2059142</v>
      </c>
      <c r="H177" s="2">
        <f t="shared" si="10"/>
        <v>2329198.7142857141</v>
      </c>
      <c r="I177" s="2">
        <f t="shared" si="11"/>
        <v>2297712.6530612246</v>
      </c>
      <c r="J177" s="2"/>
      <c r="K177" s="2">
        <f>Table_0[[#This Row],[Total Traveler Throughput -2020]]-Table_0[[#This Row],[Total Traveler Throughput (1 Year Ago - Same WeekDay)]]</f>
        <v>-1965497</v>
      </c>
      <c r="L177" s="2">
        <f>Table_0[[#This Row],[7 Day average]]-Table_0[[#This Row],[2019 7 Day average]]</f>
        <v>-2225039.8571428568</v>
      </c>
      <c r="M177" s="2">
        <f>+Table_0[[#This Row],[30 Day average]]-Table_0[[#This Row],[2019 30 average]]</f>
        <v>-1861651.6197278914</v>
      </c>
      <c r="N177" s="27"/>
      <c r="O177" s="29">
        <f>Table_0[[#This Row],[Year Over Year change - Actuals]]/Table_0[[#This Row],[Total Traveler Throughput (1 Year Ago - Same WeekDay)]]</f>
        <v>-0.95452232046162921</v>
      </c>
      <c r="P177" s="29">
        <f>Table_0[[#This Row],[Year Over Year change - 7-Day average]]/Table_0[[#This Row],[2019 7 Day average]]</f>
        <v>-0.95528124908191903</v>
      </c>
      <c r="Q177" s="29">
        <f>Table_0[[#This Row],[Year Over Year change - 30-Day average]]/Table_0[[#This Row],[2019 30 average]]</f>
        <v>-0.81021950993203062</v>
      </c>
      <c r="R177" s="2"/>
    </row>
    <row r="178" spans="2:18" x14ac:dyDescent="0.25">
      <c r="B178" s="1">
        <v>43931</v>
      </c>
      <c r="C178" s="2">
        <v>108977</v>
      </c>
      <c r="D178" s="2">
        <f t="shared" si="8"/>
        <v>107681.28571428571</v>
      </c>
      <c r="E178" s="2">
        <f t="shared" si="9"/>
        <v>492554.73333333334</v>
      </c>
      <c r="F178" s="2"/>
      <c r="G178" s="2">
        <v>2590499</v>
      </c>
      <c r="H178" s="2">
        <f t="shared" si="10"/>
        <v>2322423.4285714286</v>
      </c>
      <c r="I178" s="2">
        <f t="shared" si="11"/>
        <v>2290446.0612244895</v>
      </c>
      <c r="J178" s="2"/>
      <c r="K178" s="2">
        <f>Table_0[[#This Row],[Total Traveler Throughput -2020]]-Table_0[[#This Row],[Total Traveler Throughput (1 Year Ago - Same WeekDay)]]</f>
        <v>-2481522</v>
      </c>
      <c r="L178" s="2">
        <f>Table_0[[#This Row],[7 Day average]]-Table_0[[#This Row],[2019 7 Day average]]</f>
        <v>-2214742.1428571427</v>
      </c>
      <c r="M178" s="2">
        <f>+Table_0[[#This Row],[30 Day average]]-Table_0[[#This Row],[2019 30 average]]</f>
        <v>-1797891.3278911561</v>
      </c>
      <c r="N178" s="27"/>
      <c r="O178" s="29">
        <f>Table_0[[#This Row],[Year Over Year change - Actuals]]/Table_0[[#This Row],[Total Traveler Throughput (1 Year Ago - Same WeekDay)]]</f>
        <v>-0.95793204320866365</v>
      </c>
      <c r="P178" s="29">
        <f>Table_0[[#This Row],[Year Over Year change - 7-Day average]]/Table_0[[#This Row],[2019 7 Day average]]</f>
        <v>-0.95363408567552954</v>
      </c>
      <c r="Q178" s="29">
        <f>Table_0[[#This Row],[Year Over Year change - 30-Day average]]/Table_0[[#This Row],[2019 30 average]]</f>
        <v>-0.78495248516351879</v>
      </c>
      <c r="R178" s="2"/>
    </row>
    <row r="179" spans="2:18" x14ac:dyDescent="0.25">
      <c r="B179" s="1">
        <v>43930</v>
      </c>
      <c r="C179" s="2">
        <v>104090</v>
      </c>
      <c r="D179" s="2">
        <f t="shared" si="8"/>
        <v>110650.71428571429</v>
      </c>
      <c r="E179" s="2">
        <f t="shared" si="9"/>
        <v>545678.3666666667</v>
      </c>
      <c r="F179" s="2"/>
      <c r="G179" s="2">
        <v>2487398</v>
      </c>
      <c r="H179" s="2">
        <f t="shared" si="10"/>
        <v>2306192.7142857141</v>
      </c>
      <c r="I179" s="2">
        <f t="shared" si="11"/>
        <v>2287437.2653061221</v>
      </c>
      <c r="J179" s="2"/>
      <c r="K179" s="2">
        <f>Table_0[[#This Row],[Total Traveler Throughput -2020]]-Table_0[[#This Row],[Total Traveler Throughput (1 Year Ago - Same WeekDay)]]</f>
        <v>-2383308</v>
      </c>
      <c r="L179" s="2">
        <f>Table_0[[#This Row],[7 Day average]]-Table_0[[#This Row],[2019 7 Day average]]</f>
        <v>-2195542</v>
      </c>
      <c r="M179" s="2">
        <f>+Table_0[[#This Row],[30 Day average]]-Table_0[[#This Row],[2019 30 average]]</f>
        <v>-1741758.8986394554</v>
      </c>
      <c r="N179" s="27"/>
      <c r="O179" s="29">
        <f>Table_0[[#This Row],[Year Over Year change - Actuals]]/Table_0[[#This Row],[Total Traveler Throughput (1 Year Ago - Same WeekDay)]]</f>
        <v>-0.95815305793443595</v>
      </c>
      <c r="P179" s="29">
        <f>Table_0[[#This Row],[Year Over Year change - 7-Day average]]/Table_0[[#This Row],[2019 7 Day average]]</f>
        <v>-0.95202017871260802</v>
      </c>
      <c r="Q179" s="29">
        <f>Table_0[[#This Row],[Year Over Year change - 30-Day average]]/Table_0[[#This Row],[2019 30 average]]</f>
        <v>-0.76144553778892821</v>
      </c>
      <c r="R179" s="2"/>
    </row>
    <row r="180" spans="2:18" x14ac:dyDescent="0.25">
      <c r="B180" s="1">
        <v>43929</v>
      </c>
      <c r="C180" s="2">
        <v>94931</v>
      </c>
      <c r="D180" s="2">
        <f t="shared" si="8"/>
        <v>113498</v>
      </c>
      <c r="E180" s="2">
        <f t="shared" si="9"/>
        <v>596116.03333333333</v>
      </c>
      <c r="F180" s="2"/>
      <c r="G180" s="2">
        <v>2229276</v>
      </c>
      <c r="H180" s="2">
        <f t="shared" si="10"/>
        <v>2295350.1428571427</v>
      </c>
      <c r="I180" s="2">
        <f t="shared" si="11"/>
        <v>2288002.2448979588</v>
      </c>
      <c r="J180" s="2"/>
      <c r="K180" s="2">
        <f>Table_0[[#This Row],[Total Traveler Throughput -2020]]-Table_0[[#This Row],[Total Traveler Throughput (1 Year Ago - Same WeekDay)]]</f>
        <v>-2134345</v>
      </c>
      <c r="L180" s="2">
        <f>Table_0[[#This Row],[7 Day average]]-Table_0[[#This Row],[2019 7 Day average]]</f>
        <v>-2181852.1428571427</v>
      </c>
      <c r="M180" s="2">
        <f>+Table_0[[#This Row],[30 Day average]]-Table_0[[#This Row],[2019 30 average]]</f>
        <v>-1691886.2115646256</v>
      </c>
      <c r="N180" s="27"/>
      <c r="O180" s="29">
        <f>Table_0[[#This Row],[Year Over Year change - Actuals]]/Table_0[[#This Row],[Total Traveler Throughput (1 Year Ago - Same WeekDay)]]</f>
        <v>-0.95741621943626543</v>
      </c>
      <c r="P180" s="29">
        <f>Table_0[[#This Row],[Year Over Year change - 7-Day average]]/Table_0[[#This Row],[2019 7 Day average]]</f>
        <v>-0.95055307777195031</v>
      </c>
      <c r="Q180" s="29">
        <f>Table_0[[#This Row],[Year Over Year change - 30-Day average]]/Table_0[[#This Row],[2019 30 average]]</f>
        <v>-0.73946003127286308</v>
      </c>
      <c r="R180" s="2"/>
    </row>
    <row r="181" spans="2:18" x14ac:dyDescent="0.25">
      <c r="B181" s="1">
        <v>43928</v>
      </c>
      <c r="C181" s="2">
        <v>97130</v>
      </c>
      <c r="D181" s="2">
        <f t="shared" si="8"/>
        <v>119368.28571428571</v>
      </c>
      <c r="E181" s="2">
        <f t="shared" si="9"/>
        <v>656597.1</v>
      </c>
      <c r="F181" s="2"/>
      <c r="G181" s="2">
        <v>2091056</v>
      </c>
      <c r="H181" s="2">
        <f t="shared" si="10"/>
        <v>2284257.2857142859</v>
      </c>
      <c r="I181" s="2">
        <f t="shared" si="11"/>
        <v>2291660.2857142859</v>
      </c>
      <c r="J181" s="2"/>
      <c r="K181" s="2">
        <f>Table_0[[#This Row],[Total Traveler Throughput -2020]]-Table_0[[#This Row],[Total Traveler Throughput (1 Year Ago - Same WeekDay)]]</f>
        <v>-1993926</v>
      </c>
      <c r="L181" s="2">
        <f>Table_0[[#This Row],[7 Day average]]-Table_0[[#This Row],[2019 7 Day average]]</f>
        <v>-2164889</v>
      </c>
      <c r="M181" s="2">
        <f>+Table_0[[#This Row],[30 Day average]]-Table_0[[#This Row],[2019 30 average]]</f>
        <v>-1635063.1857142858</v>
      </c>
      <c r="N181" s="27"/>
      <c r="O181" s="29">
        <f>Table_0[[#This Row],[Year Over Year change - Actuals]]/Table_0[[#This Row],[Total Traveler Throughput (1 Year Ago - Same WeekDay)]]</f>
        <v>-0.95354978537160173</v>
      </c>
      <c r="P181" s="29">
        <f>Table_0[[#This Row],[Year Over Year change - 7-Day average]]/Table_0[[#This Row],[2019 7 Day average]]</f>
        <v>-0.94774306446965784</v>
      </c>
      <c r="Q181" s="29">
        <f>Table_0[[#This Row],[Year Over Year change - 30-Day average]]/Table_0[[#This Row],[2019 30 average]]</f>
        <v>-0.71348410403885587</v>
      </c>
      <c r="R181" s="2"/>
    </row>
    <row r="182" spans="2:18" x14ac:dyDescent="0.25">
      <c r="B182" s="1">
        <v>43927</v>
      </c>
      <c r="C182" s="2">
        <v>108310</v>
      </c>
      <c r="D182" s="2">
        <f t="shared" si="8"/>
        <v>126399.42857142857</v>
      </c>
      <c r="E182" s="2">
        <f t="shared" si="9"/>
        <v>724021.66666666663</v>
      </c>
      <c r="F182" s="2"/>
      <c r="G182" s="2">
        <v>2384091</v>
      </c>
      <c r="H182" s="2">
        <f t="shared" si="10"/>
        <v>2275000.1428571427</v>
      </c>
      <c r="I182" s="2">
        <f t="shared" si="11"/>
        <v>2299396.5918367347</v>
      </c>
      <c r="J182" s="2"/>
      <c r="K182" s="2">
        <f>Table_0[[#This Row],[Total Traveler Throughput -2020]]-Table_0[[#This Row],[Total Traveler Throughput (1 Year Ago - Same WeekDay)]]</f>
        <v>-2275781</v>
      </c>
      <c r="L182" s="2">
        <f>Table_0[[#This Row],[7 Day average]]-Table_0[[#This Row],[2019 7 Day average]]</f>
        <v>-2148600.7142857141</v>
      </c>
      <c r="M182" s="2">
        <f>+Table_0[[#This Row],[30 Day average]]-Table_0[[#This Row],[2019 30 average]]</f>
        <v>-1575374.9251700682</v>
      </c>
      <c r="N182" s="27"/>
      <c r="O182" s="29">
        <f>Table_0[[#This Row],[Year Over Year change - Actuals]]/Table_0[[#This Row],[Total Traveler Throughput (1 Year Ago - Same WeekDay)]]</f>
        <v>-0.95456968714700907</v>
      </c>
      <c r="P182" s="29">
        <f>Table_0[[#This Row],[Year Over Year change - 7-Day average]]/Table_0[[#This Row],[2019 7 Day average]]</f>
        <v>-0.94443981510582009</v>
      </c>
      <c r="Q182" s="29">
        <f>Table_0[[#This Row],[Year Over Year change - 30-Day average]]/Table_0[[#This Row],[2019 30 average]]</f>
        <v>-0.68512536322047635</v>
      </c>
      <c r="R182" s="2"/>
    </row>
    <row r="183" spans="2:18" x14ac:dyDescent="0.25">
      <c r="B183" s="1">
        <v>43926</v>
      </c>
      <c r="C183" s="2">
        <v>122029</v>
      </c>
      <c r="D183" s="2">
        <f t="shared" si="8"/>
        <v>132938</v>
      </c>
      <c r="E183" s="2">
        <f t="shared" si="9"/>
        <v>781905.03333333333</v>
      </c>
      <c r="F183" s="2"/>
      <c r="G183" s="2">
        <v>2462929</v>
      </c>
      <c r="H183" s="2">
        <f t="shared" si="10"/>
        <v>2271566.1428571427</v>
      </c>
      <c r="I183" s="2">
        <f t="shared" si="11"/>
        <v>2311019.7755102045</v>
      </c>
      <c r="J183" s="2"/>
      <c r="K183" s="2">
        <f>Table_0[[#This Row],[Total Traveler Throughput -2020]]-Table_0[[#This Row],[Total Traveler Throughput (1 Year Ago - Same WeekDay)]]</f>
        <v>-2340900</v>
      </c>
      <c r="L183" s="2">
        <f>Table_0[[#This Row],[7 Day average]]-Table_0[[#This Row],[2019 7 Day average]]</f>
        <v>-2138628.1428571427</v>
      </c>
      <c r="M183" s="2">
        <f>+Table_0[[#This Row],[30 Day average]]-Table_0[[#This Row],[2019 30 average]]</f>
        <v>-1529114.7421768713</v>
      </c>
      <c r="N183" s="27"/>
      <c r="O183" s="29">
        <f>Table_0[[#This Row],[Year Over Year change - Actuals]]/Table_0[[#This Row],[Total Traveler Throughput (1 Year Ago - Same WeekDay)]]</f>
        <v>-0.95045370776015059</v>
      </c>
      <c r="P183" s="29">
        <f>Table_0[[#This Row],[Year Over Year change - 7-Day average]]/Table_0[[#This Row],[2019 7 Day average]]</f>
        <v>-0.94147738096114053</v>
      </c>
      <c r="Q183" s="29">
        <f>Table_0[[#This Row],[Year Over Year change - 30-Day average]]/Table_0[[#This Row],[2019 30 average]]</f>
        <v>-0.66166233555456622</v>
      </c>
      <c r="R183" s="2"/>
    </row>
    <row r="184" spans="2:18" x14ac:dyDescent="0.25">
      <c r="B184" s="1">
        <v>43925</v>
      </c>
      <c r="C184" s="2">
        <v>118302</v>
      </c>
      <c r="D184" s="2">
        <f t="shared" si="8"/>
        <v>141219.85714285713</v>
      </c>
      <c r="E184" s="2">
        <f t="shared" si="9"/>
        <v>851121.3</v>
      </c>
      <c r="F184" s="2"/>
      <c r="G184" s="2">
        <v>2011715</v>
      </c>
      <c r="H184" s="2">
        <f t="shared" si="10"/>
        <v>2278332.5714285714</v>
      </c>
      <c r="I184" s="2">
        <f t="shared" si="11"/>
        <v>2324650.2040816327</v>
      </c>
      <c r="J184" s="2"/>
      <c r="K184" s="2">
        <f>Table_0[[#This Row],[Total Traveler Throughput -2020]]-Table_0[[#This Row],[Total Traveler Throughput (1 Year Ago - Same WeekDay)]]</f>
        <v>-1893413</v>
      </c>
      <c r="L184" s="2">
        <f>Table_0[[#This Row],[7 Day average]]-Table_0[[#This Row],[2019 7 Day average]]</f>
        <v>-2137112.7142857141</v>
      </c>
      <c r="M184" s="2">
        <f>+Table_0[[#This Row],[30 Day average]]-Table_0[[#This Row],[2019 30 average]]</f>
        <v>-1473528.9040816326</v>
      </c>
      <c r="N184" s="27"/>
      <c r="O184" s="29">
        <f>Table_0[[#This Row],[Year Over Year change - Actuals]]/Table_0[[#This Row],[Total Traveler Throughput (1 Year Ago - Same WeekDay)]]</f>
        <v>-0.94119345931207954</v>
      </c>
      <c r="P184" s="29">
        <f>Table_0[[#This Row],[Year Over Year change - 7-Day average]]/Table_0[[#This Row],[2019 7 Day average]]</f>
        <v>-0.93801613560995223</v>
      </c>
      <c r="Q184" s="29">
        <f>Table_0[[#This Row],[Year Over Year change - 30-Day average]]/Table_0[[#This Row],[2019 30 average]]</f>
        <v>-0.63387123856071037</v>
      </c>
      <c r="R184" s="2"/>
    </row>
    <row r="185" spans="2:18" x14ac:dyDescent="0.25">
      <c r="B185" s="1">
        <v>43924</v>
      </c>
      <c r="C185" s="2">
        <v>129763</v>
      </c>
      <c r="D185" s="2">
        <f t="shared" si="8"/>
        <v>150609.14285714287</v>
      </c>
      <c r="E185" s="2">
        <f t="shared" si="9"/>
        <v>918178.4</v>
      </c>
      <c r="F185" s="2"/>
      <c r="G185" s="2">
        <v>2476884</v>
      </c>
      <c r="H185" s="2">
        <f t="shared" si="10"/>
        <v>2301361.8571428573</v>
      </c>
      <c r="I185" s="2">
        <f t="shared" si="11"/>
        <v>2337974.1836734698</v>
      </c>
      <c r="J185" s="2"/>
      <c r="K185" s="2">
        <f>Table_0[[#This Row],[Total Traveler Throughput -2020]]-Table_0[[#This Row],[Total Traveler Throughput (1 Year Ago - Same WeekDay)]]</f>
        <v>-2347121</v>
      </c>
      <c r="L185" s="2">
        <f>Table_0[[#This Row],[7 Day average]]-Table_0[[#This Row],[2019 7 Day average]]</f>
        <v>-2150752.7142857146</v>
      </c>
      <c r="M185" s="2">
        <f>+Table_0[[#This Row],[30 Day average]]-Table_0[[#This Row],[2019 30 average]]</f>
        <v>-1419795.7836734699</v>
      </c>
      <c r="N185" s="27"/>
      <c r="O185" s="29">
        <f>Table_0[[#This Row],[Year Over Year change - Actuals]]/Table_0[[#This Row],[Total Traveler Throughput (1 Year Ago - Same WeekDay)]]</f>
        <v>-0.947610384660727</v>
      </c>
      <c r="P185" s="29">
        <f>Table_0[[#This Row],[Year Over Year change - 7-Day average]]/Table_0[[#This Row],[2019 7 Day average]]</f>
        <v>-0.93455651383562766</v>
      </c>
      <c r="Q185" s="29">
        <f>Table_0[[#This Row],[Year Over Year change - 30-Day average]]/Table_0[[#This Row],[2019 30 average]]</f>
        <v>-0.60727607412784157</v>
      </c>
      <c r="R185" s="2"/>
    </row>
    <row r="186" spans="2:18" x14ac:dyDescent="0.25">
      <c r="B186" s="1">
        <v>43923</v>
      </c>
      <c r="C186" s="2">
        <v>124021</v>
      </c>
      <c r="D186" s="2">
        <f t="shared" si="8"/>
        <v>160592.14285714287</v>
      </c>
      <c r="E186" s="2">
        <f t="shared" si="9"/>
        <v>976433</v>
      </c>
      <c r="F186" s="2"/>
      <c r="G186" s="2">
        <v>2411500</v>
      </c>
      <c r="H186" s="2">
        <f t="shared" si="10"/>
        <v>2310147.5714285714</v>
      </c>
      <c r="I186" s="2">
        <f t="shared" si="11"/>
        <v>2349115.6326530613</v>
      </c>
      <c r="J186" s="2"/>
      <c r="K186" s="2">
        <f>Table_0[[#This Row],[Total Traveler Throughput -2020]]-Table_0[[#This Row],[Total Traveler Throughput (1 Year Ago - Same WeekDay)]]</f>
        <v>-2287479</v>
      </c>
      <c r="L186" s="2">
        <f>Table_0[[#This Row],[7 Day average]]-Table_0[[#This Row],[2019 7 Day average]]</f>
        <v>-2149555.4285714286</v>
      </c>
      <c r="M186" s="2">
        <f>+Table_0[[#This Row],[30 Day average]]-Table_0[[#This Row],[2019 30 average]]</f>
        <v>-1372682.6326530613</v>
      </c>
      <c r="N186" s="27"/>
      <c r="O186" s="29">
        <f>Table_0[[#This Row],[Year Over Year change - Actuals]]/Table_0[[#This Row],[Total Traveler Throughput (1 Year Ago - Same WeekDay)]]</f>
        <v>-0.94857101389176857</v>
      </c>
      <c r="P186" s="29">
        <f>Table_0[[#This Row],[Year Over Year change - 7-Day average]]/Table_0[[#This Row],[2019 7 Day average]]</f>
        <v>-0.93048403277638481</v>
      </c>
      <c r="Q186" s="29">
        <f>Table_0[[#This Row],[Year Over Year change - 30-Day average]]/Table_0[[#This Row],[2019 30 average]]</f>
        <v>-0.58434017192366605</v>
      </c>
      <c r="R186" s="2"/>
    </row>
    <row r="187" spans="2:18" x14ac:dyDescent="0.25">
      <c r="B187" s="1">
        <v>43922</v>
      </c>
      <c r="C187" s="2">
        <v>136023</v>
      </c>
      <c r="D187" s="2">
        <f t="shared" si="8"/>
        <v>171997.42857142858</v>
      </c>
      <c r="E187" s="2">
        <f t="shared" si="9"/>
        <v>1030178.7333333333</v>
      </c>
      <c r="F187" s="2"/>
      <c r="G187" s="2">
        <v>2151626</v>
      </c>
      <c r="H187" s="2">
        <f t="shared" si="10"/>
        <v>2320956.4285714286</v>
      </c>
      <c r="I187" s="2">
        <f t="shared" si="11"/>
        <v>2359428.9795918367</v>
      </c>
      <c r="J187" s="2"/>
      <c r="K187" s="2">
        <f>Table_0[[#This Row],[Total Traveler Throughput -2020]]-Table_0[[#This Row],[Total Traveler Throughput (1 Year Ago - Same WeekDay)]]</f>
        <v>-2015603</v>
      </c>
      <c r="L187" s="2">
        <f>Table_0[[#This Row],[7 Day average]]-Table_0[[#This Row],[2019 7 Day average]]</f>
        <v>-2148959</v>
      </c>
      <c r="M187" s="2">
        <f>+Table_0[[#This Row],[30 Day average]]-Table_0[[#This Row],[2019 30 average]]</f>
        <v>-1329250.2462585033</v>
      </c>
      <c r="N187" s="27"/>
      <c r="O187" s="29">
        <f>Table_0[[#This Row],[Year Over Year change - Actuals]]/Table_0[[#This Row],[Total Traveler Throughput (1 Year Ago - Same WeekDay)]]</f>
        <v>-0.93678129935221088</v>
      </c>
      <c r="P187" s="29">
        <f>Table_0[[#This Row],[Year Over Year change - 7-Day average]]/Table_0[[#This Row],[2019 7 Day average]]</f>
        <v>-0.92589372792435631</v>
      </c>
      <c r="Q187" s="29">
        <f>Table_0[[#This Row],[Year Over Year change - 30-Day average]]/Table_0[[#This Row],[2019 30 average]]</f>
        <v>-0.5633779434583589</v>
      </c>
      <c r="R187" s="2"/>
    </row>
    <row r="188" spans="2:18" x14ac:dyDescent="0.25">
      <c r="B188" s="1">
        <v>43921</v>
      </c>
      <c r="C188" s="2">
        <v>146348</v>
      </c>
      <c r="D188" s="2">
        <f t="shared" si="8"/>
        <v>186741.85714285713</v>
      </c>
      <c r="E188" s="2">
        <f t="shared" si="9"/>
        <v>1095299.3333333333</v>
      </c>
      <c r="F188" s="2"/>
      <c r="G188" s="2">
        <v>2026256</v>
      </c>
      <c r="H188" s="2">
        <f t="shared" si="10"/>
        <v>2338411.4285714286</v>
      </c>
      <c r="I188" s="2">
        <f t="shared" si="11"/>
        <v>2368730.224489796</v>
      </c>
      <c r="J188" s="2"/>
      <c r="K188" s="2">
        <f>Table_0[[#This Row],[Total Traveler Throughput -2020]]-Table_0[[#This Row],[Total Traveler Throughput (1 Year Ago - Same WeekDay)]]</f>
        <v>-1879908</v>
      </c>
      <c r="L188" s="2">
        <f>Table_0[[#This Row],[7 Day average]]-Table_0[[#This Row],[2019 7 Day average]]</f>
        <v>-2151669.5714285714</v>
      </c>
      <c r="M188" s="2">
        <f>+Table_0[[#This Row],[30 Day average]]-Table_0[[#This Row],[2019 30 average]]</f>
        <v>-1273430.8911564627</v>
      </c>
      <c r="N188" s="27"/>
      <c r="O188" s="29">
        <f>Table_0[[#This Row],[Year Over Year change - Actuals]]/Table_0[[#This Row],[Total Traveler Throughput (1 Year Ago - Same WeekDay)]]</f>
        <v>-0.92777418055763927</v>
      </c>
      <c r="P188" s="29">
        <f>Table_0[[#This Row],[Year Over Year change - 7-Day average]]/Table_0[[#This Row],[2019 7 Day average]]</f>
        <v>-0.92014157352244008</v>
      </c>
      <c r="Q188" s="29">
        <f>Table_0[[#This Row],[Year Over Year change - 30-Day average]]/Table_0[[#This Row],[2019 30 average]]</f>
        <v>-0.5376006427370803</v>
      </c>
      <c r="R188" s="2"/>
    </row>
    <row r="189" spans="2:18" x14ac:dyDescent="0.25">
      <c r="B189" s="1">
        <v>43920</v>
      </c>
      <c r="C189" s="2">
        <v>154080</v>
      </c>
      <c r="D189" s="2">
        <f t="shared" si="8"/>
        <v>205694.71428571429</v>
      </c>
      <c r="E189" s="2">
        <f t="shared" si="9"/>
        <v>1166438.4666666666</v>
      </c>
      <c r="F189" s="2"/>
      <c r="G189" s="2">
        <v>2360053</v>
      </c>
      <c r="H189" s="2">
        <f t="shared" si="10"/>
        <v>2356362.4285714286</v>
      </c>
      <c r="I189" s="2">
        <f t="shared" si="11"/>
        <v>2376498.5918367347</v>
      </c>
      <c r="J189" s="2"/>
      <c r="K189" s="2">
        <f>Table_0[[#This Row],[Total Traveler Throughput -2020]]-Table_0[[#This Row],[Total Traveler Throughput (1 Year Ago - Same WeekDay)]]</f>
        <v>-2205973</v>
      </c>
      <c r="L189" s="2">
        <f>Table_0[[#This Row],[7 Day average]]-Table_0[[#This Row],[2019 7 Day average]]</f>
        <v>-2150667.7142857146</v>
      </c>
      <c r="M189" s="2">
        <f>+Table_0[[#This Row],[30 Day average]]-Table_0[[#This Row],[2019 30 average]]</f>
        <v>-1210060.1251700681</v>
      </c>
      <c r="N189" s="27"/>
      <c r="O189" s="29">
        <f>Table_0[[#This Row],[Year Over Year change - Actuals]]/Table_0[[#This Row],[Total Traveler Throughput (1 Year Ago - Same WeekDay)]]</f>
        <v>-0.93471333059045703</v>
      </c>
      <c r="P189" s="29">
        <f>Table_0[[#This Row],[Year Over Year change - 7-Day average]]/Table_0[[#This Row],[2019 7 Day average]]</f>
        <v>-0.91270667373082381</v>
      </c>
      <c r="Q189" s="29">
        <f>Table_0[[#This Row],[Year Over Year change - 30-Day average]]/Table_0[[#This Row],[2019 30 average]]</f>
        <v>-0.50917771604267759</v>
      </c>
      <c r="R189" s="2"/>
    </row>
    <row r="190" spans="2:18" x14ac:dyDescent="0.25">
      <c r="B190" s="1">
        <v>43919</v>
      </c>
      <c r="C190" s="2">
        <v>180002</v>
      </c>
      <c r="D190" s="2">
        <f t="shared" si="8"/>
        <v>231030.57142857142</v>
      </c>
      <c r="E190" s="2">
        <f t="shared" si="9"/>
        <v>1201347.3793103448</v>
      </c>
      <c r="F190" s="2"/>
      <c r="G190" s="2">
        <v>2510294</v>
      </c>
      <c r="H190" s="2">
        <f t="shared" si="10"/>
        <v>2366979.1428571427</v>
      </c>
      <c r="I190" s="2">
        <f t="shared" si="11"/>
        <v>2382233.4693877548</v>
      </c>
      <c r="J190" s="2"/>
      <c r="K190" s="2">
        <f>Table_0[[#This Row],[Total Traveler Throughput -2020]]-Table_0[[#This Row],[Total Traveler Throughput (1 Year Ago - Same WeekDay)]]</f>
        <v>-2330292</v>
      </c>
      <c r="L190" s="2">
        <f>Table_0[[#This Row],[7 Day average]]-Table_0[[#This Row],[2019 7 Day average]]</f>
        <v>-2135948.5714285714</v>
      </c>
      <c r="M190" s="2">
        <f>+Table_0[[#This Row],[30 Day average]]-Table_0[[#This Row],[2019 30 average]]</f>
        <v>-1180886.09007741</v>
      </c>
      <c r="N190" s="27"/>
      <c r="O190" s="29">
        <f>Table_0[[#This Row],[Year Over Year change - Actuals]]/Table_0[[#This Row],[Total Traveler Throughput (1 Year Ago - Same WeekDay)]]</f>
        <v>-0.92829445475310857</v>
      </c>
      <c r="P190" s="29">
        <f>Table_0[[#This Row],[Year Over Year change - 7-Day average]]/Table_0[[#This Row],[2019 7 Day average]]</f>
        <v>-0.90239433578206441</v>
      </c>
      <c r="Q190" s="29">
        <f>Table_0[[#This Row],[Year Over Year change - 30-Day average]]/Table_0[[#This Row],[2019 30 average]]</f>
        <v>-0.49570543997977801</v>
      </c>
      <c r="R190" s="2"/>
    </row>
    <row r="191" spans="2:18" x14ac:dyDescent="0.25">
      <c r="B191" s="1">
        <v>43918</v>
      </c>
      <c r="C191" s="2">
        <v>184027</v>
      </c>
      <c r="D191" s="2">
        <f t="shared" si="8"/>
        <v>270246.85714285716</v>
      </c>
      <c r="E191" s="2">
        <f t="shared" si="9"/>
        <v>1237824</v>
      </c>
      <c r="F191" s="2"/>
      <c r="G191" s="2">
        <v>2172920</v>
      </c>
      <c r="H191" s="2">
        <f t="shared" si="10"/>
        <v>2371600.4285714286</v>
      </c>
      <c r="I191" s="2">
        <f t="shared" si="11"/>
        <v>2387091.2448979588</v>
      </c>
      <c r="J191" s="2"/>
      <c r="K191" s="2">
        <f>Table_0[[#This Row],[Total Traveler Throughput -2020]]-Table_0[[#This Row],[Total Traveler Throughput (1 Year Ago - Same WeekDay)]]</f>
        <v>-1988893</v>
      </c>
      <c r="L191" s="2">
        <f>Table_0[[#This Row],[7 Day average]]-Table_0[[#This Row],[2019 7 Day average]]</f>
        <v>-2101353.5714285714</v>
      </c>
      <c r="M191" s="2">
        <f>+Table_0[[#This Row],[30 Day average]]-Table_0[[#This Row],[2019 30 average]]</f>
        <v>-1149267.2448979588</v>
      </c>
      <c r="N191" s="27"/>
      <c r="O191" s="29">
        <f>Table_0[[#This Row],[Year Over Year change - Actuals]]/Table_0[[#This Row],[Total Traveler Throughput (1 Year Ago - Same WeekDay)]]</f>
        <v>-0.91530889310236918</v>
      </c>
      <c r="P191" s="29">
        <f>Table_0[[#This Row],[Year Over Year change - 7-Day average]]/Table_0[[#This Row],[2019 7 Day average]]</f>
        <v>-0.88604873996179667</v>
      </c>
      <c r="Q191" s="29">
        <f>Table_0[[#This Row],[Year Over Year change - 30-Day average]]/Table_0[[#This Row],[2019 30 average]]</f>
        <v>-0.48145090697908643</v>
      </c>
      <c r="R191" s="2"/>
    </row>
    <row r="192" spans="2:18" x14ac:dyDescent="0.25">
      <c r="B192" s="1">
        <v>43917</v>
      </c>
      <c r="C192" s="2">
        <v>199644</v>
      </c>
      <c r="D192" s="2">
        <f t="shared" si="8"/>
        <v>322261.85714285716</v>
      </c>
      <c r="E192" s="2">
        <f t="shared" si="9"/>
        <v>1276853.5185185184</v>
      </c>
      <c r="F192" s="2"/>
      <c r="G192" s="2">
        <v>2538384</v>
      </c>
      <c r="H192" s="2">
        <f t="shared" si="10"/>
        <v>2379352</v>
      </c>
      <c r="I192" s="2">
        <f t="shared" si="11"/>
        <v>2391352.0816326528</v>
      </c>
      <c r="J192" s="2"/>
      <c r="K192" s="2">
        <f>Table_0[[#This Row],[Total Traveler Throughput -2020]]-Table_0[[#This Row],[Total Traveler Throughput (1 Year Ago - Same WeekDay)]]</f>
        <v>-2338740</v>
      </c>
      <c r="L192" s="2">
        <f>Table_0[[#This Row],[7 Day average]]-Table_0[[#This Row],[2019 7 Day average]]</f>
        <v>-2057090.1428571427</v>
      </c>
      <c r="M192" s="2">
        <f>+Table_0[[#This Row],[30 Day average]]-Table_0[[#This Row],[2019 30 average]]</f>
        <v>-1114498.5631141344</v>
      </c>
      <c r="N192" s="27"/>
      <c r="O192" s="29">
        <f>Table_0[[#This Row],[Year Over Year change - Actuals]]/Table_0[[#This Row],[Total Traveler Throughput (1 Year Ago - Same WeekDay)]]</f>
        <v>-0.92134996123517954</v>
      </c>
      <c r="P192" s="29">
        <f>Table_0[[#This Row],[Year Over Year change - 7-Day average]]/Table_0[[#This Row],[2019 7 Day average]]</f>
        <v>-0.86455898196531777</v>
      </c>
      <c r="Q192" s="29">
        <f>Table_0[[#This Row],[Year Over Year change - 30-Day average]]/Table_0[[#This Row],[2019 30 average]]</f>
        <v>-0.46605373239444958</v>
      </c>
      <c r="R192" s="2"/>
    </row>
    <row r="193" spans="2:18" x14ac:dyDescent="0.25">
      <c r="B193" s="1">
        <v>43916</v>
      </c>
      <c r="C193" s="2">
        <v>203858</v>
      </c>
      <c r="D193" s="2">
        <f t="shared" si="8"/>
        <v>378479.42857142858</v>
      </c>
      <c r="E193" s="2">
        <f t="shared" si="9"/>
        <v>1318284.6538461538</v>
      </c>
      <c r="F193" s="2"/>
      <c r="G193" s="2">
        <v>2487162</v>
      </c>
      <c r="H193" s="2">
        <f t="shared" si="10"/>
        <v>2382341</v>
      </c>
      <c r="I193" s="2">
        <f t="shared" si="11"/>
        <v>2395474.4693877553</v>
      </c>
      <c r="J193" s="2"/>
      <c r="K193" s="2">
        <f>Table_0[[#This Row],[Total Traveler Throughput -2020]]-Table_0[[#This Row],[Total Traveler Throughput (1 Year Ago - Same WeekDay)]]</f>
        <v>-2283304</v>
      </c>
      <c r="L193" s="2">
        <f>Table_0[[#This Row],[7 Day average]]-Table_0[[#This Row],[2019 7 Day average]]</f>
        <v>-2003861.5714285714</v>
      </c>
      <c r="M193" s="2">
        <f>+Table_0[[#This Row],[30 Day average]]-Table_0[[#This Row],[2019 30 average]]</f>
        <v>-1077189.8155416015</v>
      </c>
      <c r="N193" s="27"/>
      <c r="O193" s="29">
        <f>Table_0[[#This Row],[Year Over Year change - Actuals]]/Table_0[[#This Row],[Total Traveler Throughput (1 Year Ago - Same WeekDay)]]</f>
        <v>-0.91803589794311746</v>
      </c>
      <c r="P193" s="29">
        <f>Table_0[[#This Row],[Year Over Year change - 7-Day average]]/Table_0[[#This Row],[2019 7 Day average]]</f>
        <v>-0.84113129540589338</v>
      </c>
      <c r="Q193" s="29">
        <f>Table_0[[#This Row],[Year Over Year change - 30-Day average]]/Table_0[[#This Row],[2019 30 average]]</f>
        <v>-0.44967701777131186</v>
      </c>
      <c r="R193" s="2"/>
    </row>
    <row r="194" spans="2:18" x14ac:dyDescent="0.25">
      <c r="B194" s="1">
        <v>43915</v>
      </c>
      <c r="C194" s="2">
        <v>239234</v>
      </c>
      <c r="D194" s="2">
        <f t="shared" si="8"/>
        <v>438054.42857142858</v>
      </c>
      <c r="E194" s="2">
        <f t="shared" si="9"/>
        <v>1362861.72</v>
      </c>
      <c r="F194" s="2"/>
      <c r="G194" s="2">
        <v>2273811</v>
      </c>
      <c r="H194" s="2">
        <f t="shared" si="10"/>
        <v>2386065.1428571427</v>
      </c>
      <c r="I194" s="2">
        <f t="shared" si="11"/>
        <v>2400698.5918367347</v>
      </c>
      <c r="J194" s="2"/>
      <c r="K194" s="2">
        <f>Table_0[[#This Row],[Total Traveler Throughput -2020]]-Table_0[[#This Row],[Total Traveler Throughput (1 Year Ago - Same WeekDay)]]</f>
        <v>-2034577</v>
      </c>
      <c r="L194" s="2">
        <f>Table_0[[#This Row],[7 Day average]]-Table_0[[#This Row],[2019 7 Day average]]</f>
        <v>-1948010.7142857141</v>
      </c>
      <c r="M194" s="2">
        <f>+Table_0[[#This Row],[30 Day average]]-Table_0[[#This Row],[2019 30 average]]</f>
        <v>-1037836.8718367347</v>
      </c>
      <c r="N194" s="27"/>
      <c r="O194" s="29">
        <f>Table_0[[#This Row],[Year Over Year change - Actuals]]/Table_0[[#This Row],[Total Traveler Throughput (1 Year Ago - Same WeekDay)]]</f>
        <v>-0.89478720966694236</v>
      </c>
      <c r="P194" s="29">
        <f>Table_0[[#This Row],[Year Over Year change - 7-Day average]]/Table_0[[#This Row],[2019 7 Day average]]</f>
        <v>-0.81641137087863003</v>
      </c>
      <c r="Q194" s="29">
        <f>Table_0[[#This Row],[Year Over Year change - 30-Day average]]/Table_0[[#This Row],[2019 30 average]]</f>
        <v>-0.43230619427435202</v>
      </c>
      <c r="R194" s="2"/>
    </row>
    <row r="195" spans="2:18" x14ac:dyDescent="0.25">
      <c r="B195" s="1">
        <v>43914</v>
      </c>
      <c r="C195" s="2">
        <v>279018</v>
      </c>
      <c r="D195" s="2">
        <f t="shared" si="8"/>
        <v>515254</v>
      </c>
      <c r="E195" s="2">
        <f t="shared" si="9"/>
        <v>1409679.5416666667</v>
      </c>
      <c r="F195" s="2"/>
      <c r="G195" s="2">
        <v>2151913</v>
      </c>
      <c r="H195" s="2">
        <f t="shared" si="10"/>
        <v>2392790</v>
      </c>
      <c r="I195" s="2">
        <f t="shared" si="11"/>
        <v>2405200.7551020412</v>
      </c>
      <c r="J195" s="2"/>
      <c r="K195" s="2">
        <f>Table_0[[#This Row],[Total Traveler Throughput -2020]]-Table_0[[#This Row],[Total Traveler Throughput (1 Year Ago - Same WeekDay)]]</f>
        <v>-1872895</v>
      </c>
      <c r="L195" s="2">
        <f>Table_0[[#This Row],[7 Day average]]-Table_0[[#This Row],[2019 7 Day average]]</f>
        <v>-1877536</v>
      </c>
      <c r="M195" s="2">
        <f>+Table_0[[#This Row],[30 Day average]]-Table_0[[#This Row],[2019 30 average]]</f>
        <v>-995521.21343537443</v>
      </c>
      <c r="N195" s="27"/>
      <c r="O195" s="29">
        <f>Table_0[[#This Row],[Year Over Year change - Actuals]]/Table_0[[#This Row],[Total Traveler Throughput (1 Year Ago - Same WeekDay)]]</f>
        <v>-0.87033955369013527</v>
      </c>
      <c r="P195" s="29">
        <f>Table_0[[#This Row],[Year Over Year change - 7-Day average]]/Table_0[[#This Row],[2019 7 Day average]]</f>
        <v>-0.7846639278833496</v>
      </c>
      <c r="Q195" s="29">
        <f>Table_0[[#This Row],[Year Over Year change - 30-Day average]]/Table_0[[#This Row],[2019 30 average]]</f>
        <v>-0.413903584274045</v>
      </c>
      <c r="R195" s="2"/>
    </row>
    <row r="196" spans="2:18" x14ac:dyDescent="0.25">
      <c r="B196" s="1">
        <v>43913</v>
      </c>
      <c r="C196" s="2">
        <v>331431</v>
      </c>
      <c r="D196" s="2">
        <f t="shared" si="8"/>
        <v>611637</v>
      </c>
      <c r="E196" s="2">
        <f t="shared" si="9"/>
        <v>1458838.7391304348</v>
      </c>
      <c r="F196" s="2"/>
      <c r="G196" s="2">
        <v>2434370</v>
      </c>
      <c r="H196" s="2">
        <f t="shared" si="10"/>
        <v>2396506.5714285714</v>
      </c>
      <c r="I196" s="2">
        <f t="shared" si="11"/>
        <v>2406015.9591836734</v>
      </c>
      <c r="J196" s="2"/>
      <c r="K196" s="2">
        <f>Table_0[[#This Row],[Total Traveler Throughput -2020]]-Table_0[[#This Row],[Total Traveler Throughput (1 Year Ago - Same WeekDay)]]</f>
        <v>-2102939</v>
      </c>
      <c r="L196" s="2">
        <f>Table_0[[#This Row],[7 Day average]]-Table_0[[#This Row],[2019 7 Day average]]</f>
        <v>-1784869.5714285714</v>
      </c>
      <c r="M196" s="2">
        <f>+Table_0[[#This Row],[30 Day average]]-Table_0[[#This Row],[2019 30 average]]</f>
        <v>-947177.22005323856</v>
      </c>
      <c r="N196" s="27"/>
      <c r="O196" s="29">
        <f>Table_0[[#This Row],[Year Over Year change - Actuals]]/Table_0[[#This Row],[Total Traveler Throughput (1 Year Ago - Same WeekDay)]]</f>
        <v>-0.86385348159893527</v>
      </c>
      <c r="P196" s="29">
        <f>Table_0[[#This Row],[Year Over Year change - 7-Day average]]/Table_0[[#This Row],[2019 7 Day average]]</f>
        <v>-0.74477975262325291</v>
      </c>
      <c r="Q196" s="29">
        <f>Table_0[[#This Row],[Year Over Year change - 30-Day average]]/Table_0[[#This Row],[2019 30 average]]</f>
        <v>-0.39367038129481158</v>
      </c>
      <c r="R196" s="2"/>
    </row>
    <row r="197" spans="2:18" x14ac:dyDescent="0.25">
      <c r="B197" s="1">
        <v>43912</v>
      </c>
      <c r="C197" s="2">
        <v>454516</v>
      </c>
      <c r="D197" s="2">
        <f t="shared" si="8"/>
        <v>743978.71428571432</v>
      </c>
      <c r="E197" s="2">
        <f t="shared" si="9"/>
        <v>1510084.5454545454</v>
      </c>
      <c r="F197" s="2"/>
      <c r="G197" s="2">
        <v>2542643</v>
      </c>
      <c r="H197" s="2">
        <f t="shared" si="10"/>
        <v>2400983.5714285714</v>
      </c>
      <c r="I197" s="2">
        <f t="shared" si="11"/>
        <v>2405177.1428571427</v>
      </c>
      <c r="J197" s="2"/>
      <c r="K197" s="2">
        <f>Table_0[[#This Row],[Total Traveler Throughput -2020]]-Table_0[[#This Row],[Total Traveler Throughput (1 Year Ago - Same WeekDay)]]</f>
        <v>-2088127</v>
      </c>
      <c r="L197" s="2">
        <f>Table_0[[#This Row],[7 Day average]]-Table_0[[#This Row],[2019 7 Day average]]</f>
        <v>-1657004.857142857</v>
      </c>
      <c r="M197" s="2">
        <f>+Table_0[[#This Row],[30 Day average]]-Table_0[[#This Row],[2019 30 average]]</f>
        <v>-895092.59740259731</v>
      </c>
      <c r="N197" s="27"/>
      <c r="O197" s="29">
        <f>Table_0[[#This Row],[Year Over Year change - Actuals]]/Table_0[[#This Row],[Total Traveler Throughput (1 Year Ago - Same WeekDay)]]</f>
        <v>-0.82124269903403668</v>
      </c>
      <c r="P197" s="29">
        <f>Table_0[[#This Row],[Year Over Year change - 7-Day average]]/Table_0[[#This Row],[2019 7 Day average]]</f>
        <v>-0.69013585801295119</v>
      </c>
      <c r="Q197" s="29">
        <f>Table_0[[#This Row],[Year Over Year change - 30-Day average]]/Table_0[[#This Row],[2019 30 average]]</f>
        <v>-0.37215246289065618</v>
      </c>
      <c r="R197" s="2"/>
    </row>
    <row r="198" spans="2:18" x14ac:dyDescent="0.25">
      <c r="B198" s="1">
        <v>43911</v>
      </c>
      <c r="C198" s="2">
        <v>548132</v>
      </c>
      <c r="D198" s="2">
        <f t="shared" ref="D198:D218" si="12">AVERAGE(C198:C204)</f>
        <v>896075.28571428568</v>
      </c>
      <c r="E198" s="2">
        <f t="shared" ref="E198:E218" si="13">AVERAGE(C198:C227)</f>
        <v>1560349.7142857143</v>
      </c>
      <c r="F198" s="2"/>
      <c r="G198" s="2">
        <v>2227181</v>
      </c>
      <c r="H198" s="2">
        <f t="shared" ref="H198:H218" si="14">AVERAGE(G198:G204)</f>
        <v>2401426.2857142859</v>
      </c>
      <c r="I198" s="2">
        <f t="shared" ref="I198:I218" si="15">AVERAGE(H198:H204)</f>
        <v>2401922.5102040814</v>
      </c>
      <c r="J198" s="2"/>
      <c r="K198" s="2">
        <f>Table_0[[#This Row],[Total Traveler Throughput -2020]]-Table_0[[#This Row],[Total Traveler Throughput (1 Year Ago - Same WeekDay)]]</f>
        <v>-1679049</v>
      </c>
      <c r="L198" s="2">
        <f>Table_0[[#This Row],[7 Day average]]-Table_0[[#This Row],[2019 7 Day average]]</f>
        <v>-1505351.0000000002</v>
      </c>
      <c r="M198" s="2">
        <f>+Table_0[[#This Row],[30 Day average]]-Table_0[[#This Row],[2019 30 average]]</f>
        <v>-841572.7959183671</v>
      </c>
      <c r="N198" s="27"/>
      <c r="O198" s="29">
        <f>Table_0[[#This Row],[Year Over Year change - Actuals]]/Table_0[[#This Row],[Total Traveler Throughput (1 Year Ago - Same WeekDay)]]</f>
        <v>-0.75388978264451789</v>
      </c>
      <c r="P198" s="29">
        <f>Table_0[[#This Row],[Year Over Year change - 7-Day average]]/Table_0[[#This Row],[2019 7 Day average]]</f>
        <v>-0.62685705114293988</v>
      </c>
      <c r="Q198" s="29">
        <f>Table_0[[#This Row],[Year Over Year change - 30-Day average]]/Table_0[[#This Row],[2019 30 average]]</f>
        <v>-0.35037466543700535</v>
      </c>
      <c r="R198" s="2"/>
    </row>
    <row r="199" spans="2:18" x14ac:dyDescent="0.25">
      <c r="B199" s="1">
        <v>43910</v>
      </c>
      <c r="C199" s="2">
        <v>593167</v>
      </c>
      <c r="D199" s="2">
        <f t="shared" si="12"/>
        <v>1029992.5714285715</v>
      </c>
      <c r="E199" s="2">
        <f t="shared" si="13"/>
        <v>1610960.6</v>
      </c>
      <c r="F199" s="2"/>
      <c r="G199" s="2">
        <v>2559307</v>
      </c>
      <c r="H199" s="2">
        <f t="shared" si="14"/>
        <v>2408208.7142857141</v>
      </c>
      <c r="I199" s="2">
        <f t="shared" si="15"/>
        <v>2397373.7755102036</v>
      </c>
      <c r="J199" s="2"/>
      <c r="K199" s="2">
        <f>Table_0[[#This Row],[Total Traveler Throughput -2020]]-Table_0[[#This Row],[Total Traveler Throughput (1 Year Ago - Same WeekDay)]]</f>
        <v>-1966140</v>
      </c>
      <c r="L199" s="2">
        <f>Table_0[[#This Row],[7 Day average]]-Table_0[[#This Row],[2019 7 Day average]]</f>
        <v>-1378216.1428571427</v>
      </c>
      <c r="M199" s="2">
        <f>+Table_0[[#This Row],[30 Day average]]-Table_0[[#This Row],[2019 30 average]]</f>
        <v>-786413.17551020347</v>
      </c>
      <c r="N199" s="27"/>
      <c r="O199" s="29">
        <f>Table_0[[#This Row],[Year Over Year change - Actuals]]/Table_0[[#This Row],[Total Traveler Throughput (1 Year Ago - Same WeekDay)]]</f>
        <v>-0.76823140014074121</v>
      </c>
      <c r="P199" s="29">
        <f>Table_0[[#This Row],[Year Over Year change - 7-Day average]]/Table_0[[#This Row],[2019 7 Day average]]</f>
        <v>-0.57229929228369558</v>
      </c>
      <c r="Q199" s="29">
        <f>Table_0[[#This Row],[Year Over Year change - 30-Day average]]/Table_0[[#This Row],[2019 30 average]]</f>
        <v>-0.32803110784960549</v>
      </c>
      <c r="R199" s="2"/>
    </row>
    <row r="200" spans="2:18" x14ac:dyDescent="0.25">
      <c r="B200" s="1">
        <v>43909</v>
      </c>
      <c r="C200" s="2">
        <v>620883</v>
      </c>
      <c r="D200" s="2">
        <f t="shared" si="12"/>
        <v>1190164.7142857143</v>
      </c>
      <c r="E200" s="2">
        <f t="shared" si="13"/>
        <v>1664528.6842105263</v>
      </c>
      <c r="F200" s="2"/>
      <c r="G200" s="2">
        <v>2513231</v>
      </c>
      <c r="H200" s="2">
        <f t="shared" si="14"/>
        <v>2418909.8571428573</v>
      </c>
      <c r="I200" s="2">
        <f t="shared" si="15"/>
        <v>2389439.8775510201</v>
      </c>
      <c r="J200" s="2"/>
      <c r="K200" s="2">
        <f>Table_0[[#This Row],[Total Traveler Throughput -2020]]-Table_0[[#This Row],[Total Traveler Throughput (1 Year Ago - Same WeekDay)]]</f>
        <v>-1892348</v>
      </c>
      <c r="L200" s="2">
        <f>Table_0[[#This Row],[7 Day average]]-Table_0[[#This Row],[2019 7 Day average]]</f>
        <v>-1228745.142857143</v>
      </c>
      <c r="M200" s="2">
        <f>+Table_0[[#This Row],[30 Day average]]-Table_0[[#This Row],[2019 30 average]]</f>
        <v>-724911.19334049383</v>
      </c>
      <c r="N200" s="27"/>
      <c r="O200" s="29">
        <f>Table_0[[#This Row],[Year Over Year change - Actuals]]/Table_0[[#This Row],[Total Traveler Throughput (1 Year Ago - Same WeekDay)]]</f>
        <v>-0.75295426484871464</v>
      </c>
      <c r="P200" s="29">
        <f>Table_0[[#This Row],[Year Over Year change - 7-Day average]]/Table_0[[#This Row],[2019 7 Day average]]</f>
        <v>-0.50797475533399961</v>
      </c>
      <c r="Q200" s="29">
        <f>Table_0[[#This Row],[Year Over Year change - 30-Day average]]/Table_0[[#This Row],[2019 30 average]]</f>
        <v>-0.30338122342022195</v>
      </c>
      <c r="R200" s="2"/>
    </row>
    <row r="201" spans="2:18" x14ac:dyDescent="0.25">
      <c r="B201" s="1">
        <v>43908</v>
      </c>
      <c r="C201" s="2">
        <v>779631</v>
      </c>
      <c r="D201" s="2">
        <f t="shared" si="12"/>
        <v>1356960.857142857</v>
      </c>
      <c r="E201" s="2">
        <f t="shared" si="13"/>
        <v>1722509</v>
      </c>
      <c r="F201" s="2"/>
      <c r="G201" s="2">
        <v>2320885</v>
      </c>
      <c r="H201" s="2">
        <f t="shared" si="14"/>
        <v>2417580.2857142859</v>
      </c>
      <c r="I201" s="2">
        <f t="shared" si="15"/>
        <v>2378129.775510204</v>
      </c>
      <c r="J201" s="2"/>
      <c r="K201" s="2">
        <f>Table_0[[#This Row],[Total Traveler Throughput -2020]]-Table_0[[#This Row],[Total Traveler Throughput (1 Year Ago - Same WeekDay)]]</f>
        <v>-1541254</v>
      </c>
      <c r="L201" s="2">
        <f>Table_0[[#This Row],[7 Day average]]-Table_0[[#This Row],[2019 7 Day average]]</f>
        <v>-1060619.4285714289</v>
      </c>
      <c r="M201" s="2">
        <f>+Table_0[[#This Row],[30 Day average]]-Table_0[[#This Row],[2019 30 average]]</f>
        <v>-655620.77551020402</v>
      </c>
      <c r="N201" s="27"/>
      <c r="O201" s="29">
        <f>Table_0[[#This Row],[Year Over Year change - Actuals]]/Table_0[[#This Row],[Total Traveler Throughput (1 Year Ago - Same WeekDay)]]</f>
        <v>-0.66408029695568715</v>
      </c>
      <c r="P201" s="29">
        <f>Table_0[[#This Row],[Year Over Year change - 7-Day average]]/Table_0[[#This Row],[2019 7 Day average]]</f>
        <v>-0.43871115049983278</v>
      </c>
      <c r="Q201" s="29">
        <f>Table_0[[#This Row],[Year Over Year change - 30-Day average]]/Table_0[[#This Row],[2019 30 average]]</f>
        <v>-0.27568755173150594</v>
      </c>
      <c r="R201" s="2"/>
    </row>
    <row r="202" spans="2:18" x14ac:dyDescent="0.25">
      <c r="B202" s="1">
        <v>43907</v>
      </c>
      <c r="C202" s="2">
        <v>953699</v>
      </c>
      <c r="D202" s="2">
        <f t="shared" si="12"/>
        <v>1488825.857142857</v>
      </c>
      <c r="E202" s="2">
        <f t="shared" si="13"/>
        <v>1777972.4117647058</v>
      </c>
      <c r="F202" s="2"/>
      <c r="G202" s="2">
        <v>2177929</v>
      </c>
      <c r="H202" s="2">
        <f t="shared" si="14"/>
        <v>2398496.4285714286</v>
      </c>
      <c r="I202" s="2">
        <f t="shared" si="15"/>
        <v>2364943.6530612246</v>
      </c>
      <c r="J202" s="2"/>
      <c r="K202" s="2">
        <f>Table_0[[#This Row],[Total Traveler Throughput -2020]]-Table_0[[#This Row],[Total Traveler Throughput (1 Year Ago - Same WeekDay)]]</f>
        <v>-1224230</v>
      </c>
      <c r="L202" s="2">
        <f>Table_0[[#This Row],[7 Day average]]-Table_0[[#This Row],[2019 7 Day average]]</f>
        <v>-909670.57142857159</v>
      </c>
      <c r="M202" s="2">
        <f>+Table_0[[#This Row],[30 Day average]]-Table_0[[#This Row],[2019 30 average]]</f>
        <v>-586971.24129651883</v>
      </c>
      <c r="N202" s="27"/>
      <c r="O202" s="29">
        <f>Table_0[[#This Row],[Year Over Year change - Actuals]]/Table_0[[#This Row],[Total Traveler Throughput (1 Year Ago - Same WeekDay)]]</f>
        <v>-0.56210739652210884</v>
      </c>
      <c r="P202" s="29">
        <f>Table_0[[#This Row],[Year Over Year change - 7-Day average]]/Table_0[[#This Row],[2019 7 Day average]]</f>
        <v>-0.37926701102923116</v>
      </c>
      <c r="Q202" s="29">
        <f>Table_0[[#This Row],[Year Over Year change - 30-Day average]]/Table_0[[#This Row],[2019 30 average]]</f>
        <v>-0.24819671307463623</v>
      </c>
      <c r="R202" s="2"/>
    </row>
    <row r="203" spans="2:18" x14ac:dyDescent="0.25">
      <c r="B203" s="1">
        <v>43906</v>
      </c>
      <c r="C203" s="2">
        <v>1257823</v>
      </c>
      <c r="D203" s="2">
        <f t="shared" si="12"/>
        <v>1583614.5714285714</v>
      </c>
      <c r="E203" s="2">
        <f t="shared" si="13"/>
        <v>1829489.5</v>
      </c>
      <c r="F203" s="2"/>
      <c r="G203" s="2">
        <v>2465709</v>
      </c>
      <c r="H203" s="2">
        <f t="shared" si="14"/>
        <v>2390634.8571428573</v>
      </c>
      <c r="I203" s="2">
        <f t="shared" si="15"/>
        <v>2353592.387755102</v>
      </c>
      <c r="J203" s="2"/>
      <c r="K203" s="2">
        <f>Table_0[[#This Row],[Total Traveler Throughput -2020]]-Table_0[[#This Row],[Total Traveler Throughput (1 Year Ago - Same WeekDay)]]</f>
        <v>-1207886</v>
      </c>
      <c r="L203" s="2">
        <f>Table_0[[#This Row],[7 Day average]]-Table_0[[#This Row],[2019 7 Day average]]</f>
        <v>-807020.28571428591</v>
      </c>
      <c r="M203" s="2">
        <f>+Table_0[[#This Row],[30 Day average]]-Table_0[[#This Row],[2019 30 average]]</f>
        <v>-524102.88775510201</v>
      </c>
      <c r="N203" s="27"/>
      <c r="O203" s="29">
        <f>Table_0[[#This Row],[Year Over Year change - Actuals]]/Table_0[[#This Row],[Total Traveler Throughput (1 Year Ago - Same WeekDay)]]</f>
        <v>-0.48987370366900557</v>
      </c>
      <c r="P203" s="29">
        <f>Table_0[[#This Row],[Year Over Year change - 7-Day average]]/Table_0[[#This Row],[2019 7 Day average]]</f>
        <v>-0.33757572106966932</v>
      </c>
      <c r="Q203" s="29">
        <f>Table_0[[#This Row],[Year Over Year change - 30-Day average]]/Table_0[[#This Row],[2019 30 average]]</f>
        <v>-0.22268209673086198</v>
      </c>
      <c r="R203" s="2"/>
    </row>
    <row r="204" spans="2:18" x14ac:dyDescent="0.25">
      <c r="B204" s="1">
        <v>43905</v>
      </c>
      <c r="C204" s="2">
        <v>1519192</v>
      </c>
      <c r="D204" s="2">
        <f t="shared" si="12"/>
        <v>1676691.7142857143</v>
      </c>
      <c r="E204" s="2">
        <f t="shared" si="13"/>
        <v>1867600.6</v>
      </c>
      <c r="F204" s="2"/>
      <c r="G204" s="2">
        <v>2545742</v>
      </c>
      <c r="H204" s="2">
        <f t="shared" si="14"/>
        <v>2378201.1428571427</v>
      </c>
      <c r="I204" s="2">
        <f t="shared" si="15"/>
        <v>2340438.8979591839</v>
      </c>
      <c r="J204" s="2"/>
      <c r="K204" s="2">
        <f>Table_0[[#This Row],[Total Traveler Throughput -2020]]-Table_0[[#This Row],[Total Traveler Throughput (1 Year Ago - Same WeekDay)]]</f>
        <v>-1026550</v>
      </c>
      <c r="L204" s="2">
        <f>Table_0[[#This Row],[7 Day average]]-Table_0[[#This Row],[2019 7 Day average]]</f>
        <v>-701509.42857142841</v>
      </c>
      <c r="M204" s="2">
        <f>+Table_0[[#This Row],[30 Day average]]-Table_0[[#This Row],[2019 30 average]]</f>
        <v>-472838.29795918381</v>
      </c>
      <c r="N204" s="27"/>
      <c r="O204" s="29">
        <f>Table_0[[#This Row],[Year Over Year change - Actuals]]/Table_0[[#This Row],[Total Traveler Throughput (1 Year Ago - Same WeekDay)]]</f>
        <v>-0.40324196246123922</v>
      </c>
      <c r="P204" s="29">
        <f>Table_0[[#This Row],[Year Over Year change - 7-Day average]]/Table_0[[#This Row],[2019 7 Day average]]</f>
        <v>-0.29497480929163261</v>
      </c>
      <c r="Q204" s="29">
        <f>Table_0[[#This Row],[Year Over Year change - 30-Day average]]/Table_0[[#This Row],[2019 30 average]]</f>
        <v>-0.20202975534695197</v>
      </c>
      <c r="R204" s="2"/>
    </row>
    <row r="205" spans="2:18" x14ac:dyDescent="0.25">
      <c r="B205" s="1">
        <v>43904</v>
      </c>
      <c r="C205" s="2">
        <v>1485553</v>
      </c>
      <c r="D205" s="2">
        <f t="shared" si="12"/>
        <v>1762502.4285714286</v>
      </c>
      <c r="E205" s="2">
        <f t="shared" si="13"/>
        <v>1892486.9285714286</v>
      </c>
      <c r="F205" s="2"/>
      <c r="G205" s="2">
        <v>2274658</v>
      </c>
      <c r="H205" s="2">
        <f t="shared" si="14"/>
        <v>2369585.1428571427</v>
      </c>
      <c r="I205" s="2">
        <f t="shared" si="15"/>
        <v>2326597.3061224488</v>
      </c>
      <c r="J205" s="2"/>
      <c r="K205" s="2">
        <f>Table_0[[#This Row],[Total Traveler Throughput -2020]]-Table_0[[#This Row],[Total Traveler Throughput (1 Year Ago - Same WeekDay)]]</f>
        <v>-789105</v>
      </c>
      <c r="L205" s="2">
        <f>Table_0[[#This Row],[7 Day average]]-Table_0[[#This Row],[2019 7 Day average]]</f>
        <v>-607082.71428571409</v>
      </c>
      <c r="M205" s="2">
        <f>+Table_0[[#This Row],[30 Day average]]-Table_0[[#This Row],[2019 30 average]]</f>
        <v>-434110.37755102012</v>
      </c>
      <c r="N205" s="27"/>
      <c r="O205" s="29">
        <f>Table_0[[#This Row],[Year Over Year change - Actuals]]/Table_0[[#This Row],[Total Traveler Throughput (1 Year Ago - Same WeekDay)]]</f>
        <v>-0.34691149174952896</v>
      </c>
      <c r="P205" s="29">
        <f>Table_0[[#This Row],[Year Over Year change - 7-Day average]]/Table_0[[#This Row],[2019 7 Day average]]</f>
        <v>-0.25619789021538181</v>
      </c>
      <c r="Q205" s="29">
        <f>Table_0[[#This Row],[Year Over Year change - 30-Day average]]/Table_0[[#This Row],[2019 30 average]]</f>
        <v>-0.1865859538342356</v>
      </c>
      <c r="R205" s="2"/>
    </row>
    <row r="206" spans="2:18" x14ac:dyDescent="0.25">
      <c r="B206" s="1">
        <v>43903</v>
      </c>
      <c r="C206" s="2">
        <v>1714372</v>
      </c>
      <c r="D206" s="2">
        <f t="shared" si="12"/>
        <v>1813825</v>
      </c>
      <c r="E206" s="2">
        <f t="shared" si="13"/>
        <v>1923789.5384615385</v>
      </c>
      <c r="F206" s="2"/>
      <c r="G206" s="2">
        <v>2634215</v>
      </c>
      <c r="H206" s="2">
        <f t="shared" si="14"/>
        <v>2352671.4285714286</v>
      </c>
      <c r="I206" s="2">
        <f t="shared" si="15"/>
        <v>2310231.6530612246</v>
      </c>
      <c r="J206" s="2"/>
      <c r="K206" s="2">
        <f>Table_0[[#This Row],[Total Traveler Throughput -2020]]-Table_0[[#This Row],[Total Traveler Throughput (1 Year Ago - Same WeekDay)]]</f>
        <v>-919843</v>
      </c>
      <c r="L206" s="2">
        <f>Table_0[[#This Row],[7 Day average]]-Table_0[[#This Row],[2019 7 Day average]]</f>
        <v>-538846.42857142864</v>
      </c>
      <c r="M206" s="2">
        <f>+Table_0[[#This Row],[30 Day average]]-Table_0[[#This Row],[2019 30 average]]</f>
        <v>-386442.11459968612</v>
      </c>
      <c r="N206" s="27"/>
      <c r="O206" s="29">
        <f>Table_0[[#This Row],[Year Over Year change - Actuals]]/Table_0[[#This Row],[Total Traveler Throughput (1 Year Ago - Same WeekDay)]]</f>
        <v>-0.34919055582023489</v>
      </c>
      <c r="P206" s="29">
        <f>Table_0[[#This Row],[Year Over Year change - 7-Day average]]/Table_0[[#This Row],[2019 7 Day average]]</f>
        <v>-0.22903598948308004</v>
      </c>
      <c r="Q206" s="29">
        <f>Table_0[[#This Row],[Year Over Year change - 30-Day average]]/Table_0[[#This Row],[2019 30 average]]</f>
        <v>-0.16727418399259758</v>
      </c>
      <c r="R206" s="2"/>
    </row>
    <row r="207" spans="2:18" x14ac:dyDescent="0.25">
      <c r="B207" s="1">
        <v>43902</v>
      </c>
      <c r="C207" s="2">
        <v>1788456</v>
      </c>
      <c r="D207" s="2">
        <f t="shared" si="12"/>
        <v>1882988.5714285714</v>
      </c>
      <c r="E207" s="2">
        <f t="shared" si="13"/>
        <v>1941241</v>
      </c>
      <c r="F207" s="2"/>
      <c r="G207" s="2">
        <v>2503924</v>
      </c>
      <c r="H207" s="2">
        <f t="shared" si="14"/>
        <v>2339739.1428571427</v>
      </c>
      <c r="I207" s="2">
        <f t="shared" si="15"/>
        <v>2298633.7585034012</v>
      </c>
      <c r="J207" s="2"/>
      <c r="K207" s="2">
        <f>Table_0[[#This Row],[Total Traveler Throughput -2020]]-Table_0[[#This Row],[Total Traveler Throughput (1 Year Ago - Same WeekDay)]]</f>
        <v>-715468</v>
      </c>
      <c r="L207" s="2">
        <f>Table_0[[#This Row],[7 Day average]]-Table_0[[#This Row],[2019 7 Day average]]</f>
        <v>-456750.57142857136</v>
      </c>
      <c r="M207" s="2">
        <f>+Table_0[[#This Row],[30 Day average]]-Table_0[[#This Row],[2019 30 average]]</f>
        <v>-357392.75850340119</v>
      </c>
      <c r="N207" s="27"/>
      <c r="O207" s="29">
        <f>Table_0[[#This Row],[Year Over Year change - Actuals]]/Table_0[[#This Row],[Total Traveler Throughput (1 Year Ago - Same WeekDay)]]</f>
        <v>-0.28573870452937072</v>
      </c>
      <c r="P207" s="29">
        <f>Table_0[[#This Row],[Year Over Year change - 7-Day average]]/Table_0[[#This Row],[2019 7 Day average]]</f>
        <v>-0.19521431387894644</v>
      </c>
      <c r="Q207" s="29">
        <f>Table_0[[#This Row],[Year Over Year change - 30-Day average]]/Table_0[[#This Row],[2019 30 average]]</f>
        <v>-0.15548051410159969</v>
      </c>
      <c r="R207" s="2"/>
    </row>
    <row r="208" spans="2:18" x14ac:dyDescent="0.25">
      <c r="B208" s="1">
        <v>43901</v>
      </c>
      <c r="C208" s="2">
        <v>1702686</v>
      </c>
      <c r="D208" s="2">
        <f t="shared" si="12"/>
        <v>1931782.7142857143</v>
      </c>
      <c r="E208" s="2">
        <f t="shared" si="13"/>
        <v>1955130.5454545454</v>
      </c>
      <c r="F208" s="2"/>
      <c r="G208" s="2">
        <v>2187298</v>
      </c>
      <c r="H208" s="2">
        <f t="shared" si="14"/>
        <v>2325277.4285714286</v>
      </c>
      <c r="I208" s="2">
        <f t="shared" si="15"/>
        <v>2281106.1095238095</v>
      </c>
      <c r="J208" s="2"/>
      <c r="K208" s="2">
        <f>Table_0[[#This Row],[Total Traveler Throughput -2020]]-Table_0[[#This Row],[Total Traveler Throughput (1 Year Ago - Same WeekDay)]]</f>
        <v>-484612</v>
      </c>
      <c r="L208" s="2">
        <f>Table_0[[#This Row],[7 Day average]]-Table_0[[#This Row],[2019 7 Day average]]</f>
        <v>-393494.71428571432</v>
      </c>
      <c r="M208" s="2">
        <f>+Table_0[[#This Row],[30 Day average]]-Table_0[[#This Row],[2019 30 average]]</f>
        <v>-325975.5640692641</v>
      </c>
      <c r="N208" s="27"/>
      <c r="O208" s="29">
        <f>Table_0[[#This Row],[Year Over Year change - Actuals]]/Table_0[[#This Row],[Total Traveler Throughput (1 Year Ago - Same WeekDay)]]</f>
        <v>-0.22155737352660679</v>
      </c>
      <c r="P208" s="29">
        <f>Table_0[[#This Row],[Year Over Year change - 7-Day average]]/Table_0[[#This Row],[2019 7 Day average]]</f>
        <v>-0.16922484579720196</v>
      </c>
      <c r="Q208" s="29">
        <f>Table_0[[#This Row],[Year Over Year change - 30-Day average]]/Table_0[[#This Row],[2019 30 average]]</f>
        <v>-0.14290241155739697</v>
      </c>
      <c r="R208" s="2"/>
    </row>
    <row r="209" spans="2:18" x14ac:dyDescent="0.25">
      <c r="B209" s="1">
        <v>43900</v>
      </c>
      <c r="C209" s="2">
        <v>1617220</v>
      </c>
      <c r="D209" s="2">
        <f t="shared" si="12"/>
        <v>1956742</v>
      </c>
      <c r="E209" s="2">
        <f t="shared" si="13"/>
        <v>1980375</v>
      </c>
      <c r="F209" s="2"/>
      <c r="G209" s="2">
        <v>2122898</v>
      </c>
      <c r="H209" s="2">
        <f t="shared" si="14"/>
        <v>2319037.5714285714</v>
      </c>
      <c r="I209" s="2">
        <f t="shared" si="15"/>
        <v>2259014.1911564623</v>
      </c>
      <c r="J209" s="2"/>
      <c r="K209" s="2">
        <f>Table_0[[#This Row],[Total Traveler Throughput -2020]]-Table_0[[#This Row],[Total Traveler Throughput (1 Year Ago - Same WeekDay)]]</f>
        <v>-505678</v>
      </c>
      <c r="L209" s="2">
        <f>Table_0[[#This Row],[7 Day average]]-Table_0[[#This Row],[2019 7 Day average]]</f>
        <v>-362295.57142857136</v>
      </c>
      <c r="M209" s="2">
        <f>+Table_0[[#This Row],[30 Day average]]-Table_0[[#This Row],[2019 30 average]]</f>
        <v>-278639.1911564623</v>
      </c>
      <c r="N209" s="27"/>
      <c r="O209" s="29">
        <f>Table_0[[#This Row],[Year Over Year change - Actuals]]/Table_0[[#This Row],[Total Traveler Throughput (1 Year Ago - Same WeekDay)]]</f>
        <v>-0.23820174120471166</v>
      </c>
      <c r="P209" s="29">
        <f>Table_0[[#This Row],[Year Over Year change - 7-Day average]]/Table_0[[#This Row],[2019 7 Day average]]</f>
        <v>-0.15622669330251099</v>
      </c>
      <c r="Q209" s="29">
        <f>Table_0[[#This Row],[Year Over Year change - 30-Day average]]/Table_0[[#This Row],[2019 30 average]]</f>
        <v>-0.12334548062923761</v>
      </c>
      <c r="R209" s="2"/>
    </row>
    <row r="210" spans="2:18" x14ac:dyDescent="0.25">
      <c r="B210" s="1">
        <v>43899</v>
      </c>
      <c r="C210" s="2">
        <v>1909363</v>
      </c>
      <c r="D210" s="2">
        <f t="shared" si="12"/>
        <v>1973766.7142857143</v>
      </c>
      <c r="E210" s="2">
        <f t="shared" si="13"/>
        <v>2020725.5555555555</v>
      </c>
      <c r="F210" s="2"/>
      <c r="G210" s="2">
        <v>2378673</v>
      </c>
      <c r="H210" s="2">
        <f t="shared" si="14"/>
        <v>2298560.4285714286</v>
      </c>
      <c r="I210" s="2">
        <f t="shared" si="15"/>
        <v>2239100.1095238095</v>
      </c>
      <c r="J210" s="2"/>
      <c r="K210" s="2">
        <f>Table_0[[#This Row],[Total Traveler Throughput -2020]]-Table_0[[#This Row],[Total Traveler Throughput (1 Year Ago - Same WeekDay)]]</f>
        <v>-469310</v>
      </c>
      <c r="L210" s="2">
        <f>Table_0[[#This Row],[7 Day average]]-Table_0[[#This Row],[2019 7 Day average]]</f>
        <v>-324793.71428571432</v>
      </c>
      <c r="M210" s="2">
        <f>+Table_0[[#This Row],[30 Day average]]-Table_0[[#This Row],[2019 30 average]]</f>
        <v>-218374.55396825401</v>
      </c>
      <c r="N210" s="27"/>
      <c r="O210" s="29">
        <f>Table_0[[#This Row],[Year Over Year change - Actuals]]/Table_0[[#This Row],[Total Traveler Throughput (1 Year Ago - Same WeekDay)]]</f>
        <v>-0.19729908230345239</v>
      </c>
      <c r="P210" s="29">
        <f>Table_0[[#This Row],[Year Over Year change - 7-Day average]]/Table_0[[#This Row],[2019 7 Day average]]</f>
        <v>-0.14130310008320116</v>
      </c>
      <c r="Q210" s="29">
        <f>Table_0[[#This Row],[Year Over Year change - 30-Day average]]/Table_0[[#This Row],[2019 30 average]]</f>
        <v>-9.7527820680914451E-2</v>
      </c>
      <c r="R210" s="2"/>
    </row>
    <row r="211" spans="2:18" x14ac:dyDescent="0.25">
      <c r="B211" s="1">
        <v>43898</v>
      </c>
      <c r="C211" s="2">
        <v>2119867</v>
      </c>
      <c r="D211" s="2">
        <f t="shared" si="12"/>
        <v>1999520.7142857143</v>
      </c>
      <c r="E211" s="2">
        <f t="shared" si="13"/>
        <v>2034645.875</v>
      </c>
      <c r="F211" s="2"/>
      <c r="G211" s="2">
        <v>2485430</v>
      </c>
      <c r="H211" s="2">
        <f t="shared" si="14"/>
        <v>2281310</v>
      </c>
      <c r="I211" s="2">
        <f t="shared" si="15"/>
        <v>2236402.834013605</v>
      </c>
      <c r="J211" s="2"/>
      <c r="K211" s="2">
        <f>Table_0[[#This Row],[Total Traveler Throughput -2020]]-Table_0[[#This Row],[Total Traveler Throughput (1 Year Ago - Same WeekDay)]]</f>
        <v>-365563</v>
      </c>
      <c r="L211" s="2">
        <f>Table_0[[#This Row],[7 Day average]]-Table_0[[#This Row],[2019 7 Day average]]</f>
        <v>-281789.28571428568</v>
      </c>
      <c r="M211" s="2">
        <f>+Table_0[[#This Row],[30 Day average]]-Table_0[[#This Row],[2019 30 average]]</f>
        <v>-201756.95901360502</v>
      </c>
      <c r="N211" s="27"/>
      <c r="O211" s="29">
        <f>Table_0[[#This Row],[Year Over Year change - Actuals]]/Table_0[[#This Row],[Total Traveler Throughput (1 Year Ago - Same WeekDay)]]</f>
        <v>-0.14708239620508323</v>
      </c>
      <c r="P211" s="29">
        <f>Table_0[[#This Row],[Year Over Year change - 7-Day average]]/Table_0[[#This Row],[2019 7 Day average]]</f>
        <v>-0.12352082168328096</v>
      </c>
      <c r="Q211" s="29">
        <f>Table_0[[#This Row],[Year Over Year change - 30-Day average]]/Table_0[[#This Row],[2019 30 average]]</f>
        <v>-9.0214945154365539E-2</v>
      </c>
      <c r="R211" s="2"/>
    </row>
    <row r="212" spans="2:18" x14ac:dyDescent="0.25">
      <c r="B212" s="1">
        <v>43897</v>
      </c>
      <c r="C212" s="2">
        <v>1844811</v>
      </c>
      <c r="D212" s="2">
        <f t="shared" si="12"/>
        <v>2022471.4285714286</v>
      </c>
      <c r="E212" s="2">
        <f t="shared" si="13"/>
        <v>2022471.4285714286</v>
      </c>
      <c r="F212" s="2"/>
      <c r="G212" s="2">
        <v>2156262</v>
      </c>
      <c r="H212" s="2">
        <f t="shared" si="14"/>
        <v>2255025.5714285714</v>
      </c>
      <c r="I212" s="2">
        <f t="shared" si="15"/>
        <v>2239278.4054421769</v>
      </c>
      <c r="J212" s="2"/>
      <c r="K212" s="2">
        <f>Table_0[[#This Row],[Total Traveler Throughput -2020]]-Table_0[[#This Row],[Total Traveler Throughput (1 Year Ago - Same WeekDay)]]</f>
        <v>-311451</v>
      </c>
      <c r="L212" s="2">
        <f>Table_0[[#This Row],[7 Day average]]-Table_0[[#This Row],[2019 7 Day average]]</f>
        <v>-232554.14285714272</v>
      </c>
      <c r="M212" s="2">
        <f>+Table_0[[#This Row],[30 Day average]]-Table_0[[#This Row],[2019 30 average]]</f>
        <v>-216806.97687074821</v>
      </c>
      <c r="N212" s="27"/>
      <c r="O212" s="29">
        <f>Table_0[[#This Row],[Year Over Year change - Actuals]]/Table_0[[#This Row],[Total Traveler Throughput (1 Year Ago - Same WeekDay)]]</f>
        <v>-0.14444023963692723</v>
      </c>
      <c r="P212" s="29">
        <f>Table_0[[#This Row],[Year Over Year change - 7-Day average]]/Table_0[[#This Row],[2019 7 Day average]]</f>
        <v>-0.10312705354814153</v>
      </c>
      <c r="Q212" s="29">
        <f>Table_0[[#This Row],[Year Over Year change - 30-Day average]]/Table_0[[#This Row],[2019 30 average]]</f>
        <v>-9.6820018602348221E-2</v>
      </c>
      <c r="R212" s="2"/>
    </row>
    <row r="213" spans="2:18" x14ac:dyDescent="0.25">
      <c r="B213" s="1">
        <v>43896</v>
      </c>
      <c r="C213" s="2">
        <v>2198517</v>
      </c>
      <c r="D213" s="2">
        <f t="shared" si="12"/>
        <v>2052081.5</v>
      </c>
      <c r="E213" s="2">
        <f t="shared" si="13"/>
        <v>2052081.5</v>
      </c>
      <c r="F213" s="2"/>
      <c r="G213" s="2">
        <v>2543689</v>
      </c>
      <c r="H213" s="2">
        <f t="shared" si="14"/>
        <v>2271486.1666666665</v>
      </c>
      <c r="I213" s="2">
        <f t="shared" si="15"/>
        <v>2236653.8777777776</v>
      </c>
      <c r="J213" s="2"/>
      <c r="K213" s="2">
        <f>Table_0[[#This Row],[Total Traveler Throughput -2020]]-Table_0[[#This Row],[Total Traveler Throughput (1 Year Ago - Same WeekDay)]]</f>
        <v>-345172</v>
      </c>
      <c r="L213" s="2">
        <f>Table_0[[#This Row],[7 Day average]]-Table_0[[#This Row],[2019 7 Day average]]</f>
        <v>-219404.66666666651</v>
      </c>
      <c r="M213" s="2">
        <f>+Table_0[[#This Row],[30 Day average]]-Table_0[[#This Row],[2019 30 average]]</f>
        <v>-184572.37777777761</v>
      </c>
      <c r="N213" s="27"/>
      <c r="O213" s="29">
        <f>Table_0[[#This Row],[Year Over Year change - Actuals]]/Table_0[[#This Row],[Total Traveler Throughput (1 Year Ago - Same WeekDay)]]</f>
        <v>-0.13569740640463515</v>
      </c>
      <c r="P213" s="29">
        <f>Table_0[[#This Row],[Year Over Year change - 7-Day average]]/Table_0[[#This Row],[2019 7 Day average]]</f>
        <v>-9.6590800281489655E-2</v>
      </c>
      <c r="Q213" s="29">
        <f>Table_0[[#This Row],[Year Over Year change - 30-Day average]]/Table_0[[#This Row],[2019 30 average]]</f>
        <v>-8.2521654160079103E-2</v>
      </c>
      <c r="R213" s="2"/>
    </row>
    <row r="214" spans="2:18" x14ac:dyDescent="0.25">
      <c r="B214" s="1">
        <v>43895</v>
      </c>
      <c r="C214" s="2">
        <v>2130015</v>
      </c>
      <c r="D214" s="2">
        <f t="shared" si="12"/>
        <v>2022794.4</v>
      </c>
      <c r="E214" s="2">
        <f t="shared" si="13"/>
        <v>2022794.4</v>
      </c>
      <c r="F214" s="2"/>
      <c r="G214" s="2">
        <v>2402692</v>
      </c>
      <c r="H214" s="2">
        <f t="shared" si="14"/>
        <v>2217045.6</v>
      </c>
      <c r="I214" s="2">
        <f t="shared" si="15"/>
        <v>2229687.42</v>
      </c>
      <c r="J214" s="2"/>
      <c r="K214" s="2">
        <f>Table_0[[#This Row],[Total Traveler Throughput -2020]]-Table_0[[#This Row],[Total Traveler Throughput (1 Year Ago - Same WeekDay)]]</f>
        <v>-272677</v>
      </c>
      <c r="L214" s="2">
        <f>Table_0[[#This Row],[7 Day average]]-Table_0[[#This Row],[2019 7 Day average]]</f>
        <v>-194251.20000000019</v>
      </c>
      <c r="M214" s="2">
        <f>+Table_0[[#This Row],[30 Day average]]-Table_0[[#This Row],[2019 30 average]]</f>
        <v>-206893.02000000002</v>
      </c>
      <c r="N214" s="27"/>
      <c r="O214" s="29">
        <f>Table_0[[#This Row],[Year Over Year change - Actuals]]/Table_0[[#This Row],[Total Traveler Throughput (1 Year Ago - Same WeekDay)]]</f>
        <v>-0.11348812082447521</v>
      </c>
      <c r="P214" s="29">
        <f>Table_0[[#This Row],[Year Over Year change - 7-Day average]]/Table_0[[#This Row],[2019 7 Day average]]</f>
        <v>-8.7617142380833388E-2</v>
      </c>
      <c r="Q214" s="29">
        <f>Table_0[[#This Row],[Year Over Year change - 30-Day average]]/Table_0[[#This Row],[2019 30 average]]</f>
        <v>-9.2790145445588973E-2</v>
      </c>
      <c r="R214" s="2"/>
    </row>
    <row r="215" spans="2:18" x14ac:dyDescent="0.25">
      <c r="B215" s="1">
        <v>43894</v>
      </c>
      <c r="C215" s="2">
        <v>1877401</v>
      </c>
      <c r="D215" s="2">
        <f t="shared" si="12"/>
        <v>1995989.25</v>
      </c>
      <c r="E215" s="2">
        <f t="shared" si="13"/>
        <v>1995989.25</v>
      </c>
      <c r="F215" s="2"/>
      <c r="G215" s="2">
        <v>2143619</v>
      </c>
      <c r="H215" s="2">
        <f t="shared" si="14"/>
        <v>2170634</v>
      </c>
      <c r="I215" s="2">
        <f t="shared" si="15"/>
        <v>2232847.875</v>
      </c>
      <c r="J215" s="2"/>
      <c r="K215" s="2">
        <f>Table_0[[#This Row],[Total Traveler Throughput -2020]]-Table_0[[#This Row],[Total Traveler Throughput (1 Year Ago - Same WeekDay)]]</f>
        <v>-266218</v>
      </c>
      <c r="L215" s="2">
        <f>Table_0[[#This Row],[7 Day average]]-Table_0[[#This Row],[2019 7 Day average]]</f>
        <v>-174644.75</v>
      </c>
      <c r="M215" s="2">
        <f>+Table_0[[#This Row],[30 Day average]]-Table_0[[#This Row],[2019 30 average]]</f>
        <v>-236858.625</v>
      </c>
      <c r="N215" s="27"/>
      <c r="O215" s="29">
        <f>Table_0[[#This Row],[Year Over Year change - Actuals]]/Table_0[[#This Row],[Total Traveler Throughput (1 Year Ago - Same WeekDay)]]</f>
        <v>-0.12419091265751983</v>
      </c>
      <c r="P215" s="29">
        <f>Table_0[[#This Row],[Year Over Year change - 7-Day average]]/Table_0[[#This Row],[2019 7 Day average]]</f>
        <v>-8.045794454523425E-2</v>
      </c>
      <c r="Q215" s="29">
        <f>Table_0[[#This Row],[Year Over Year change - 30-Day average]]/Table_0[[#This Row],[2019 30 average]]</f>
        <v>-0.1060791591097535</v>
      </c>
      <c r="R215" s="2"/>
    </row>
    <row r="216" spans="2:18" x14ac:dyDescent="0.25">
      <c r="B216" s="1">
        <v>43893</v>
      </c>
      <c r="C216" s="2">
        <v>1736393</v>
      </c>
      <c r="D216" s="2">
        <f t="shared" si="12"/>
        <v>2035518.6666666667</v>
      </c>
      <c r="E216" s="2">
        <f t="shared" si="13"/>
        <v>2035518.6666666667</v>
      </c>
      <c r="F216" s="2"/>
      <c r="G216" s="2">
        <v>1979558</v>
      </c>
      <c r="H216" s="2">
        <f t="shared" si="14"/>
        <v>2179639</v>
      </c>
      <c r="I216" s="2">
        <f t="shared" si="15"/>
        <v>2253585.8333333335</v>
      </c>
      <c r="J216" s="2"/>
      <c r="K216" s="2">
        <f>Table_0[[#This Row],[Total Traveler Throughput -2020]]-Table_0[[#This Row],[Total Traveler Throughput (1 Year Ago - Same WeekDay)]]</f>
        <v>-243165</v>
      </c>
      <c r="L216" s="2">
        <f>Table_0[[#This Row],[7 Day average]]-Table_0[[#This Row],[2019 7 Day average]]</f>
        <v>-144120.33333333326</v>
      </c>
      <c r="M216" s="2">
        <f>+Table_0[[#This Row],[30 Day average]]-Table_0[[#This Row],[2019 30 average]]</f>
        <v>-218067.16666666674</v>
      </c>
      <c r="N216" s="27"/>
      <c r="O216" s="29">
        <f>Table_0[[#This Row],[Year Over Year change - Actuals]]/Table_0[[#This Row],[Total Traveler Throughput (1 Year Ago - Same WeekDay)]]</f>
        <v>-0.12283802747886144</v>
      </c>
      <c r="P216" s="29">
        <f>Table_0[[#This Row],[Year Over Year change - 7-Day average]]/Table_0[[#This Row],[2019 7 Day average]]</f>
        <v>-6.6121194075410311E-2</v>
      </c>
      <c r="Q216" s="29">
        <f>Table_0[[#This Row],[Year Over Year change - 30-Day average]]/Table_0[[#This Row],[2019 30 average]]</f>
        <v>-9.6764526756062494E-2</v>
      </c>
      <c r="R216" s="2"/>
    </row>
    <row r="217" spans="2:18" x14ac:dyDescent="0.25">
      <c r="B217" s="1">
        <v>43892</v>
      </c>
      <c r="C217" s="2">
        <v>2089641</v>
      </c>
      <c r="D217" s="2">
        <f t="shared" si="12"/>
        <v>2185081.5</v>
      </c>
      <c r="E217" s="2">
        <f t="shared" si="13"/>
        <v>2185081.5</v>
      </c>
      <c r="F217" s="2"/>
      <c r="G217" s="2">
        <v>2257920</v>
      </c>
      <c r="H217" s="2">
        <f t="shared" si="14"/>
        <v>2279679.5</v>
      </c>
      <c r="I217" s="2">
        <f t="shared" si="15"/>
        <v>2290559.25</v>
      </c>
      <c r="J217" s="2"/>
      <c r="K217" s="2">
        <f>Table_0[[#This Row],[Total Traveler Throughput -2020]]-Table_0[[#This Row],[Total Traveler Throughput (1 Year Ago - Same WeekDay)]]</f>
        <v>-168279</v>
      </c>
      <c r="L217" s="2">
        <f>Table_0[[#This Row],[7 Day average]]-Table_0[[#This Row],[2019 7 Day average]]</f>
        <v>-94598</v>
      </c>
      <c r="M217" s="2">
        <f>+Table_0[[#This Row],[30 Day average]]-Table_0[[#This Row],[2019 30 average]]</f>
        <v>-105477.75</v>
      </c>
      <c r="N217" s="27"/>
      <c r="O217" s="29">
        <f>Table_0[[#This Row],[Year Over Year change - Actuals]]/Table_0[[#This Row],[Total Traveler Throughput (1 Year Ago - Same WeekDay)]]</f>
        <v>-7.4528326955782306E-2</v>
      </c>
      <c r="P217" s="29">
        <f>Table_0[[#This Row],[Year Over Year change - 7-Day average]]/Table_0[[#This Row],[2019 7 Day average]]</f>
        <v>-4.1496184003058323E-2</v>
      </c>
      <c r="Q217" s="29">
        <f>Table_0[[#This Row],[Year Over Year change - 30-Day average]]/Table_0[[#This Row],[2019 30 average]]</f>
        <v>-4.6048907051847707E-2</v>
      </c>
      <c r="R217" s="2"/>
    </row>
    <row r="218" spans="2:18" x14ac:dyDescent="0.25">
      <c r="B218" s="1">
        <v>43891</v>
      </c>
      <c r="C218" s="2">
        <v>2280522</v>
      </c>
      <c r="D218" s="2">
        <f t="shared" si="12"/>
        <v>2280522</v>
      </c>
      <c r="E218" s="2">
        <f t="shared" si="13"/>
        <v>2280522</v>
      </c>
      <c r="F218" s="2"/>
      <c r="G218" s="2">
        <v>2301439</v>
      </c>
      <c r="H218" s="2">
        <f t="shared" si="14"/>
        <v>2301439</v>
      </c>
      <c r="I218" s="2">
        <f t="shared" si="15"/>
        <v>2301439</v>
      </c>
      <c r="J218" s="2"/>
      <c r="K218" s="2">
        <f>Table_0[[#This Row],[Total Traveler Throughput -2020]]-Table_0[[#This Row],[Total Traveler Throughput (1 Year Ago - Same WeekDay)]]</f>
        <v>-20917</v>
      </c>
      <c r="L218" s="2">
        <f>Table_0[[#This Row],[7 Day average]]-Table_0[[#This Row],[2019 7 Day average]]</f>
        <v>-20917</v>
      </c>
      <c r="M218" s="2">
        <f>+Table_0[[#This Row],[30 Day average]]-Table_0[[#This Row],[2019 30 average]]</f>
        <v>-20917</v>
      </c>
      <c r="N218" s="27"/>
      <c r="O218" s="29">
        <f>Table_0[[#This Row],[Year Over Year change - Actuals]]/Table_0[[#This Row],[Total Traveler Throughput (1 Year Ago - Same WeekDay)]]</f>
        <v>-9.0886614852707364E-3</v>
      </c>
      <c r="P218" s="29">
        <f>Table_0[[#This Row],[Year Over Year change - 7-Day average]]/Table_0[[#This Row],[2019 7 Day average]]</f>
        <v>-9.0886614852707364E-3</v>
      </c>
      <c r="Q218" s="29">
        <f>Table_0[[#This Row],[Year Over Year change - 30-Day average]]/Table_0[[#This Row],[2019 30 average]]</f>
        <v>-9.0886614852707364E-3</v>
      </c>
      <c r="R218" s="2"/>
    </row>
  </sheetData>
  <phoneticPr fontId="2" type="noConversion"/>
  <hyperlinks>
    <hyperlink ref="B4" r:id="rId1" xr:uid="{6E2A27E3-7524-4A2E-BF15-82801C92EAB1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0333-EF56-46CC-8FA4-DDB14A4FC6FE}">
  <dimension ref="A1"/>
  <sheetViews>
    <sheetView tabSelected="1" topLeftCell="A19" zoomScale="85" zoomScaleNormal="85" workbookViewId="0">
      <selection activeCell="Q52" sqref="Q52"/>
    </sheetView>
  </sheetViews>
  <sheetFormatPr defaultRowHeight="15" x14ac:dyDescent="0.25"/>
  <cols>
    <col min="1" max="1" width="11" bestFit="1" customWidth="1"/>
    <col min="2" max="2" width="10.7109375" customWidth="1"/>
    <col min="3" max="3" width="1.7109375" customWidth="1"/>
    <col min="4" max="4" width="9.28515625" bestFit="1" customWidth="1"/>
    <col min="5" max="5" width="9.85546875" bestFit="1" customWidth="1"/>
    <col min="6" max="6" width="10" customWidth="1"/>
    <col min="8" max="8" width="11.28515625" bestFit="1" customWidth="1"/>
    <col min="9" max="9" width="11.140625" customWidth="1"/>
    <col min="10" max="10" width="12.28515625" customWidth="1"/>
    <col min="11" max="11" width="11.71093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9E97-33C1-4A34-9A13-26DF5C81194C}">
  <dimension ref="C3:T16"/>
  <sheetViews>
    <sheetView workbookViewId="0">
      <selection activeCell="O18" sqref="O18"/>
    </sheetView>
  </sheetViews>
  <sheetFormatPr defaultRowHeight="15" x14ac:dyDescent="0.25"/>
  <cols>
    <col min="1" max="1" width="4.7109375" customWidth="1"/>
    <col min="2" max="2" width="5.140625" customWidth="1"/>
    <col min="3" max="3" width="10.7109375" customWidth="1"/>
    <col min="4" max="4" width="2.140625" customWidth="1"/>
    <col min="5" max="5" width="12.140625" customWidth="1"/>
    <col min="6" max="6" width="11.28515625" customWidth="1"/>
    <col min="7" max="7" width="12.5703125" customWidth="1"/>
    <col min="8" max="8" width="0" hidden="1" customWidth="1"/>
    <col min="9" max="9" width="11.85546875" customWidth="1"/>
    <col min="10" max="10" width="2.28515625" customWidth="1"/>
    <col min="11" max="11" width="12.5703125" customWidth="1"/>
    <col min="12" max="12" width="11.28515625" customWidth="1"/>
    <col min="13" max="13" width="12" customWidth="1"/>
    <col min="14" max="14" width="0" hidden="1" customWidth="1"/>
    <col min="15" max="15" width="12.28515625" customWidth="1"/>
    <col min="16" max="16" width="2.28515625" customWidth="1"/>
    <col min="17" max="17" width="13.140625" customWidth="1"/>
    <col min="18" max="18" width="11.140625" bestFit="1" customWidth="1"/>
    <col min="19" max="19" width="12" customWidth="1"/>
  </cols>
  <sheetData>
    <row r="3" spans="3:20" ht="90" x14ac:dyDescent="0.25">
      <c r="C3" s="21" t="s">
        <v>22</v>
      </c>
      <c r="D3" s="9"/>
      <c r="E3" s="8" t="s">
        <v>20</v>
      </c>
      <c r="F3" s="8" t="s">
        <v>21</v>
      </c>
      <c r="G3" s="8" t="s">
        <v>23</v>
      </c>
      <c r="H3" s="8" t="s">
        <v>26</v>
      </c>
      <c r="I3" s="39" t="s">
        <v>38</v>
      </c>
      <c r="J3" s="9"/>
      <c r="K3" s="8" t="s">
        <v>24</v>
      </c>
      <c r="L3" s="8" t="s">
        <v>25</v>
      </c>
      <c r="M3" s="8" t="s">
        <v>23</v>
      </c>
      <c r="N3" s="8" t="s">
        <v>26</v>
      </c>
      <c r="O3" s="39" t="s">
        <v>38</v>
      </c>
      <c r="Q3" s="8" t="s">
        <v>34</v>
      </c>
      <c r="R3" s="8" t="s">
        <v>35</v>
      </c>
      <c r="S3" s="8" t="s">
        <v>37</v>
      </c>
      <c r="T3" s="8" t="s">
        <v>26</v>
      </c>
    </row>
    <row r="4" spans="3:20" x14ac:dyDescent="0.25">
      <c r="C4" s="43" t="s">
        <v>13</v>
      </c>
      <c r="D4" s="1">
        <v>44075</v>
      </c>
      <c r="E4" s="10">
        <f>SUMIFS(Table_0[Total Traveler Throughput -2020],(Table_0[[Date]:[Date]]),"&gt;="&amp;$D4,(Table_0[[Date]:[Date]]),"&lt;="&amp;EOMONTH($D4,0))/COUNTIFS((Table_0[[Date]:[Date]]),"&gt;="&amp;$D4,(Table_0[[Date]:[Date]]),"&lt;="&amp;EOMONTH($D4,0))</f>
        <v>719110.93103448278</v>
      </c>
      <c r="F4" s="18">
        <f>SUMIFS(Table_0[Total Traveler Throughput (1 Year Ago - Same WeekDay)],(Table_0[[Date]:[Date]]),"&gt;="&amp;$D4,(Table_0[[Date]:[Date]]),"&lt;="&amp;EOMONTH($D4,0))/COUNTIFS((Table_0[[Date]:[Date]]),"&gt;="&amp;$D4,(Table_0[[Date]:[Date]]),"&lt;="&amp;EOMONTH($D4,0))</f>
        <v>2222382.0344827585</v>
      </c>
      <c r="G4" s="11">
        <f>E4-F4</f>
        <v>-1503271.1034482757</v>
      </c>
      <c r="H4" s="36">
        <f>E4/F4-1</f>
        <v>-0.67642335121654718</v>
      </c>
      <c r="I4" s="22">
        <f>E4/F4</f>
        <v>0.32357664878345277</v>
      </c>
      <c r="K4" s="18">
        <f>SUMIFS(Table_0[Total Traveler Throughput -2020],(Table_0[[Date]:[Date]]),"&gt;="&amp;$D4,(Table_0[[Date]:[Date]]),"&lt;="&amp;EOMONTH($D4,0))</f>
        <v>20854217</v>
      </c>
      <c r="L4" s="18">
        <f>SUMIFS(Table_0[Total Traveler Throughput (1 Year Ago - Same WeekDay)],(Table_0[[Date]:[Date]]),"&gt;="&amp;$D4,(Table_0[[Date]:[Date]]),"&lt;="&amp;EOMONTH($D4,0))</f>
        <v>64449079</v>
      </c>
      <c r="M4" s="11">
        <f>K4-L4</f>
        <v>-43594862</v>
      </c>
      <c r="N4" s="36">
        <f>K4/L4-1</f>
        <v>-0.67642335121654718</v>
      </c>
      <c r="O4" s="22">
        <f>K4/L4</f>
        <v>0.32357664878345277</v>
      </c>
      <c r="Q4" s="30">
        <f>SUMIFS(Table_0[Total Traveler Throughput -2020],(Table_0[[Date]:[Date]]),"&gt;="&amp;$D9,(Table_0[[Date]:[Date]]),"&lt;="&amp;EOMONTH($D4,0))</f>
        <v>88237708</v>
      </c>
      <c r="R4" s="30">
        <f>SUMIFS(Table_0[Total Traveler Throughput (1 Year Ago - Same WeekDay)],(Table_0[[Date]:[Date]]),"&gt;="&amp;$D9,(Table_0[[Date]:[Date]]),"&lt;="&amp;EOMONTH($D4,0))</f>
        <v>439980801</v>
      </c>
      <c r="S4" s="30">
        <f>Q4-R4</f>
        <v>-351743093</v>
      </c>
      <c r="T4" s="32">
        <f>S4/R4</f>
        <v>-0.79945100377232137</v>
      </c>
    </row>
    <row r="5" spans="3:20" x14ac:dyDescent="0.25">
      <c r="C5" t="s">
        <v>14</v>
      </c>
      <c r="D5" s="1">
        <v>44044</v>
      </c>
      <c r="E5" s="12">
        <f>SUMIFS(Table_0[Total Traveler Throughput -2020],(Table_0[Date]),"&gt;="&amp;D5,(Table_0[Date]),"&lt;="&amp;EOMONTH(D5,0))/COUNTIFS((Table_0[Date]),"&gt;="&amp;D5,(Table_0[Date]),"&lt;="&amp;EOMONTH(D5,0))</f>
        <v>700260.3548387097</v>
      </c>
      <c r="F5" s="19">
        <f>SUMIFS(Table_0[Total Traveler Throughput (1 Year Ago - Same WeekDay)],(Table_0[[Date]:[Date]]),"&gt;="&amp;$D5,(Table_0[[Date]:[Date]]),"&lt;="&amp;EOMONTH($D5,0))/COUNTIFS((Table_0[[Date]:[Date]]),"&gt;="&amp;$D5,(Table_0[[Date]:[Date]]),"&lt;="&amp;EOMONTH($D5,0))</f>
        <v>2412129.3548387098</v>
      </c>
      <c r="G5" s="13">
        <f>E5-F5</f>
        <v>-1711869</v>
      </c>
      <c r="H5" s="37">
        <f>E5/F5-1</f>
        <v>-0.70969203893066779</v>
      </c>
      <c r="I5" s="23">
        <f>E5/F5</f>
        <v>0.29030796106933227</v>
      </c>
      <c r="K5" s="19">
        <f>SUMIFS(Table_0[Total Traveler Throughput -2020],(Table_0[[Date]:[Date]]),"&gt;="&amp;$D5,(Table_0[[Date]:[Date]]),"&lt;="&amp;EOMONTH($D5,0))</f>
        <v>21708071</v>
      </c>
      <c r="L5" s="19">
        <f>SUMIFS(Table_0[Total Traveler Throughput (1 Year Ago - Same WeekDay)],(Table_0[[Date]:[Date]]),"&gt;="&amp;$D5,(Table_0[[Date]:[Date]]),"&lt;="&amp;EOMONTH($D5,0))</f>
        <v>74776010</v>
      </c>
      <c r="M5" s="13">
        <f>K5-L5</f>
        <v>-53067939</v>
      </c>
      <c r="N5" s="37">
        <f>K5/L5-1</f>
        <v>-0.70969203893066779</v>
      </c>
      <c r="O5" s="23">
        <f>K5/L5</f>
        <v>0.29030796106933227</v>
      </c>
    </row>
    <row r="6" spans="3:20" x14ac:dyDescent="0.25">
      <c r="C6" t="s">
        <v>15</v>
      </c>
      <c r="D6" s="1">
        <v>44013</v>
      </c>
      <c r="E6" s="12">
        <f>SUMIFS(Table_0[Total Traveler Throughput -2020],(Table_0[Date]),"&gt;="&amp;D6,(Table_0[Date]),"&lt;="&amp;EOMONTH(D6,0))/COUNTIFS((Table_0[Date]),"&gt;="&amp;D6,(Table_0[Date]),"&lt;="&amp;EOMONTH(D6,0))</f>
        <v>669057.45161290327</v>
      </c>
      <c r="F6" s="19">
        <f>SUMIFS(Table_0[Total Traveler Throughput (1 Year Ago - Same WeekDay)],(Table_0[[Date]:[Date]]),"&gt;="&amp;$D6,(Table_0[[Date]:[Date]]),"&lt;="&amp;EOMONTH($D6,0))/COUNTIFS((Table_0[[Date]:[Date]]),"&gt;="&amp;$D6,(Table_0[[Date]:[Date]]),"&lt;="&amp;EOMONTH($D6,0))</f>
        <v>2564902.1935483869</v>
      </c>
      <c r="G6" s="13">
        <f>E6-F6</f>
        <v>-1895844.7419354836</v>
      </c>
      <c r="H6" s="37">
        <f>E6/F6-1</f>
        <v>-0.73914894170397094</v>
      </c>
      <c r="I6" s="23">
        <f>E6/F6</f>
        <v>0.26085105829602911</v>
      </c>
      <c r="K6" s="19">
        <f>SUMIFS(Table_0[Total Traveler Throughput -2020],(Table_0[[Date]:[Date]]),"&gt;="&amp;$D6,(Table_0[[Date]:[Date]]),"&lt;="&amp;EOMONTH($D6,0))</f>
        <v>20740781</v>
      </c>
      <c r="L6" s="19">
        <f>SUMIFS(Table_0[Total Traveler Throughput (1 Year Ago - Same WeekDay)],(Table_0[[Date]:[Date]]),"&gt;="&amp;$D6,(Table_0[[Date]:[Date]]),"&lt;="&amp;EOMONTH($D6,0))</f>
        <v>79511968</v>
      </c>
      <c r="M6" s="13">
        <f>K6-L6</f>
        <v>-58771187</v>
      </c>
      <c r="N6" s="37">
        <f>K6/L6-1</f>
        <v>-0.73914894170397094</v>
      </c>
      <c r="O6" s="23">
        <f>K6/L6</f>
        <v>0.26085105829602911</v>
      </c>
    </row>
    <row r="7" spans="3:20" x14ac:dyDescent="0.25">
      <c r="C7" t="s">
        <v>16</v>
      </c>
      <c r="D7" s="1">
        <v>43983</v>
      </c>
      <c r="E7" s="12">
        <f>SUMIFS(Table_0[Total Traveler Throughput -2020],(Table_0[Date]),"&gt;="&amp;D7,(Table_0[Date]),"&lt;="&amp;EOMONTH(D7,0))/COUNTIFS((Table_0[Date]),"&gt;="&amp;D7,(Table_0[Date]),"&lt;="&amp;EOMONTH(D7,0))</f>
        <v>482726.73333333334</v>
      </c>
      <c r="F7" s="19">
        <f>SUMIFS(Table_0[Total Traveler Throughput (1 Year Ago - Same WeekDay)],(Table_0[[Date]:[Date]]),"&gt;="&amp;$D7,(Table_0[[Date]:[Date]]),"&lt;="&amp;EOMONTH($D7,0))/COUNTIFS((Table_0[[Date]:[Date]]),"&gt;="&amp;$D7,(Table_0[[Date]:[Date]]),"&lt;="&amp;EOMONTH($D7,0))</f>
        <v>2553996.6666666665</v>
      </c>
      <c r="G7" s="13">
        <f>E7-F7</f>
        <v>-2071269.9333333331</v>
      </c>
      <c r="H7" s="37">
        <f>E7/F7-1</f>
        <v>-0.81099163533233531</v>
      </c>
      <c r="I7" s="23">
        <f>E7/F7</f>
        <v>0.18900836466766469</v>
      </c>
      <c r="K7" s="19">
        <f>SUMIFS(Table_0[Total Traveler Throughput -2020],(Table_0[[Date]:[Date]]),"&gt;="&amp;$D7,(Table_0[[Date]:[Date]]),"&lt;="&amp;EOMONTH($D7,0))</f>
        <v>14481802</v>
      </c>
      <c r="L7" s="19">
        <f>SUMIFS(Table_0[Total Traveler Throughput (1 Year Ago - Same WeekDay)],(Table_0[[Date]:[Date]]),"&gt;="&amp;$D7,(Table_0[[Date]:[Date]]),"&lt;="&amp;EOMONTH($D7,0))</f>
        <v>76619900</v>
      </c>
      <c r="M7" s="13">
        <f>K7-L7</f>
        <v>-62138098</v>
      </c>
      <c r="N7" s="37">
        <f>K7/L7-1</f>
        <v>-0.81099163533233531</v>
      </c>
      <c r="O7" s="23">
        <f>K7/L7</f>
        <v>0.18900836466766466</v>
      </c>
    </row>
    <row r="8" spans="3:20" x14ac:dyDescent="0.25">
      <c r="C8" t="s">
        <v>17</v>
      </c>
      <c r="D8" s="1">
        <v>43952</v>
      </c>
      <c r="E8" s="12">
        <f>SUMIFS(Table_0[Total Traveler Throughput -2020],(Table_0[Date]),"&gt;="&amp;D8,(Table_0[Date]),"&lt;="&amp;EOMONTH(D8,0))/COUNTIFS((Table_0[Date]),"&gt;="&amp;D8,(Table_0[Date]),"&lt;="&amp;EOMONTH(D8,0))</f>
        <v>231155.77419354839</v>
      </c>
      <c r="F8" s="19">
        <f>SUMIFS(Table_0[Total Traveler Throughput (1 Year Ago - Same WeekDay)],(Table_0[[Date]:[Date]]),"&gt;="&amp;$D8,(Table_0[[Date]:[Date]]),"&lt;="&amp;EOMONTH($D8,0))/COUNTIFS((Table_0[[Date]:[Date]]),"&gt;="&amp;$D8,(Table_0[[Date]:[Date]]),"&lt;="&amp;EOMONTH($D8,0))</f>
        <v>2403201.7096774192</v>
      </c>
      <c r="G8" s="13">
        <f>E8-F8</f>
        <v>-2172045.9354838706</v>
      </c>
      <c r="H8" s="37">
        <f>E8/F8-1</f>
        <v>-0.90381341139084981</v>
      </c>
      <c r="I8" s="23">
        <f>E8/F8</f>
        <v>9.618658860915022E-2</v>
      </c>
      <c r="K8" s="19">
        <f>SUMIFS(Table_0[Total Traveler Throughput -2020],(Table_0[[Date]:[Date]]),"&gt;="&amp;$D8,(Table_0[[Date]:[Date]]),"&lt;="&amp;EOMONTH($D8,0))</f>
        <v>7165829</v>
      </c>
      <c r="L8" s="19">
        <f>SUMIFS(Table_0[Total Traveler Throughput (1 Year Ago - Same WeekDay)],(Table_0[[Date]:[Date]]),"&gt;="&amp;$D8,(Table_0[[Date]:[Date]]),"&lt;="&amp;EOMONTH($D8,0))</f>
        <v>74499253</v>
      </c>
      <c r="M8" s="13">
        <f>K8-L8</f>
        <v>-67333424</v>
      </c>
      <c r="N8" s="37">
        <f>K8/L8-1</f>
        <v>-0.90381341139084981</v>
      </c>
      <c r="O8" s="23">
        <f>K8/L8</f>
        <v>9.618658860915022E-2</v>
      </c>
    </row>
    <row r="9" spans="3:20" x14ac:dyDescent="0.25">
      <c r="C9" t="s">
        <v>18</v>
      </c>
      <c r="D9" s="1">
        <v>43922</v>
      </c>
      <c r="E9" s="12">
        <f>SUMIFS(Table_0[Total Traveler Throughput -2020],(Table_0[Date]),"&gt;="&amp;D9,(Table_0[Date]),"&lt;="&amp;EOMONTH(D9,0))/COUNTIFS((Table_0[Date]),"&gt;="&amp;D9,(Table_0[Date]),"&lt;="&amp;EOMONTH(D9,0))</f>
        <v>109566.93333333333</v>
      </c>
      <c r="F9" s="19">
        <f>SUMIFS(Table_0[Total Traveler Throughput (1 Year Ago - Same WeekDay)],(Table_0[[Date]:[Date]]),"&gt;="&amp;$D9,(Table_0[[Date]:[Date]]),"&lt;="&amp;EOMONTH($D9,0))/COUNTIFS((Table_0[[Date]:[Date]]),"&gt;="&amp;$D9,(Table_0[[Date]:[Date]]),"&lt;="&amp;EOMONTH($D9,0))</f>
        <v>2337486.3666666667</v>
      </c>
      <c r="G9" s="13">
        <f>E9-F9</f>
        <v>-2227919.4333333336</v>
      </c>
      <c r="H9" s="37">
        <f>E9/F9-1</f>
        <v>-0.95312617224391372</v>
      </c>
      <c r="I9" s="23">
        <f>E9/F9</f>
        <v>4.6873827756086305E-2</v>
      </c>
      <c r="K9" s="19">
        <f>SUMIFS(Table_0[Total Traveler Throughput -2020],(Table_0[[Date]:[Date]]),"&gt;="&amp;$D9,(Table_0[[Date]:[Date]]),"&lt;="&amp;EOMONTH($D9,0))</f>
        <v>3287008</v>
      </c>
      <c r="L9" s="19">
        <f>SUMIFS(Table_0[Total Traveler Throughput (1 Year Ago - Same WeekDay)],(Table_0[[Date]:[Date]]),"&gt;="&amp;$D9,(Table_0[[Date]:[Date]]),"&lt;="&amp;EOMONTH($D9,0))</f>
        <v>70124591</v>
      </c>
      <c r="M9" s="13">
        <f>K9-L9</f>
        <v>-66837583</v>
      </c>
      <c r="N9" s="37">
        <f>K9/L9-1</f>
        <v>-0.95312617224391372</v>
      </c>
      <c r="O9" s="23">
        <f>K9/L9</f>
        <v>4.6873827756086305E-2</v>
      </c>
    </row>
    <row r="10" spans="3:20" x14ac:dyDescent="0.25">
      <c r="C10" s="17" t="s">
        <v>19</v>
      </c>
      <c r="D10" s="1">
        <v>43891</v>
      </c>
      <c r="E10" s="14">
        <f>SUMIFS(Table_0[Total Traveler Throughput -2020],(Table_0[Date]),"&gt;="&amp;D10,(Table_0[Date]),"&lt;="&amp;EOMONTH(D10,0))/COUNTIFS((Table_0[Date]),"&gt;="&amp;D10,(Table_0[Date]),"&lt;="&amp;EOMONTH(D10,0))</f>
        <v>1133532.3225806451</v>
      </c>
      <c r="F10" s="20">
        <f>SUMIFS(Table_0[Total Traveler Throughput (1 Year Ago - Same WeekDay)],(Table_0[[Date]:[Date]]),"&gt;="&amp;$D10,(Table_0[[Date]:[Date]]),"&lt;="&amp;EOMONTH($D10,0))/COUNTIFS((Table_0[[Date]:[Date]]),"&gt;="&amp;$D10,(Table_0[[Date]:[Date]]),"&lt;="&amp;EOMONTH($D10,0))</f>
        <v>2344518.2258064514</v>
      </c>
      <c r="G10" s="15">
        <f>E10-F10</f>
        <v>-1210985.9032258063</v>
      </c>
      <c r="H10" s="38">
        <f>E10/F10-1</f>
        <v>-0.51651801632263261</v>
      </c>
      <c r="I10" s="24">
        <f>E10/F10</f>
        <v>0.48348198367736739</v>
      </c>
      <c r="K10" s="20">
        <f>SUMIFS(Table_0[Total Traveler Throughput -2020],(Table_0[[Date]:[Date]]),"&gt;="&amp;$D10,(Table_0[[Date]:[Date]]),"&lt;="&amp;EOMONTH($D10,0))</f>
        <v>35139502</v>
      </c>
      <c r="L10" s="20">
        <f>SUMIFS(Table_0[Total Traveler Throughput (1 Year Ago - Same WeekDay)],(Table_0[[Date]:[Date]]),"&gt;="&amp;$D10,(Table_0[[Date]:[Date]]),"&lt;="&amp;EOMONTH($D10,0))</f>
        <v>72680065</v>
      </c>
      <c r="M10" s="15">
        <f>K10-L10</f>
        <v>-37540563</v>
      </c>
      <c r="N10" s="38">
        <f>K10/L10-1</f>
        <v>-0.51651801632263261</v>
      </c>
      <c r="O10" s="24">
        <f>K10/L10</f>
        <v>0.48348198367736739</v>
      </c>
    </row>
    <row r="11" spans="3:20" ht="15.75" thickBot="1" x14ac:dyDescent="0.3">
      <c r="C11" t="s">
        <v>33</v>
      </c>
      <c r="D11" s="1"/>
      <c r="E11" s="14">
        <f>SUMIFS(Table_0[Total Traveler Throughput -2020],(Table_0[Date]),"&gt;="&amp;D10,(Table_0[Date]),"&lt;="&amp;EOMONTH(D4,0))/COUNTIFS((Table_0[Date]),"&gt;="&amp;D10,(Table_0[Date]),"&lt;="&amp;EOMONTH(D4,0))</f>
        <v>579235.72769953054</v>
      </c>
      <c r="F11" s="20">
        <f>SUMIFS(Table_0[Total Traveler Throughput (1 Year Ago - Same WeekDay)],(Table_0[[Date]:[Date]]),"&gt;="&amp;$D10,(Table_0[[Date]:[Date]]),"&lt;="&amp;EOMONTH($D4,0))/COUNTIFS((Table_0[[Date]:[Date]]),"&gt;="&amp;$D10,(Table_0[[Date]:[Date]]),"&lt;="&amp;EOMONTH($D4,0))</f>
        <v>2406858.5258215964</v>
      </c>
      <c r="G11" s="15">
        <f t="shared" ref="G4:G11" si="0">E11-F11</f>
        <v>-1827622.7981220658</v>
      </c>
      <c r="H11" s="24">
        <f t="shared" ref="H4:H11" si="1">E11/F11-1</f>
        <v>-0.75933952017316653</v>
      </c>
      <c r="I11" s="24">
        <f>E11/F11</f>
        <v>0.2406604798268335</v>
      </c>
      <c r="K11" s="16">
        <f>SUM(K4:K10)</f>
        <v>123377210</v>
      </c>
      <c r="L11" s="16">
        <f>SUM(L4:L10)</f>
        <v>512660866</v>
      </c>
      <c r="M11" s="16">
        <f>SUM(M4:M10)</f>
        <v>-389283656</v>
      </c>
      <c r="N11" s="25">
        <f>M11/L11</f>
        <v>-0.75933952017316653</v>
      </c>
      <c r="O11" s="40">
        <f>K11/L11</f>
        <v>0.24066047982683353</v>
      </c>
    </row>
    <row r="12" spans="3:20" ht="15.75" customHeight="1" thickTop="1" x14ac:dyDescent="0.25">
      <c r="M12" s="41" t="s">
        <v>36</v>
      </c>
      <c r="N12" s="41"/>
      <c r="O12" s="35"/>
      <c r="P12" s="31"/>
    </row>
    <row r="13" spans="3:20" x14ac:dyDescent="0.25">
      <c r="M13" s="42"/>
      <c r="N13" s="42"/>
      <c r="O13" s="33"/>
      <c r="P13" s="31"/>
    </row>
    <row r="14" spans="3:20" x14ac:dyDescent="0.25">
      <c r="M14" s="42"/>
      <c r="N14" s="42"/>
      <c r="O14" s="33"/>
      <c r="P14" s="31"/>
    </row>
    <row r="15" spans="3:20" x14ac:dyDescent="0.25">
      <c r="E15" s="12">
        <f>SUMIFS(Table_0[Total Traveler Throughput -2020],(Table_0[Date]),"&gt;="&amp;D9,(Table_0[Date]),"&lt;="&amp;EOMONTH(D4,0))</f>
        <v>88237708</v>
      </c>
      <c r="M15" s="42"/>
      <c r="N15" s="42"/>
      <c r="O15" s="33"/>
      <c r="P15" s="31"/>
    </row>
    <row r="16" spans="3:20" x14ac:dyDescent="0.25">
      <c r="M16" s="42"/>
      <c r="N16" s="42"/>
      <c r="O16" s="33"/>
      <c r="P16" s="31"/>
    </row>
  </sheetData>
  <sortState xmlns:xlrd2="http://schemas.microsoft.com/office/spreadsheetml/2017/richdata2" ref="C4:O10">
    <sortCondition descending="1" ref="D4:D10"/>
  </sortState>
  <mergeCells count="1">
    <mergeCell ref="M12:N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C25B-4C2F-4BE9-99E5-FA29E41AD76A}">
  <dimension ref="A1:R14"/>
  <sheetViews>
    <sheetView workbookViewId="0">
      <selection activeCell="V7" sqref="V7"/>
    </sheetView>
  </sheetViews>
  <sheetFormatPr defaultRowHeight="15" x14ac:dyDescent="0.25"/>
  <cols>
    <col min="1" max="1" width="10.85546875" bestFit="1" customWidth="1"/>
    <col min="2" max="2" width="8.7109375" bestFit="1" customWidth="1"/>
    <col min="5" max="5" width="9.85546875" bestFit="1" customWidth="1"/>
    <col min="6" max="6" width="7.85546875" bestFit="1" customWidth="1"/>
    <col min="7" max="7" width="8.7109375" bestFit="1" customWidth="1"/>
    <col min="9" max="10" width="11.140625" bestFit="1" customWidth="1"/>
    <col min="11" max="11" width="11.85546875" bestFit="1" customWidth="1"/>
    <col min="12" max="12" width="7.85546875" bestFit="1" customWidth="1"/>
    <col min="13" max="13" width="8.7109375" bestFit="1" customWidth="1"/>
  </cols>
  <sheetData>
    <row r="1" spans="1:18" ht="90" x14ac:dyDescent="0.25">
      <c r="A1" s="21" t="s">
        <v>22</v>
      </c>
      <c r="B1" s="9"/>
      <c r="C1" s="8" t="s">
        <v>20</v>
      </c>
      <c r="D1" s="8" t="s">
        <v>21</v>
      </c>
      <c r="E1" s="8" t="s">
        <v>23</v>
      </c>
      <c r="F1" s="8" t="s">
        <v>26</v>
      </c>
      <c r="G1" s="39" t="s">
        <v>38</v>
      </c>
      <c r="H1" s="9"/>
      <c r="I1" s="8" t="s">
        <v>24</v>
      </c>
      <c r="J1" s="8" t="s">
        <v>25</v>
      </c>
      <c r="K1" s="8" t="s">
        <v>23</v>
      </c>
      <c r="L1" s="8" t="s">
        <v>26</v>
      </c>
      <c r="M1" s="39" t="s">
        <v>38</v>
      </c>
      <c r="O1" s="8"/>
      <c r="P1" s="8"/>
      <c r="Q1" s="8"/>
      <c r="R1" s="8"/>
    </row>
    <row r="2" spans="1:18" x14ac:dyDescent="0.25">
      <c r="A2" s="43" t="s">
        <v>19</v>
      </c>
      <c r="B2" s="1">
        <v>43891</v>
      </c>
      <c r="C2" s="10">
        <f>SUMIFS(Table_0[Total Traveler Throughput -2020],(Table_0[Date]),"&gt;="&amp;B2,(Table_0[Date]),"&lt;="&amp;EOMONTH(B2,0))/COUNTIFS((Table_0[Date]),"&gt;="&amp;B2,(Table_0[Date]),"&lt;="&amp;EOMONTH(B2,0))</f>
        <v>1133532.3225806451</v>
      </c>
      <c r="D2" s="18">
        <f ca="1">SUMIFS(Table_0[Total Traveler Throughput (1 Year Ago - Same WeekDay)],(Table_0[[Date]:[Date]]),"&gt;="&amp;$D2,(Table_0[[Date]:[Date]]),"&lt;="&amp;EOMONTH($D2,0))/COUNTIFS((Table_0[[Date]:[Date]]),"&gt;="&amp;$D2,(Table_0[[Date]:[Date]]),"&lt;="&amp;EOMONTH($D2,0))</f>
        <v>2344518.2258064514</v>
      </c>
      <c r="E2" s="11">
        <f ca="1">C2-D2</f>
        <v>-1210985.9032258063</v>
      </c>
      <c r="F2" s="36">
        <f ca="1">C2/D2-1</f>
        <v>-0.51651801632263261</v>
      </c>
      <c r="G2" s="22">
        <f ca="1">C2/D2</f>
        <v>0.48348198367736739</v>
      </c>
      <c r="I2" s="18">
        <f ca="1">SUMIFS(Table_0[Total Traveler Throughput -2020],(Table_0[[Date]:[Date]]),"&gt;="&amp;$D2,(Table_0[[Date]:[Date]]),"&lt;="&amp;EOMONTH($D2,0))</f>
        <v>35139502</v>
      </c>
      <c r="J2" s="18">
        <f ca="1">SUMIFS(Table_0[Total Traveler Throughput (1 Year Ago - Same WeekDay)],(Table_0[[Date]:[Date]]),"&gt;="&amp;$D2,(Table_0[[Date]:[Date]]),"&lt;="&amp;EOMONTH($D2,0))</f>
        <v>72680065</v>
      </c>
      <c r="K2" s="11">
        <f ca="1">I2-J2</f>
        <v>-37540563</v>
      </c>
      <c r="L2" s="36">
        <f ca="1">I2/J2-1</f>
        <v>-0.51651801632263261</v>
      </c>
      <c r="M2" s="22">
        <f ca="1">I2/J2</f>
        <v>0.48348198367736739</v>
      </c>
      <c r="O2" s="30"/>
      <c r="P2" s="30"/>
      <c r="Q2" s="30"/>
      <c r="R2" s="32"/>
    </row>
    <row r="3" spans="1:18" x14ac:dyDescent="0.25">
      <c r="A3" t="s">
        <v>18</v>
      </c>
      <c r="B3" s="1">
        <v>43922</v>
      </c>
      <c r="C3" s="12">
        <f>SUMIFS(Table_0[Total Traveler Throughput -2020],(Table_0[Date]),"&gt;="&amp;B3,(Table_0[Date]),"&lt;="&amp;EOMONTH(B3,0))/COUNTIFS((Table_0[Date]),"&gt;="&amp;B3,(Table_0[Date]),"&lt;="&amp;EOMONTH(B3,0))</f>
        <v>109566.93333333333</v>
      </c>
      <c r="D3" s="19">
        <f ca="1">SUMIFS(Table_0[Total Traveler Throughput (1 Year Ago - Same WeekDay)],(Table_0[[Date]:[Date]]),"&gt;="&amp;$D3,(Table_0[[Date]:[Date]]),"&lt;="&amp;EOMONTH($D3,0))/COUNTIFS((Table_0[[Date]:[Date]]),"&gt;="&amp;$D3,(Table_0[[Date]:[Date]]),"&lt;="&amp;EOMONTH($D3,0))</f>
        <v>2337486.3666666667</v>
      </c>
      <c r="E3" s="13">
        <f ca="1">C3-D3</f>
        <v>-2227919.4333333336</v>
      </c>
      <c r="F3" s="37">
        <f ca="1">C3/D3-1</f>
        <v>-0.95312617224391372</v>
      </c>
      <c r="G3" s="23">
        <f ca="1">C3/D3</f>
        <v>4.6873827756086305E-2</v>
      </c>
      <c r="I3" s="19">
        <f ca="1">SUMIFS(Table_0[Total Traveler Throughput -2020],(Table_0[[Date]:[Date]]),"&gt;="&amp;$D3,(Table_0[[Date]:[Date]]),"&lt;="&amp;EOMONTH($D3,0))</f>
        <v>3287008</v>
      </c>
      <c r="J3" s="19">
        <f ca="1">SUMIFS(Table_0[Total Traveler Throughput (1 Year Ago - Same WeekDay)],(Table_0[[Date]:[Date]]),"&gt;="&amp;$D3,(Table_0[[Date]:[Date]]),"&lt;="&amp;EOMONTH($D3,0))</f>
        <v>70124591</v>
      </c>
      <c r="K3" s="13">
        <f ca="1">I3-J3</f>
        <v>-66837583</v>
      </c>
      <c r="L3" s="37">
        <f ca="1">I3/J3-1</f>
        <v>-0.95312617224391372</v>
      </c>
      <c r="M3" s="23">
        <f ca="1">I3/J3</f>
        <v>4.6873827756086305E-2</v>
      </c>
    </row>
    <row r="4" spans="1:18" x14ac:dyDescent="0.25">
      <c r="A4" t="s">
        <v>17</v>
      </c>
      <c r="B4" s="1">
        <v>43952</v>
      </c>
      <c r="C4" s="12">
        <f>SUMIFS(Table_0[Total Traveler Throughput -2020],(Table_0[Date]),"&gt;="&amp;B4,(Table_0[Date]),"&lt;="&amp;EOMONTH(B4,0))/COUNTIFS((Table_0[Date]),"&gt;="&amp;B4,(Table_0[Date]),"&lt;="&amp;EOMONTH(B4,0))</f>
        <v>231155.77419354839</v>
      </c>
      <c r="D4" s="19">
        <f ca="1">SUMIFS(Table_0[Total Traveler Throughput (1 Year Ago - Same WeekDay)],(Table_0[[Date]:[Date]]),"&gt;="&amp;$D4,(Table_0[[Date]:[Date]]),"&lt;="&amp;EOMONTH($D4,0))/COUNTIFS((Table_0[[Date]:[Date]]),"&gt;="&amp;$D4,(Table_0[[Date]:[Date]]),"&lt;="&amp;EOMONTH($D4,0))</f>
        <v>2403201.7096774192</v>
      </c>
      <c r="E4" s="13">
        <f ca="1">C4-D4</f>
        <v>-2172045.9354838706</v>
      </c>
      <c r="F4" s="37">
        <f ca="1">C4/D4-1</f>
        <v>-0.90381341139084981</v>
      </c>
      <c r="G4" s="23">
        <f ca="1">C4/D4</f>
        <v>9.618658860915022E-2</v>
      </c>
      <c r="I4" s="19">
        <f ca="1">SUMIFS(Table_0[Total Traveler Throughput -2020],(Table_0[[Date]:[Date]]),"&gt;="&amp;$D4,(Table_0[[Date]:[Date]]),"&lt;="&amp;EOMONTH($D4,0))</f>
        <v>7165829</v>
      </c>
      <c r="J4" s="19">
        <f ca="1">SUMIFS(Table_0[Total Traveler Throughput (1 Year Ago - Same WeekDay)],(Table_0[[Date]:[Date]]),"&gt;="&amp;$D4,(Table_0[[Date]:[Date]]),"&lt;="&amp;EOMONTH($D4,0))</f>
        <v>74499253</v>
      </c>
      <c r="K4" s="13">
        <f ca="1">I4-J4</f>
        <v>-67333424</v>
      </c>
      <c r="L4" s="37">
        <f ca="1">I4/J4-1</f>
        <v>-0.90381341139084981</v>
      </c>
      <c r="M4" s="23">
        <f ca="1">I4/J4</f>
        <v>9.618658860915022E-2</v>
      </c>
    </row>
    <row r="5" spans="1:18" x14ac:dyDescent="0.25">
      <c r="A5" t="s">
        <v>16</v>
      </c>
      <c r="B5" s="1">
        <v>43983</v>
      </c>
      <c r="C5" s="12">
        <f>SUMIFS(Table_0[Total Traveler Throughput -2020],(Table_0[Date]),"&gt;="&amp;B5,(Table_0[Date]),"&lt;="&amp;EOMONTH(B5,0))/COUNTIFS((Table_0[Date]),"&gt;="&amp;B5,(Table_0[Date]),"&lt;="&amp;EOMONTH(B5,0))</f>
        <v>482726.73333333334</v>
      </c>
      <c r="D5" s="19">
        <f ca="1">SUMIFS(Table_0[Total Traveler Throughput (1 Year Ago - Same WeekDay)],(Table_0[[Date]:[Date]]),"&gt;="&amp;$D5,(Table_0[[Date]:[Date]]),"&lt;="&amp;EOMONTH($D5,0))/COUNTIFS((Table_0[[Date]:[Date]]),"&gt;="&amp;$D5,(Table_0[[Date]:[Date]]),"&lt;="&amp;EOMONTH($D5,0))</f>
        <v>2553996.6666666665</v>
      </c>
      <c r="E5" s="13">
        <f ca="1">C5-D5</f>
        <v>-2071269.9333333331</v>
      </c>
      <c r="F5" s="37">
        <f ca="1">C5/D5-1</f>
        <v>-0.81099163533233531</v>
      </c>
      <c r="G5" s="23">
        <f ca="1">C5/D5</f>
        <v>0.18900836466766469</v>
      </c>
      <c r="I5" s="19">
        <f ca="1">SUMIFS(Table_0[Total Traveler Throughput -2020],(Table_0[[Date]:[Date]]),"&gt;="&amp;$D5,(Table_0[[Date]:[Date]]),"&lt;="&amp;EOMONTH($D5,0))</f>
        <v>14481802</v>
      </c>
      <c r="J5" s="19">
        <f ca="1">SUMIFS(Table_0[Total Traveler Throughput (1 Year Ago - Same WeekDay)],(Table_0[[Date]:[Date]]),"&gt;="&amp;$D5,(Table_0[[Date]:[Date]]),"&lt;="&amp;EOMONTH($D5,0))</f>
        <v>76619900</v>
      </c>
      <c r="K5" s="13">
        <f ca="1">I5-J5</f>
        <v>-62138098</v>
      </c>
      <c r="L5" s="37">
        <f ca="1">I5/J5-1</f>
        <v>-0.81099163533233531</v>
      </c>
      <c r="M5" s="23">
        <f ca="1">I5/J5</f>
        <v>0.18900836466766466</v>
      </c>
    </row>
    <row r="6" spans="1:18" x14ac:dyDescent="0.25">
      <c r="A6" t="s">
        <v>15</v>
      </c>
      <c r="B6" s="1">
        <v>44013</v>
      </c>
      <c r="C6" s="12">
        <f>SUMIFS(Table_0[Total Traveler Throughput -2020],(Table_0[Date]),"&gt;="&amp;B6,(Table_0[Date]),"&lt;="&amp;EOMONTH(B6,0))/COUNTIFS((Table_0[Date]),"&gt;="&amp;B6,(Table_0[Date]),"&lt;="&amp;EOMONTH(B6,0))</f>
        <v>669057.45161290327</v>
      </c>
      <c r="D6" s="19">
        <f ca="1">SUMIFS(Table_0[Total Traveler Throughput (1 Year Ago - Same WeekDay)],(Table_0[[Date]:[Date]]),"&gt;="&amp;$D6,(Table_0[[Date]:[Date]]),"&lt;="&amp;EOMONTH($D6,0))/COUNTIFS((Table_0[[Date]:[Date]]),"&gt;="&amp;$D6,(Table_0[[Date]:[Date]]),"&lt;="&amp;EOMONTH($D6,0))</f>
        <v>2564902.1935483869</v>
      </c>
      <c r="E6" s="13">
        <f ca="1">C6-D6</f>
        <v>-1895844.7419354836</v>
      </c>
      <c r="F6" s="37">
        <f ca="1">C6/D6-1</f>
        <v>-0.73914894170397094</v>
      </c>
      <c r="G6" s="23">
        <f ca="1">C6/D6</f>
        <v>0.26085105829602911</v>
      </c>
      <c r="I6" s="19">
        <f ca="1">SUMIFS(Table_0[Total Traveler Throughput -2020],(Table_0[[Date]:[Date]]),"&gt;="&amp;$D6,(Table_0[[Date]:[Date]]),"&lt;="&amp;EOMONTH($D6,0))</f>
        <v>20740781</v>
      </c>
      <c r="J6" s="19">
        <f ca="1">SUMIFS(Table_0[Total Traveler Throughput (1 Year Ago - Same WeekDay)],(Table_0[[Date]:[Date]]),"&gt;="&amp;$D6,(Table_0[[Date]:[Date]]),"&lt;="&amp;EOMONTH($D6,0))</f>
        <v>79511968</v>
      </c>
      <c r="K6" s="13">
        <f ca="1">I6-J6</f>
        <v>-58771187</v>
      </c>
      <c r="L6" s="37">
        <f ca="1">I6/J6-1</f>
        <v>-0.73914894170397094</v>
      </c>
      <c r="M6" s="23">
        <f ca="1">I6/J6</f>
        <v>0.26085105829602911</v>
      </c>
    </row>
    <row r="7" spans="1:18" x14ac:dyDescent="0.25">
      <c r="A7" t="s">
        <v>14</v>
      </c>
      <c r="B7" s="1">
        <v>44044</v>
      </c>
      <c r="C7" s="12">
        <f>SUMIFS(Table_0[Total Traveler Throughput -2020],(Table_0[Date]),"&gt;="&amp;B7,(Table_0[Date]),"&lt;="&amp;EOMONTH(B7,0))/COUNTIFS((Table_0[Date]),"&gt;="&amp;B7,(Table_0[Date]),"&lt;="&amp;EOMONTH(B7,0))</f>
        <v>700260.3548387097</v>
      </c>
      <c r="D7" s="19">
        <f ca="1">SUMIFS(Table_0[Total Traveler Throughput (1 Year Ago - Same WeekDay)],(Table_0[[Date]:[Date]]),"&gt;="&amp;$D7,(Table_0[[Date]:[Date]]),"&lt;="&amp;EOMONTH($D7,0))/COUNTIFS((Table_0[[Date]:[Date]]),"&gt;="&amp;$D7,(Table_0[[Date]:[Date]]),"&lt;="&amp;EOMONTH($D7,0))</f>
        <v>2412129.3548387098</v>
      </c>
      <c r="E7" s="13">
        <f ca="1">C7-D7</f>
        <v>-1711869</v>
      </c>
      <c r="F7" s="37">
        <f ca="1">C7/D7-1</f>
        <v>-0.70969203893066779</v>
      </c>
      <c r="G7" s="23">
        <f ca="1">C7/D7</f>
        <v>0.29030796106933227</v>
      </c>
      <c r="I7" s="19">
        <f ca="1">SUMIFS(Table_0[Total Traveler Throughput -2020],(Table_0[[Date]:[Date]]),"&gt;="&amp;$D7,(Table_0[[Date]:[Date]]),"&lt;="&amp;EOMONTH($D7,0))</f>
        <v>21708071</v>
      </c>
      <c r="J7" s="19">
        <f ca="1">SUMIFS(Table_0[Total Traveler Throughput (1 Year Ago - Same WeekDay)],(Table_0[[Date]:[Date]]),"&gt;="&amp;$D7,(Table_0[[Date]:[Date]]),"&lt;="&amp;EOMONTH($D7,0))</f>
        <v>74776010</v>
      </c>
      <c r="K7" s="13">
        <f ca="1">I7-J7</f>
        <v>-53067939</v>
      </c>
      <c r="L7" s="37">
        <f ca="1">I7/J7-1</f>
        <v>-0.70969203893066779</v>
      </c>
      <c r="M7" s="23">
        <f ca="1">I7/J7</f>
        <v>0.29030796106933227</v>
      </c>
    </row>
    <row r="8" spans="1:18" x14ac:dyDescent="0.25">
      <c r="A8" s="17" t="s">
        <v>13</v>
      </c>
      <c r="B8" s="1">
        <v>44075</v>
      </c>
      <c r="C8" s="14">
        <f ca="1">SUMIFS(Table_0[Total Traveler Throughput -2020],(Table_0[[Date]:[Date]]),"&gt;="&amp;$D8,(Table_0[[Date]:[Date]]),"&lt;="&amp;EOMONTH($D8,0))/COUNTIFS((Table_0[[Date]:[Date]]),"&gt;="&amp;$D8,(Table_0[[Date]:[Date]]),"&lt;="&amp;EOMONTH($D8,0))</f>
        <v>719110.93103448278</v>
      </c>
      <c r="D8" s="20">
        <f ca="1">SUMIFS(Table_0[Total Traveler Throughput (1 Year Ago - Same WeekDay)],(Table_0[[Date]:[Date]]),"&gt;="&amp;$D8,(Table_0[[Date]:[Date]]),"&lt;="&amp;EOMONTH($D8,0))/COUNTIFS((Table_0[[Date]:[Date]]),"&gt;="&amp;$D8,(Table_0[[Date]:[Date]]),"&lt;="&amp;EOMONTH($D8,0))</f>
        <v>2222382.0344827585</v>
      </c>
      <c r="E8" s="15">
        <f ca="1">C8-D8</f>
        <v>-1503271.1034482757</v>
      </c>
      <c r="F8" s="38">
        <f ca="1">C8/D8-1</f>
        <v>-0.67642335121654718</v>
      </c>
      <c r="G8" s="24">
        <f ca="1">C8/D8</f>
        <v>0.32357664878345277</v>
      </c>
      <c r="I8" s="20">
        <f ca="1">SUMIFS(Table_0[Total Traveler Throughput -2020],(Table_0[[Date]:[Date]]),"&gt;="&amp;$D8,(Table_0[[Date]:[Date]]),"&lt;="&amp;EOMONTH($D8,0))</f>
        <v>20854217</v>
      </c>
      <c r="J8" s="20">
        <f ca="1">SUMIFS(Table_0[Total Traveler Throughput (1 Year Ago - Same WeekDay)],(Table_0[[Date]:[Date]]),"&gt;="&amp;$D8,(Table_0[[Date]:[Date]]),"&lt;="&amp;EOMONTH($D8,0))</f>
        <v>64449079</v>
      </c>
      <c r="K8" s="15">
        <f ca="1">I8-J8</f>
        <v>-43594862</v>
      </c>
      <c r="L8" s="38">
        <f ca="1">I8/J8-1</f>
        <v>-0.67642335121654718</v>
      </c>
      <c r="M8" s="24">
        <f ca="1">I8/J8</f>
        <v>0.32357664878345277</v>
      </c>
    </row>
    <row r="9" spans="1:18" ht="15.75" thickBot="1" x14ac:dyDescent="0.3">
      <c r="A9" t="s">
        <v>33</v>
      </c>
      <c r="B9" s="1"/>
      <c r="C9" s="14">
        <f>SUMIFS(Table_0[Total Traveler Throughput -2020],(Table_0[Date]),"&gt;="&amp;B2,(Table_0[Date]),"&lt;="&amp;EOMONTH(B8,0))/COUNTIFS((Table_0[Date]),"&gt;="&amp;B2,(Table_0[Date]),"&lt;="&amp;EOMONTH(B8,0))</f>
        <v>579235.72769953054</v>
      </c>
      <c r="D9" s="20">
        <f ca="1">SUMIFS(Table_0[Total Traveler Throughput (1 Year Ago - Same WeekDay)],(Table_0[[Date]:[Date]]),"&gt;="&amp;$D8,(Table_0[[Date]:[Date]]),"&lt;="&amp;EOMONTH($D2,0))/COUNTIFS((Table_0[[Date]:[Date]]),"&gt;="&amp;$D8,(Table_0[[Date]:[Date]]),"&lt;="&amp;EOMONTH($D2,0))</f>
        <v>2406858.5258215964</v>
      </c>
      <c r="E9" s="15">
        <f ca="1">C9-D9</f>
        <v>-1827622.7981220658</v>
      </c>
      <c r="F9" s="24">
        <f ca="1">C9/D9-1</f>
        <v>-0.75933952017316653</v>
      </c>
      <c r="G9" s="24">
        <f ca="1">C9/D9</f>
        <v>0.2406604798268335</v>
      </c>
      <c r="I9" s="16">
        <f ca="1">SUM(I2:I8)</f>
        <v>123377210</v>
      </c>
      <c r="J9" s="16">
        <f ca="1">SUM(J2:J8)</f>
        <v>512660866</v>
      </c>
      <c r="K9" s="16">
        <f ca="1">SUM(K2:K8)</f>
        <v>-389283656</v>
      </c>
      <c r="L9" s="25">
        <f ca="1">K9/J9</f>
        <v>-0.75933952017316653</v>
      </c>
      <c r="M9" s="40">
        <f ca="1">I9/J9</f>
        <v>0.24066047982683353</v>
      </c>
    </row>
    <row r="10" spans="1:18" ht="15.75" thickTop="1" x14ac:dyDescent="0.25">
      <c r="K10" s="41" t="s">
        <v>36</v>
      </c>
      <c r="L10" s="41"/>
      <c r="M10" s="35"/>
      <c r="N10" s="31"/>
    </row>
    <row r="11" spans="1:18" x14ac:dyDescent="0.25">
      <c r="K11" s="42"/>
      <c r="L11" s="42"/>
      <c r="M11" s="34"/>
      <c r="N11" s="31"/>
    </row>
    <row r="12" spans="1:18" x14ac:dyDescent="0.25">
      <c r="K12" s="42"/>
      <c r="L12" s="42"/>
      <c r="M12" s="34"/>
      <c r="N12" s="31"/>
    </row>
    <row r="13" spans="1:18" x14ac:dyDescent="0.25">
      <c r="C13" s="12">
        <f>SUMIFS(Table_0[Total Traveler Throughput -2020],(Table_0[Date]),"&gt;="&amp;B7,(Table_0[Date]),"&lt;="&amp;EOMONTH(B2,0))</f>
        <v>0</v>
      </c>
      <c r="K13" s="42"/>
      <c r="L13" s="42"/>
      <c r="M13" s="34"/>
      <c r="N13" s="31"/>
    </row>
    <row r="14" spans="1:18" x14ac:dyDescent="0.25">
      <c r="K14" s="42"/>
      <c r="L14" s="42"/>
      <c r="M14" s="34"/>
      <c r="N14" s="31"/>
    </row>
  </sheetData>
  <sortState xmlns:xlrd2="http://schemas.microsoft.com/office/spreadsheetml/2017/richdata2" ref="A2:M9">
    <sortCondition ref="B2:B9"/>
  </sortState>
  <mergeCells count="1">
    <mergeCell ref="K10:L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E A A B Q S w M E F A A C A A g A l G w + U X I W u O 2 n A A A A + A A A A B I A H A B D b 2 5 m a W c v U G F j a 2 F n Z S 5 4 b W w g o h g A K K A U A A A A A A A A A A A A A A A A A A A A A A A A A A A A h Y + 9 D o I w G E V f h X S n L e A P k o 8 y u E p i Q j S u T a 3 Q C M X Q Y n k 3 B x / J V 5 B E U T f H e 3 K G c x + 3 O 2 R D U 3 t X 2 R n V 6 h Q F m C J P a t E e l S 5 T 1 N u T H 6 O M w Z a L M y + l N 8 r a J I M 5 p q i y 9 p I Q 4 p z D L s J t V 5 K Q 0 o A c 8 k 0 h K t l w 9 J H V f 9 l X 2 l i u h U Q M 9 q 8 Y F u I 4 w v N 4 N c P L R Q B k w p A r / V X C s R h T I D 8 Q 1 n 1 t + 0 4 y q f 1 d A W S a Q N 4 v 2 B N Q S w M E F A A C A A g A l G w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s P l E p H T n x L g E A A A M C A A A T A B w A R m 9 y b X V s Y X M v U 2 V j d G l v b j E u b S C i G A A o o B Q A A A A A A A A A A A A A A A A A A A A A A A A A A A B 9 k U F r w k A Q h e + B / I d h c 0 k g J g q l h 4 o H s Y f 2 J i R Q i n g Y k z G R b n b D 7 k S R 4 H / v R t M W Q b q H 2 e H N 8 r 0 3 r K W C D 1 p B d r t n c 9 / z P V u j o R I C k e N O E k w F L E A S + x 6 4 k + n O F O S U D 9 o l a 6 w o H J q V V k y K b S h q 5 t a + p O n p d E r Y Y l L p Y 1 p o o x U e D 6 a z a Y v W k q r I T L g 2 u q v q t m M R R f G N / o q M U w e / u f T T y 2 Z Q t u M 0 E G u j G 8 0 u 3 B t h S c Y O 0 a 4 p k 3 E y 6 u E V F M N m l J d S Z g V K N H b B p q N t 9 E t c 1 e j S l J C f W / q j 5 Q a V 3 W v T r L T s G j U M b f j A P u 5 7 4 a x I x M D u D Z S u v 8 T Q i 1 w z S n C Y I 0 k y k P / t G s O 7 4 u e n Z G D + / z Q I C x M F o d z / F M b d X Q 1 n 8 E l o Y F l p m E C G D b l f o a 8 S z 9 G 9 z S X y v Y N 6 u P L 8 G 1 B L A Q I t A B Q A A g A I A J R s P l F y F r j t p w A A A P g A A A A S A A A A A A A A A A A A A A A A A A A A A A B D b 2 5 m a W c v U G F j a 2 F n Z S 5 4 b W x Q S w E C L Q A U A A I A C A C U b D 5 R D 8 r p q 6 Q A A A D p A A A A E w A A A A A A A A A A A A A A A A D z A A A A W 0 N v b n R l b n R f V H l w Z X N d L n h t b F B L A Q I t A B Q A A g A I A J R s P l E p H T n x L g E A A A M C A A A T A A A A A A A A A A A A A A A A A O Q B A A B G b 3 J t d W x h c y 9 T Z W N 0 a W 9 u M S 5 t U E s F B g A A A A A D A A M A w g A A A F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k K A A A A A A A A t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M w V D E 4 O j M 2 O j Q x L j Y 4 M z I 1 O T Z a I i A v P j x F b n R y e S B U e X B l P S J G a W x s Q 2 9 s d W 1 u V H l w Z X M i I F Z h b H V l P S J z Q 1 F N R C I g L z 4 8 R W 5 0 c n k g V H l w Z T 0 i R m l s b E N v b H V t b k 5 h b W V z I i B W Y W x 1 Z T 0 i c 1 s m c X V v d D t E Y X R l J n F 1 b 3 Q 7 L C Z x d W 9 0 O 1 R v d G F s I F R y Y X Z l b G V y I F R o c m 9 1 Z 2 h w d X Q m c X V v d D s s J n F 1 b 3 Q 7 V G 9 0 Y W w g V H J h d m V s Z X I g V G h y b 3 V n a H B 1 d F x y X G 5 c b l x 0 X H R c d C g x I F l l Y X I g Q W d v I C 0 g U 2 F t Z S B X Z W V r Z G F 5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Q 2 h h b m d l Z C B U e X B l L n t E Y X R l L D B 9 J n F 1 b 3 Q 7 L C Z x d W 9 0 O 1 N l Y 3 R p b 2 4 x L 1 R h Y m x l I D A v Q 2 h h b m d l Z C B U e X B l L n t U b 3 R h b C B U c m F 2 Z W x l c i B U a H J v d W d o c H V 0 L D F 9 J n F 1 b 3 Q 7 L C Z x d W 9 0 O 1 N l Y 3 R p b 2 4 x L 1 R h Y m x l I D A v Q 2 h h b m d l Z C B U e X B l L n t U b 3 R h b C B U c m F 2 Z W x l c i B U a H J v d W d o c H V 0 X H J c b l x u X H R c d F x 0 K D E g W W V h c i B B Z 2 8 g L S B T Y W 1 l I F d l Z W t k Y X k p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I D A v Q 2 h h b m d l Z C B U e X B l L n t E Y X R l L D B 9 J n F 1 b 3 Q 7 L C Z x d W 9 0 O 1 N l Y 3 R p b 2 4 x L 1 R h Y m x l I D A v Q 2 h h b m d l Z C B U e X B l L n t U b 3 R h b C B U c m F 2 Z W x l c i B U a H J v d W d o c H V 0 L D F 9 J n F 1 b 3 Q 7 L C Z x d W 9 0 O 1 N l Y 3 R p b 2 4 x L 1 R h Y m x l I D A v Q 2 h h b m d l Z C B U e X B l L n t U b 3 R h b C B U c m F 2 Z W x l c i B U a H J v d W d o c H V 0 X H J c b l x u X H R c d F x 0 K D E g W W V h c i B B Z 2 8 g L S B T Y W 1 l I F d l Z W t k Y X k p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o f l l b a V V 0 R Z E w p H G t P Y G 8 A A A A A A I A A A A A A A N m A A D A A A A A E A A A A O / 7 b b e e W F h z y f y Q S 1 L y 1 R w A A A A A B I A A A K A A A A A Q A A A A R S u V U A f L k h + V K C T W K 2 S b u V A A A A D C h L D W 6 + G / K 3 S / s g J h A 9 Q f A o D d M o 7 z e p r t / U 9 x V z k 4 R j + X F + Q h M h p + 3 J a N f Q R p x G H 9 a L 0 t L p + h p S O / n T O e / P g g e b Y o + k 2 X 9 F E n u E w 1 u / H 8 C B Q A A A A z 1 S u U k I + 8 J F Z H D u 7 t 4 E 8 o G 6 o 0 a Q = = < / D a t a M a s h u p > 
</file>

<file path=customXml/itemProps1.xml><?xml version="1.0" encoding="utf-8"?>
<ds:datastoreItem xmlns:ds="http://schemas.openxmlformats.org/officeDocument/2006/customXml" ds:itemID="{598DDE22-FC4D-458A-B04E-B02384AEF1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Table</vt:lpstr>
      <vt:lpstr>Graphs</vt:lpstr>
      <vt:lpstr>Table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Dobbs, Henry</dc:creator>
  <cp:lastModifiedBy>Dobbs, Henry</cp:lastModifiedBy>
  <dcterms:created xsi:type="dcterms:W3CDTF">2020-09-30T18:36:02Z</dcterms:created>
  <dcterms:modified xsi:type="dcterms:W3CDTF">2020-10-08T19:06:20Z</dcterms:modified>
</cp:coreProperties>
</file>