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<sst xmlns="http://schemas.openxmlformats.org/spreadsheetml/2006/main" count="116" uniqueCount="91">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</sst>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6" sqref="Q6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4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45954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45953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08" t="s">
        <v>8</v>
      </c>
      <c r="R2" s="27">
        <v>33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45953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12">
        <v>6739.25</v>
      </c>
      <c r="C4" s="120">
        <v>25016.75</v>
      </c>
      <c r="D4" s="121">
        <v>6703.65</v>
      </c>
      <c r="E4" s="121">
        <v>24869.599999999999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12">
        <v>6785.75</v>
      </c>
      <c r="C5" s="120">
        <v>25288</v>
      </c>
      <c r="D5" s="121">
        <v>6749.53</v>
      </c>
      <c r="E5" s="121">
        <v>25126.78</v>
      </c>
      <c r="F5" s="43"/>
      <c r="G5" s="30" t="s">
        <v>21</v>
      </c>
      <c r="H5" s="102">
        <v>6776.5</v>
      </c>
      <c r="I5" s="102">
        <v>25264</v>
      </c>
      <c r="J5" s="29"/>
      <c r="K5" s="3" t="s">
        <v>22</v>
      </c>
      <c r="O5" s="71"/>
      <c r="P5" s="70"/>
      <c r="Q5" s="109" t="s">
        <v>23</v>
      </c>
    </row>
    <row r="6" spans="1:21" ht="18" customHeight="1" x14ac:dyDescent="0.45">
      <c r="A6" s="30" t="s">
        <v>24</v>
      </c>
      <c r="B6" s="112">
        <v>6736</v>
      </c>
      <c r="C6" s="120">
        <v>24999</v>
      </c>
      <c r="D6" s="121">
        <v>6700.14</v>
      </c>
      <c r="E6" s="121">
        <v>24856.34</v>
      </c>
      <c r="F6" s="43"/>
      <c r="G6" s="30" t="s">
        <v>25</v>
      </c>
      <c r="H6" s="103">
        <v>6774.5</v>
      </c>
      <c r="I6" s="103">
        <v>25150</v>
      </c>
      <c r="J6" s="29"/>
      <c r="K6" s="3" t="s">
        <v>26</v>
      </c>
      <c r="P6" s="70"/>
      <c r="Q6" s="100"/>
      <c r="S6" s="86"/>
    </row>
    <row r="7" spans="1:21" ht="18" customHeight="1" x14ac:dyDescent="0.45">
      <c r="A7" s="31" t="s">
        <v>27</v>
      </c>
      <c r="B7" s="112">
        <v>6775</v>
      </c>
      <c r="C7" s="120">
        <v>25254</v>
      </c>
      <c r="D7" s="121">
        <v>6738.44</v>
      </c>
      <c r="E7" s="121">
        <v>25097.42</v>
      </c>
      <c r="F7" s="43"/>
      <c r="G7" s="30" t="s">
        <v>28</v>
      </c>
      <c r="H7" s="103">
        <v>6748</v>
      </c>
      <c r="I7" s="104">
        <v>25128</v>
      </c>
      <c r="J7" s="29"/>
      <c r="K7" s="3" t="s">
        <v>29</v>
      </c>
      <c r="P7" s="70"/>
      <c r="Q7" s="100">
        <v>6562.25</v>
      </c>
    </row>
    <row r="8" spans="1:21" ht="18" customHeight="1" x14ac:dyDescent="0.35">
      <c r="A8" s="32"/>
      <c r="B8" s="113"/>
      <c r="C8" s="27" t="s">
        <v>30</v>
      </c>
      <c r="D8" s="113" t="s">
        <v>31</v>
      </c>
      <c r="E8" s="113"/>
      <c r="G8" s="30" t="s">
        <v>32</v>
      </c>
      <c r="H8" s="105">
        <f>+B19</f>
        <v>6765.5</v>
      </c>
      <c r="I8" s="105">
        <f>+C19</f>
        <v>25180.25</v>
      </c>
      <c r="J8" s="29"/>
      <c r="K8" s="3" t="s">
        <v>33</v>
      </c>
      <c r="P8" s="97"/>
      <c r="Q8" s="100">
        <v>6529</v>
      </c>
    </row>
    <row r="9" spans="1:21" ht="18" customHeight="1" x14ac:dyDescent="0.35">
      <c r="A9" s="30" t="s">
        <v>34</v>
      </c>
      <c r="B9" s="114">
        <f>(9*B$19)+(B$5-(9*B$6))</f>
        <v>7051.25</v>
      </c>
      <c r="C9" s="114">
        <f>(9*C$19)+(C$5-(9*C$6))</f>
        <v>26919.25</v>
      </c>
      <c r="D9" s="114">
        <f>(9*D$19)+(D$5-(9*D$6))</f>
        <v>7011.5199999999968</v>
      </c>
      <c r="E9" s="114">
        <f>(9*E$19)+(E$5-(9*E$6))</f>
        <v>26660.47</v>
      </c>
      <c r="F9" s="45"/>
      <c r="G9" s="63" t="s">
        <v>35</v>
      </c>
      <c r="H9" s="59" t="s">
        <v>36</v>
      </c>
      <c r="K9" s="3" t="s">
        <v>37</v>
      </c>
      <c r="P9" s="97"/>
      <c r="Q9" s="100">
        <v>6502.5</v>
      </c>
    </row>
    <row r="10" spans="1:21" ht="18" customHeight="1" x14ac:dyDescent="0.35">
      <c r="A10" s="30" t="s">
        <v>38</v>
      </c>
      <c r="B10" s="114">
        <f>(8*B$19)+(B$5-(8*B$6))</f>
        <v>7021.75</v>
      </c>
      <c r="C10" s="114">
        <f>(8*C$19)+(C$5-(8*C$6))</f>
        <v>26738</v>
      </c>
      <c r="D10" s="114">
        <f>(8*D$19)+(D$5-(8*D$6))</f>
        <v>6982.4099999999962</v>
      </c>
      <c r="E10" s="114">
        <f>(8*E$19)+(E$5-(8*E$6))</f>
        <v>26490.059999999998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00">
        <v>6450</v>
      </c>
    </row>
    <row r="11" spans="1:21" ht="18" customHeight="1" x14ac:dyDescent="0.35">
      <c r="A11" s="30" t="s">
        <v>41</v>
      </c>
      <c r="B11" s="114">
        <f>(7*B$19)+(B$5-(7*B$6))</f>
        <v>6992.25</v>
      </c>
      <c r="C11" s="114">
        <f>(7*C$19)+(C$5-(7*C$6))</f>
        <v>26556.75</v>
      </c>
      <c r="D11" s="114">
        <f>(7*D$19)+(D$5-(7*D$6))</f>
        <v>6953.2999999999956</v>
      </c>
      <c r="E11" s="114">
        <f>(7*E$19)+(E$5-(7*E$6))</f>
        <v>26319.649999999994</v>
      </c>
      <c r="F11" s="45"/>
      <c r="G11" s="61" t="s">
        <v>42</v>
      </c>
      <c r="H11" s="57">
        <v>5955</v>
      </c>
      <c r="I11" s="58">
        <v>21250</v>
      </c>
      <c r="P11" s="97"/>
      <c r="Q11" s="101">
        <v>6396.5</v>
      </c>
      <c r="U11" s="64"/>
    </row>
    <row r="12" spans="1:21" ht="18" customHeight="1" x14ac:dyDescent="0.35">
      <c r="A12" s="30" t="s">
        <v>43</v>
      </c>
      <c r="B12" s="114">
        <f>(6*B$19)+(B$5-(6*B$6))</f>
        <v>6962.75</v>
      </c>
      <c r="C12" s="114">
        <f>(6*C$19)+(C$5-(6*C$6))</f>
        <v>26375.5</v>
      </c>
      <c r="D12" s="114">
        <f>(6*D$19)+(D$5-(6*D$6))</f>
        <v>6924.1899999999951</v>
      </c>
      <c r="E12" s="114">
        <f>(6*E$19)+(E$5-(6*E$6))</f>
        <v>26149.239999999991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01">
        <v>6373.25</v>
      </c>
      <c r="R12" s="99"/>
      <c r="U12" s="64"/>
    </row>
    <row r="13" spans="1:21" ht="18" customHeight="1" x14ac:dyDescent="0.35">
      <c r="A13" s="30" t="s">
        <v>47</v>
      </c>
      <c r="B13" s="115">
        <f>(5*B$19)+(B$5-(5*B$6))</f>
        <v>6933.25</v>
      </c>
      <c r="C13" s="115">
        <f>(5*C$19)+(C$5-(5*C$6))</f>
        <v>26194.25</v>
      </c>
      <c r="D13" s="115">
        <f>(5*D$19)+(D$5-(5*D$6))</f>
        <v>6895.0799999999945</v>
      </c>
      <c r="E13" s="115">
        <f>(5*E$19)+(E$5-(5*E$6))</f>
        <v>25978.83</v>
      </c>
      <c r="F13" s="45"/>
      <c r="K13" s="12" t="s">
        <v>48</v>
      </c>
      <c r="L13" s="13" t="s">
        <v>49</v>
      </c>
      <c r="N13" s="14"/>
      <c r="P13" s="67"/>
      <c r="Q13" s="100">
        <v>6310</v>
      </c>
      <c r="R13" s="98"/>
    </row>
    <row r="14" spans="1:21" ht="18" customHeight="1" x14ac:dyDescent="0.35">
      <c r="A14" s="30" t="s">
        <v>48</v>
      </c>
      <c r="B14" s="115">
        <f>(4*B$19)+(B$5-(4*B$6))</f>
        <v>6903.75</v>
      </c>
      <c r="C14" s="115">
        <f>(4*C$19)+(C$5-(4*C$6))</f>
        <v>26013</v>
      </c>
      <c r="D14" s="115">
        <f>(4*D$19)+(D$5-(4*D$6))</f>
        <v>6865.9699999999975</v>
      </c>
      <c r="E14" s="115">
        <f>(4*E$19)+(E$5-(4*E$6))</f>
        <v>25808.42</v>
      </c>
      <c r="F14" s="45"/>
      <c r="K14" s="12" t="s">
        <v>47</v>
      </c>
      <c r="L14" s="13" t="s">
        <v>50</v>
      </c>
      <c r="N14" s="14"/>
      <c r="P14" s="97"/>
      <c r="R14" s="24"/>
      <c r="T14" s="64"/>
    </row>
    <row r="15" spans="1:21" ht="18" customHeight="1" x14ac:dyDescent="0.35">
      <c r="A15" s="30" t="s">
        <v>45</v>
      </c>
      <c r="B15" s="115">
        <f>(3*B$19)+(B$5-(3*B$6))</f>
        <v>6874.25</v>
      </c>
      <c r="C15" s="115">
        <f>(3*C$19)+(C$5-(3*C$6))</f>
        <v>25831.75</v>
      </c>
      <c r="D15" s="115">
        <f>(3*D$19)+(D$5-(3*D$6))</f>
        <v>6836.8599999999969</v>
      </c>
      <c r="E15" s="115">
        <f>(3*E$19)+(E$5-(3*E$6))</f>
        <v>25638.009999999995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15">
        <f>B$5+2*(B$19-B$6)</f>
        <v>6844.75</v>
      </c>
      <c r="C16" s="115">
        <f>C$5+2*(C$19-C$6)</f>
        <v>25650.5</v>
      </c>
      <c r="D16" s="115">
        <f>D$5+2*(D$19-D$6)</f>
        <v>6807.7499999999991</v>
      </c>
      <c r="E16" s="115">
        <f>E$5+2*(E$19-E$6)</f>
        <v>25467.599999999999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07"/>
      <c r="R16" s="24"/>
    </row>
    <row r="17" spans="1:20" ht="18" customHeight="1" x14ac:dyDescent="0.35">
      <c r="A17" s="30" t="s">
        <v>58</v>
      </c>
      <c r="B17" s="115">
        <f>B$19+(B$18-B$20)</f>
        <v>6815.25</v>
      </c>
      <c r="C17" s="115">
        <f>C$19+(C$18-C$20)</f>
        <v>25469.25</v>
      </c>
      <c r="D17" s="115">
        <f>D$19+(D$18-D$20)</f>
        <v>6778.6399999999994</v>
      </c>
      <c r="E17" s="115">
        <f>E$19+(E$18-E$20)</f>
        <v>25297.19</v>
      </c>
      <c r="F17" s="46"/>
      <c r="G17" s="80">
        <f>+B7-D7</f>
        <v>36.5600000000004</v>
      </c>
      <c r="H17" s="81">
        <f>+C7-E7</f>
        <v>156.58000000000175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07"/>
      <c r="R17" s="24"/>
      <c r="S17" s="64"/>
    </row>
    <row r="18" spans="1:20" ht="18" customHeight="1" x14ac:dyDescent="0.45">
      <c r="A18" s="30" t="s">
        <v>62</v>
      </c>
      <c r="B18" s="115">
        <f>(2*B$19)-B$6</f>
        <v>6795</v>
      </c>
      <c r="C18" s="115">
        <f>(2*C$19)-C$6</f>
        <v>25361.5</v>
      </c>
      <c r="D18" s="115">
        <f>(2*D$19)-D$6</f>
        <v>6758.36</v>
      </c>
      <c r="E18" s="115">
        <f>(2*E$19)-E$6</f>
        <v>25197.16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06"/>
      <c r="R18" s="24"/>
      <c r="S18" s="64"/>
    </row>
    <row r="19" spans="1:20" ht="18" customHeight="1" x14ac:dyDescent="0.35">
      <c r="A19" s="30" t="s">
        <v>32</v>
      </c>
      <c r="B19" s="116">
        <f>ROUND((((B$5+B$6+B$7)/3)/0.25),0)*0.25</f>
        <v>6765.5</v>
      </c>
      <c r="C19" s="116">
        <f>ROUND((((C$5+C$6+C$7)/3)/0.25),0)*0.25</f>
        <v>25180.25</v>
      </c>
      <c r="D19" s="116">
        <f>ROUND((((D$5+D$6+D$7)/3)/0.25),0)*0.25</f>
        <v>6729.25</v>
      </c>
      <c r="E19" s="116">
        <f>ROUND((((E$5+E$6+E$7)/3)/0.25),0)*0.25</f>
        <v>25026.75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7169.25</v>
      </c>
      <c r="M19">
        <f>(13*$C$19)+(($C$5-(13*$C$6)))</f>
        <v>27644.25</v>
      </c>
      <c r="N19">
        <f>(13*$B$19)+(($B$5-(13*$B$6)))</f>
        <v>7169.25</v>
      </c>
      <c r="P19" s="67"/>
      <c r="Q19" s="107"/>
      <c r="R19" s="24"/>
    </row>
    <row r="20" spans="1:20" ht="18" customHeight="1" x14ac:dyDescent="0.35">
      <c r="A20" s="30" t="s">
        <v>69</v>
      </c>
      <c r="B20" s="117">
        <f>(2*B$19)-B$5</f>
        <v>6745.25</v>
      </c>
      <c r="C20" s="122">
        <f>(2*C$19)-C$5</f>
        <v>25072.5</v>
      </c>
      <c r="D20" s="122">
        <f>(2*D$19)-D$5</f>
        <v>6708.97</v>
      </c>
      <c r="E20" s="122">
        <f>(2*E$19)-E$5</f>
        <v>24926.720000000001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7139.75</v>
      </c>
      <c r="M20">
        <f>(12*C$19)+((C$5-(12*C$6)))</f>
        <v>27463</v>
      </c>
      <c r="N20">
        <f>(12*D$19)+((D$5-(12*D$6)))</f>
        <v>7098.8499999999913</v>
      </c>
      <c r="P20" s="67"/>
      <c r="Q20" s="110"/>
      <c r="R20" s="24"/>
      <c r="S20" s="64"/>
    </row>
    <row r="21" spans="1:20" ht="18" customHeight="1" x14ac:dyDescent="0.35">
      <c r="A21" s="30" t="s">
        <v>73</v>
      </c>
      <c r="B21" s="117">
        <f>B$19-(B$18-B$20)</f>
        <v>6715.75</v>
      </c>
      <c r="C21" s="122">
        <f>C$19-(C$18-C$20)</f>
        <v>24891.25</v>
      </c>
      <c r="D21" s="122">
        <f>D$19-(D$18-D$20)</f>
        <v>6679.8600000000006</v>
      </c>
      <c r="E21" s="122">
        <f>E$19-(E$18-E$20)</f>
        <v>24756.31</v>
      </c>
      <c r="F21" s="47"/>
      <c r="G21" s="51" t="s">
        <v>65</v>
      </c>
      <c r="H21" s="82">
        <f>+B5-B6</f>
        <v>49.75</v>
      </c>
      <c r="I21" s="52">
        <f>+(H21*I19*100)/2</f>
        <v>28.484528197231917</v>
      </c>
      <c r="K21" s="21" t="s">
        <v>74</v>
      </c>
      <c r="L21">
        <f>(11*B$19)+((B$5-(11*B$6)))</f>
        <v>7110.25</v>
      </c>
      <c r="M21">
        <f>(11*C$19)+((C$5-(11*C$6)))</f>
        <v>27281.75</v>
      </c>
      <c r="N21">
        <f>(11*D$19)+((D$5-(11*D$6)))</f>
        <v>7069.7399999999907</v>
      </c>
      <c r="P21" s="67"/>
      <c r="Q21" s="110"/>
      <c r="T21" s="64"/>
    </row>
    <row r="22" spans="1:20" ht="18" customHeight="1" x14ac:dyDescent="0.35">
      <c r="A22" s="30" t="s">
        <v>75</v>
      </c>
      <c r="B22" s="117">
        <f>B$6-2*(B$5-B$19)</f>
        <v>6695.5</v>
      </c>
      <c r="C22" s="122">
        <f>C$6-2*(C$5-C$19)</f>
        <v>24783.5</v>
      </c>
      <c r="D22" s="122">
        <f>D$6-2*(D$5-D$19)</f>
        <v>6659.5800000000008</v>
      </c>
      <c r="E22" s="122">
        <f>E$6-2*(E$5-E$19)</f>
        <v>24656.280000000002</v>
      </c>
      <c r="F22" s="47"/>
      <c r="G22" s="53" t="s">
        <v>66</v>
      </c>
      <c r="H22" s="83">
        <f>+C5-C6</f>
        <v>289</v>
      </c>
      <c r="I22" s="54">
        <f>(+H22*I19*100)/2</f>
        <v>165.46791254271403</v>
      </c>
      <c r="J22" s="4"/>
      <c r="K22" s="21" t="s">
        <v>76</v>
      </c>
      <c r="L22">
        <f>(10*B$19)+((B$5-(10*B$6)))</f>
        <v>7080.75</v>
      </c>
      <c r="M22">
        <f>(10*C$19)+((C$5-(10*C$6)))</f>
        <v>27100.5</v>
      </c>
      <c r="N22">
        <f>(10*D$19)+((D$5-(10*D$6)))</f>
        <v>7040.6299999999901</v>
      </c>
      <c r="P22" s="67"/>
      <c r="Q22" s="110"/>
      <c r="T22" s="64"/>
    </row>
    <row r="23" spans="1:20" ht="18" customHeight="1" x14ac:dyDescent="0.35">
      <c r="A23" s="30" t="s">
        <v>60</v>
      </c>
      <c r="B23" s="117">
        <f>(3*B$19)-((3*B$5)-B$6)</f>
        <v>6675.25</v>
      </c>
      <c r="C23" s="122">
        <f>(3*C$19)-((3*C$5)-C$6)</f>
        <v>24675.75</v>
      </c>
      <c r="D23" s="122">
        <f>(3*D$19)-((3*D$5)-D$6)</f>
        <v>6639.2999999999993</v>
      </c>
      <c r="E23" s="122">
        <f>(3*E$19)-((3*E$5)-E$6)</f>
        <v>24556.25</v>
      </c>
      <c r="F23" s="47"/>
      <c r="G23" s="60"/>
      <c r="K23" s="21" t="s">
        <v>34</v>
      </c>
      <c r="L23">
        <f>(9*B$19)+((B$5-(9*B$6)))</f>
        <v>7051.25</v>
      </c>
      <c r="M23">
        <f>(9*C$19)+((C$5-(9*C$6)))</f>
        <v>26919.25</v>
      </c>
      <c r="N23">
        <f>(9*D$19)+((D$5-(9*D$6)))</f>
        <v>7011.5199999999968</v>
      </c>
      <c r="P23" s="67"/>
      <c r="Q23" s="110"/>
    </row>
    <row r="24" spans="1:20" ht="18" customHeight="1" x14ac:dyDescent="0.35">
      <c r="A24" s="30" t="s">
        <v>56</v>
      </c>
      <c r="B24" s="117">
        <f>(4*B$19)-((4*B$5)-B$6)</f>
        <v>6655</v>
      </c>
      <c r="C24" s="122">
        <f>(4*C$19)-((4*C$5)-C$6)</f>
        <v>24568</v>
      </c>
      <c r="D24" s="122">
        <f>(4*D$19)-((4*D$5)-D$6)</f>
        <v>6619.02</v>
      </c>
      <c r="E24" s="122">
        <f>(4*E$19)-((4*E$5)-E$6)</f>
        <v>24456.22</v>
      </c>
      <c r="F24" s="44"/>
      <c r="G24" s="92">
        <f>+B2</f>
        <v>45953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7021.75</v>
      </c>
      <c r="M24">
        <f>(8*C$19)+((C$5-(8*C$6)))</f>
        <v>26738</v>
      </c>
      <c r="N24">
        <f>(8*D$19)+((D$5-(8*D$6)))</f>
        <v>6982.4099999999962</v>
      </c>
      <c r="P24" s="67"/>
      <c r="Q24" s="110"/>
      <c r="T24" s="64"/>
    </row>
    <row r="25" spans="1:20" ht="18" customHeight="1" x14ac:dyDescent="0.35">
      <c r="A25" s="30" t="s">
        <v>51</v>
      </c>
      <c r="B25" s="117">
        <f>(5*B$19)-((5*B$5)-B$6)</f>
        <v>6634.75</v>
      </c>
      <c r="C25" s="122">
        <f>(5*C$19)-((5*C$5)-C$6)</f>
        <v>24460.25</v>
      </c>
      <c r="D25" s="122">
        <f>(5*D$19)-((5*D$5)-D$6)</f>
        <v>6598.739999999998</v>
      </c>
      <c r="E25" s="122">
        <f>(5*E$19)-((5*E$5)-E$6)</f>
        <v>24356.190000000002</v>
      </c>
      <c r="F25" s="44"/>
      <c r="G25" s="89" t="s">
        <v>77</v>
      </c>
      <c r="H25" s="94">
        <f>(+H21/B4)/2</f>
        <v>3.6910635456467709E-3</v>
      </c>
      <c r="I25" s="94">
        <f>(+H22/C4)/2</f>
        <v>5.7761299929047537E-3</v>
      </c>
      <c r="L25" s="27" t="s">
        <v>65</v>
      </c>
      <c r="M25" s="27" t="s">
        <v>66</v>
      </c>
      <c r="N25" t="s">
        <v>12</v>
      </c>
      <c r="P25" s="67"/>
      <c r="Q25" s="110"/>
      <c r="T25" s="64"/>
    </row>
    <row r="26" spans="1:20" ht="18" customHeight="1" x14ac:dyDescent="0.45">
      <c r="A26" s="30" t="s">
        <v>78</v>
      </c>
      <c r="B26" s="118">
        <f>ROUND((6*B$19)-((6*B$5)-B$6),2)</f>
        <v>6614.5</v>
      </c>
      <c r="C26" s="123">
        <f>ROUND((6*C$19)-((6*C$5)-C$6),2)</f>
        <v>24352.5</v>
      </c>
      <c r="D26" s="123">
        <f>ROUND((6*D$19)-((6*D$5)-D$6),2)</f>
        <v>6578.46</v>
      </c>
      <c r="E26" s="123">
        <f>ROUND((6*E$19)-((6*E$5)-E$6),2)</f>
        <v>24256.16</v>
      </c>
      <c r="F26" s="48"/>
      <c r="G26" s="95" t="s">
        <v>79</v>
      </c>
      <c r="H26" s="93">
        <f>+H25*1600</f>
        <v>5.9057016730348337</v>
      </c>
      <c r="I26" s="93">
        <f>+I25*1600</f>
        <v>9.2418079886476061</v>
      </c>
      <c r="K26" s="21" t="s">
        <v>80</v>
      </c>
      <c r="L26">
        <f>(10*$B$19)-((10*$B$5)-$B$6)</f>
        <v>6533.5</v>
      </c>
      <c r="M26">
        <f>(10*$C$19)-((10*$C$5)-$C$6)</f>
        <v>23921.5</v>
      </c>
      <c r="N26">
        <f>(10*$D$19)-((10*$D$5)-$D$6)</f>
        <v>6497.3399999999965</v>
      </c>
      <c r="P26" s="67"/>
      <c r="Q26" s="110"/>
    </row>
    <row r="27" spans="1:20" ht="18" customHeight="1" x14ac:dyDescent="0.35">
      <c r="A27" s="30" t="s">
        <v>81</v>
      </c>
      <c r="B27" s="118">
        <f>ROUND((7*B$19)-((7*B$5)-B$6),2)</f>
        <v>6594.25</v>
      </c>
      <c r="C27" s="123">
        <f>ROUND((7*C$19)-((7*C$5)-C$6),2)</f>
        <v>24244.75</v>
      </c>
      <c r="D27" s="123">
        <f>ROUND((7*D$19)-((7*D$5)-D$6),2)</f>
        <v>6558.18</v>
      </c>
      <c r="E27" s="123">
        <f>ROUND((7*E$19)-((7*E$5)-E$6),2)</f>
        <v>24156.13</v>
      </c>
      <c r="F27" s="48"/>
      <c r="G27" s="39"/>
      <c r="H27" s="73"/>
      <c r="K27" s="21" t="s">
        <v>82</v>
      </c>
      <c r="L27">
        <f>(11*$B$19)-((11*$B$5)-$B$6)</f>
        <v>6513.25</v>
      </c>
      <c r="M27">
        <f>(11*$C$19)-((11*$C$5)-$C$6)</f>
        <v>23813.75</v>
      </c>
      <c r="N27">
        <f>(11*$D$19)-((11*$D$5)-$D$6)</f>
        <v>6477.0599999999977</v>
      </c>
      <c r="P27" s="67"/>
      <c r="Q27" s="110"/>
      <c r="T27" s="64"/>
    </row>
    <row r="28" spans="1:20" ht="18" customHeight="1" x14ac:dyDescent="0.45">
      <c r="A28" s="33" t="s">
        <v>83</v>
      </c>
      <c r="B28" s="119">
        <f>ROUND((8*B$19)-((8*B$5)-B$6),2)</f>
        <v>6574</v>
      </c>
      <c r="C28" s="124">
        <f>ROUND((8*C$19)-((8*C$5)-C$6),2)</f>
        <v>24137</v>
      </c>
      <c r="D28" s="124">
        <f>ROUND((8*D$19)-((8*D$5)-D$6),2)</f>
        <v>6537.9</v>
      </c>
      <c r="E28" s="124">
        <f>ROUND((8*E$19)-((8*E$5)-E$6),2)</f>
        <v>24056.1</v>
      </c>
      <c r="G28" s="70"/>
      <c r="H28" s="38"/>
      <c r="I28" s="2"/>
      <c r="K28" s="21" t="s">
        <v>84</v>
      </c>
      <c r="L28">
        <f>(12*$B$19)-((12*$B$5)-$B$6)</f>
        <v>6493</v>
      </c>
      <c r="M28">
        <f>(12*$C$19)-((12*$C$5)-$C$6)</f>
        <v>23706</v>
      </c>
      <c r="N28">
        <f>(12*$D$19)-((12*$D$5)-$D$6)</f>
        <v>6456.7799999999988</v>
      </c>
      <c r="P28" s="39"/>
      <c r="Q28" s="110"/>
      <c r="T28" s="64"/>
    </row>
    <row r="29" spans="1:20" ht="18" customHeight="1" x14ac:dyDescent="0.35">
      <c r="A29" s="33" t="s">
        <v>85</v>
      </c>
      <c r="B29" s="119">
        <f>ROUND((9*B$19)-((9*B$5)-B$6),2)</f>
        <v>6553.75</v>
      </c>
      <c r="C29" s="124">
        <f>ROUND((9*C$19)-((9*C$5)-C$6),2)</f>
        <v>24029.25</v>
      </c>
      <c r="D29" s="124">
        <f>ROUND((9*D$19)-((9*D$5)-D$6),2)</f>
        <v>6517.62</v>
      </c>
      <c r="E29" s="124">
        <f>ROUND((9*E$19)-((9*E$5)-E$6),2)</f>
        <v>23956.07</v>
      </c>
      <c r="G29" s="39"/>
      <c r="H29" s="38"/>
      <c r="I29" s="24"/>
      <c r="K29" s="21" t="s">
        <v>86</v>
      </c>
      <c r="L29">
        <f>(13*$B$19)-((13*$B$5)-$B$6)</f>
        <v>6472.75</v>
      </c>
      <c r="M29">
        <f>(13*$C$19)-((13*$C$5)-$C$6)</f>
        <v>23598.25</v>
      </c>
      <c r="N29">
        <f>(13*$D$19)-((13*$D$5)-$D$6)</f>
        <v>6436.5</v>
      </c>
      <c r="P29" s="39"/>
      <c r="Q29" s="11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6452.5</v>
      </c>
      <c r="M30">
        <f>(14*$C$19)-((14*$C$5)-$C$6)</f>
        <v>23490.5</v>
      </c>
      <c r="N30">
        <f>(14*$D$19)-((14*$D$5)-$D$6)</f>
        <v>6416.2200000000012</v>
      </c>
      <c r="Q30" s="11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6351.25</v>
      </c>
      <c r="M31" s="2">
        <f>(19*$C$19)-((19*$C$5)-$C$6)</f>
        <v>22951.75</v>
      </c>
      <c r="N31">
        <f>(19*$D$19)-((19*$D$5)-$D$6)</f>
        <v>6314.820000000007</v>
      </c>
      <c r="Q31" s="110"/>
    </row>
    <row r="32" spans="1:20" ht="17.5" customHeight="1" x14ac:dyDescent="0.35">
      <c r="G32" s="39"/>
      <c r="Q32" s="111"/>
    </row>
    <row r="33" spans="3:17" ht="15.65" customHeight="1" x14ac:dyDescent="0.35">
      <c r="G33" s="38"/>
      <c r="Q33" s="111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11"/>
    </row>
    <row r="35" spans="3:17" x14ac:dyDescent="0.35">
      <c r="C35">
        <v>0</v>
      </c>
      <c r="G35" s="26"/>
      <c r="K35" t="s">
        <v>89</v>
      </c>
      <c r="L35" s="2">
        <f>(99*$B$19)+(($B$5-(99*$B$6)))</f>
        <v>9706.25</v>
      </c>
      <c r="M35" s="2">
        <f>(99*C$19)+((C$5-(99*C$6)))</f>
        <v>43231.75</v>
      </c>
      <c r="N35" s="2">
        <f>(99*$B$19)+(($B$5-(99*$B$6)))</f>
        <v>9706.25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6290.5</v>
      </c>
      <c r="M38" s="2">
        <f>(22*$C$19)-((22*$C$5)-$C$6)</f>
        <v>22628.5</v>
      </c>
      <c r="N38">
        <f>(22*$D$19)-((22*$D$5)-$D$6)</f>
        <v>6253.9800000000105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2025-10-24T12:25:51Z</dcterms:modified>
  <cp:category/>
  <cp:contentStatus/>
</cp:coreProperties>
</file>