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C13" i="1" s="1"/>
  <c r="B19" i="1"/>
  <c r="B16" i="1" s="1"/>
  <c r="E18" i="1"/>
  <c r="D18" i="1"/>
  <c r="H17" i="1"/>
  <c r="G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H3" i="1"/>
  <c r="R2" i="1"/>
  <c r="E1" i="1"/>
  <c r="C16" i="1" l="1"/>
  <c r="I8" i="1"/>
  <c r="C14" i="1"/>
  <c r="C9" i="1"/>
  <c r="C12" i="1"/>
  <c r="C18" i="1"/>
  <c r="C11" i="1"/>
  <c r="C15" i="1"/>
  <c r="C10" i="1"/>
  <c r="H8" i="1"/>
  <c r="B9" i="1"/>
  <c r="B11" i="1"/>
  <c r="B13" i="1"/>
  <c r="B15" i="1"/>
  <c r="B18" i="1"/>
  <c r="B10" i="1"/>
  <c r="B12" i="1"/>
  <c r="B14" i="1"/>
  <c r="L38" i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<sst xmlns="http://schemas.openxmlformats.org/spreadsheetml/2006/main" count="116" uniqueCount="91">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</sst>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28" fillId="2" borderId="0" xfId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P12" sqref="P1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45831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45828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45828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6060.5</v>
      </c>
      <c r="C4" s="43">
        <v>22075</v>
      </c>
      <c r="D4" s="37">
        <v>5999.67</v>
      </c>
      <c r="E4" s="37">
        <v>21834.5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6071</v>
      </c>
      <c r="C5" s="43">
        <v>22130.5</v>
      </c>
      <c r="D5" s="37">
        <v>6018.2</v>
      </c>
      <c r="E5" s="37">
        <v>21902.98</v>
      </c>
      <c r="F5" s="50"/>
      <c r="G5" s="31" t="s">
        <v>21</v>
      </c>
      <c r="H5" s="114">
        <v>6032.75</v>
      </c>
      <c r="I5" s="114">
        <v>21921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6003.25</v>
      </c>
      <c r="C6" s="43">
        <v>21765</v>
      </c>
      <c r="D6" s="123">
        <v>5952.56</v>
      </c>
      <c r="E6" s="37">
        <v>21552.799999999999</v>
      </c>
      <c r="F6" s="50"/>
      <c r="G6" s="31" t="s">
        <v>25</v>
      </c>
      <c r="H6" s="115">
        <v>6010.75</v>
      </c>
      <c r="I6" s="115">
        <v>21850</v>
      </c>
      <c r="J6" s="30"/>
      <c r="K6" s="3" t="s">
        <v>26</v>
      </c>
      <c r="P6" s="83"/>
      <c r="Q6" s="117">
        <v>6091</v>
      </c>
      <c r="S6" s="99"/>
    </row>
    <row r="7" spans="1:21" ht="18" customHeight="1" x14ac:dyDescent="0.45">
      <c r="A7" s="32" t="s">
        <v>27</v>
      </c>
      <c r="B7" s="42">
        <v>6018</v>
      </c>
      <c r="C7" s="43">
        <v>21844.75</v>
      </c>
      <c r="D7" s="37">
        <v>5967.84</v>
      </c>
      <c r="E7" s="37">
        <v>21626.39</v>
      </c>
      <c r="F7" s="50"/>
      <c r="G7" s="31" t="s">
        <v>28</v>
      </c>
      <c r="H7" s="115">
        <v>6009.25</v>
      </c>
      <c r="I7" s="116">
        <v>21787</v>
      </c>
      <c r="J7" s="30"/>
      <c r="K7" s="3" t="s">
        <v>29</v>
      </c>
      <c r="P7" s="83"/>
      <c r="Q7" s="118"/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6030.75</v>
      </c>
      <c r="I8" s="73">
        <f>+C19</f>
        <v>21913.5</v>
      </c>
      <c r="J8" s="30"/>
      <c r="K8" s="3" t="s">
        <v>33</v>
      </c>
      <c r="P8" s="111"/>
      <c r="Q8" s="118"/>
    </row>
    <row r="9" spans="1:21" ht="18" customHeight="1" x14ac:dyDescent="0.35">
      <c r="A9" s="31" t="s">
        <v>34</v>
      </c>
      <c r="B9" s="72">
        <f>(9*B$19)+(B$5-(9*B$6))</f>
        <v>6318.5</v>
      </c>
      <c r="C9" s="72">
        <f>(9*C$19)+(C$5-(9*C$6))</f>
        <v>23467</v>
      </c>
      <c r="D9" s="72">
        <f>(9*D$19)+(D$5-(9*D$6))</f>
        <v>6260.6599999999962</v>
      </c>
      <c r="E9" s="72">
        <f>(9*E$19)+(E$5-(9*E$6))</f>
        <v>23173.780000000028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6291</v>
      </c>
      <c r="C10" s="72">
        <f>(8*C$19)+(C$5-(8*C$6))</f>
        <v>23318.5</v>
      </c>
      <c r="D10" s="72">
        <f>(8*D$19)+(D$5-(8*D$6))</f>
        <v>6233.7199999999939</v>
      </c>
      <c r="E10" s="72">
        <f>(8*E$19)+(E$5-(8*E$6))</f>
        <v>23032.580000000016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6263.5</v>
      </c>
      <c r="C11" s="72">
        <f>(7*C$19)+(C$5-(7*C$6))</f>
        <v>23170</v>
      </c>
      <c r="D11" s="72">
        <f>(7*D$19)+(D$5-(7*D$6))</f>
        <v>6206.7799999999916</v>
      </c>
      <c r="E11" s="72">
        <f>(7*E$19)+(E$5-(7*E$6))</f>
        <v>22891.37999999999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6236</v>
      </c>
      <c r="C12" s="72">
        <f>(6*C$19)+(C$5-(6*C$6))</f>
        <v>23021.5</v>
      </c>
      <c r="D12" s="72">
        <f>(6*D$19)+(D$5-(6*D$6))</f>
        <v>6179.84</v>
      </c>
      <c r="E12" s="72">
        <f>(6*E$19)+(E$5-(6*E$6))</f>
        <v>22750.180000000008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6208.5</v>
      </c>
      <c r="C13" s="44">
        <f>(5*C$19)+(C$5-(5*C$6))</f>
        <v>22873</v>
      </c>
      <c r="D13" s="44">
        <f>(5*D$19)+(D$5-(5*D$6))</f>
        <v>6152.8999999999978</v>
      </c>
      <c r="E13" s="44">
        <f>(5*E$19)+(E$5-(5*E$6))</f>
        <v>22608.979999999996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6181</v>
      </c>
      <c r="C14" s="44">
        <f>(4*C$19)+(C$5-(4*C$6))</f>
        <v>22724.5</v>
      </c>
      <c r="D14" s="44">
        <f>(4*D$19)+(D$5-(4*D$6))</f>
        <v>6125.9599999999991</v>
      </c>
      <c r="E14" s="44">
        <f>(4*E$19)+(E$5-(4*E$6))</f>
        <v>22467.78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6153.5</v>
      </c>
      <c r="C15" s="44">
        <f>(3*C$19)+(C$5-(3*C$6))</f>
        <v>22576</v>
      </c>
      <c r="D15" s="44">
        <f>(3*D$19)+(D$5-(3*D$6))</f>
        <v>6099.02</v>
      </c>
      <c r="E15" s="44">
        <f>(3*E$19)+(E$5-(3*E$6))</f>
        <v>22326.58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6126</v>
      </c>
      <c r="C16" s="44">
        <f>C$5+2*(C$19-C$6)</f>
        <v>22427.5</v>
      </c>
      <c r="D16" s="44">
        <f>D$5+2*(D$19-D$6)</f>
        <v>6072.079999999999</v>
      </c>
      <c r="E16" s="44">
        <f>E$5+2*(E$19-E$6)</f>
        <v>22185.38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6098.5</v>
      </c>
      <c r="C17" s="44">
        <f>C$19+(C$18-C$20)</f>
        <v>22279</v>
      </c>
      <c r="D17" s="44">
        <f>D$19+(D$18-D$20)</f>
        <v>6045.1399999999994</v>
      </c>
      <c r="E17" s="44">
        <f>E$19+(E$18-E$20)</f>
        <v>22044.18</v>
      </c>
      <c r="F17" s="53"/>
      <c r="G17" s="93">
        <f>+B7-D7</f>
        <v>50.159999999999854</v>
      </c>
      <c r="H17" s="94">
        <f>+C7-E7</f>
        <v>218.36000000000058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6058.25</v>
      </c>
      <c r="C18" s="44">
        <f>(2*C$19)-C$6</f>
        <v>22062</v>
      </c>
      <c r="D18" s="44">
        <f>(2*D$19)-D$6</f>
        <v>6006.44</v>
      </c>
      <c r="E18" s="44">
        <f>(2*E$19)-E$6</f>
        <v>21835.200000000001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6030.75</v>
      </c>
      <c r="C19" s="22">
        <f>ROUND((((C$5+C$6+C$7)/3)/0.25),0)*0.25</f>
        <v>21913.5</v>
      </c>
      <c r="D19" s="22">
        <f>ROUND((((D$5+D$6+D$7)/3)/0.25),0)*0.25</f>
        <v>5979.5</v>
      </c>
      <c r="E19" s="22">
        <f>ROUND((((E$5+E$6+E$7)/3)/0.25),0)*0.25</f>
        <v>21694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6428.5</v>
      </c>
      <c r="M19">
        <f>(13*$C$19)+(($C$5-(13*$C$6)))</f>
        <v>24061</v>
      </c>
      <c r="N19">
        <f>(13*$B$19)+(($B$5-(13*$B$6)))</f>
        <v>6428.5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5990.5</v>
      </c>
      <c r="C20" s="46">
        <f>(2*C$19)-C$5</f>
        <v>21696.5</v>
      </c>
      <c r="D20" s="46">
        <f>(2*D$19)-D$5</f>
        <v>5940.8</v>
      </c>
      <c r="E20" s="46">
        <f>(2*E$19)-E$5</f>
        <v>21485.02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6401</v>
      </c>
      <c r="M20">
        <f>(12*C$19)+((C$5-(12*C$6)))</f>
        <v>23912.5</v>
      </c>
      <c r="N20">
        <f>(12*D$19)+((D$5-(12*D$6)))</f>
        <v>6341.4799999999959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5963</v>
      </c>
      <c r="C21" s="46">
        <f>C$19-(C$18-C$20)</f>
        <v>21548</v>
      </c>
      <c r="D21" s="46">
        <f>D$19-(D$18-D$20)</f>
        <v>5913.8600000000006</v>
      </c>
      <c r="E21" s="46">
        <f>E$19-(E$18-E$20)</f>
        <v>21343.82</v>
      </c>
      <c r="F21" s="54"/>
      <c r="G21" s="58" t="s">
        <v>65</v>
      </c>
      <c r="H21" s="95">
        <f>+B5-B6</f>
        <v>67.75</v>
      </c>
      <c r="I21" s="59">
        <f>+(H21*I19*100)/2</f>
        <v>38.790488147989194</v>
      </c>
      <c r="K21" s="21" t="s">
        <v>74</v>
      </c>
      <c r="L21">
        <f>(11*B$19)+((B$5-(11*B$6)))</f>
        <v>6373.5</v>
      </c>
      <c r="M21">
        <f>(11*C$19)+((C$5-(11*C$6)))</f>
        <v>23764</v>
      </c>
      <c r="N21">
        <f>(11*D$19)+((D$5-(11*D$6)))</f>
        <v>6314.5399999999936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5922.75</v>
      </c>
      <c r="C22" s="46">
        <f>C$6-2*(C$5-C$19)</f>
        <v>21331</v>
      </c>
      <c r="D22" s="46">
        <f>D$6-2*(D$5-D$19)</f>
        <v>5875.1600000000008</v>
      </c>
      <c r="E22" s="46">
        <f>E$6-2*(E$5-E$19)</f>
        <v>21134.84</v>
      </c>
      <c r="F22" s="54"/>
      <c r="G22" s="60" t="s">
        <v>66</v>
      </c>
      <c r="H22" s="96">
        <f>+C5-C6</f>
        <v>365.5</v>
      </c>
      <c r="I22" s="61">
        <f>(+H22*I19*100)/2</f>
        <v>209.26824233343248</v>
      </c>
      <c r="J22" s="4"/>
      <c r="K22" s="21" t="s">
        <v>76</v>
      </c>
      <c r="L22">
        <f>(10*B$19)+((B$5-(10*B$6)))</f>
        <v>6346</v>
      </c>
      <c r="M22">
        <f>(10*C$19)+((C$5-(10*C$6)))</f>
        <v>23615.5</v>
      </c>
      <c r="N22">
        <f>(10*D$19)+((D$5-(10*D$6)))</f>
        <v>6287.5999999999913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5882.5</v>
      </c>
      <c r="C23" s="46">
        <f>(3*C$19)-((3*C$5)-C$6)</f>
        <v>21114</v>
      </c>
      <c r="D23" s="46">
        <f>(3*D$19)-((3*D$5)-D$6)</f>
        <v>5836.4600000000028</v>
      </c>
      <c r="E23" s="46">
        <f>(3*E$19)-((3*E$5)-E$6)</f>
        <v>20925.86</v>
      </c>
      <c r="F23" s="54"/>
      <c r="G23" s="67"/>
      <c r="K23" s="21" t="s">
        <v>34</v>
      </c>
      <c r="L23">
        <f>(9*B$19)+((B$5-(9*B$6)))</f>
        <v>6318.5</v>
      </c>
      <c r="M23">
        <f>(9*C$19)+((C$5-(9*C$6)))</f>
        <v>23467</v>
      </c>
      <c r="N23">
        <f>(9*D$19)+((D$5-(9*D$6)))</f>
        <v>6260.6599999999962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5842.25</v>
      </c>
      <c r="C24" s="46">
        <f>(4*C$19)-((4*C$5)-C$6)</f>
        <v>20897</v>
      </c>
      <c r="D24" s="46">
        <f>(4*D$19)-((4*D$5)-D$6)</f>
        <v>5797.760000000002</v>
      </c>
      <c r="E24" s="46">
        <f>(4*E$19)-((4*E$5)-E$6)</f>
        <v>20716.880000000005</v>
      </c>
      <c r="F24" s="51"/>
      <c r="G24" s="106">
        <f>+B2</f>
        <v>45828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6291</v>
      </c>
      <c r="M24">
        <f>(8*C$19)+((C$5-(8*C$6)))</f>
        <v>23318.5</v>
      </c>
      <c r="N24">
        <f>(8*D$19)+((D$5-(8*D$6)))</f>
        <v>6233.7199999999939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5802</v>
      </c>
      <c r="C25" s="46">
        <f>(5*C$19)-((5*C$5)-C$6)</f>
        <v>20680</v>
      </c>
      <c r="D25" s="46">
        <f>(5*D$19)-((5*D$5)-D$6)</f>
        <v>5759.0600000000013</v>
      </c>
      <c r="E25" s="46">
        <f>(5*E$19)-((5*E$5)-E$6)</f>
        <v>20507.900000000009</v>
      </c>
      <c r="F25" s="51"/>
      <c r="G25" s="103" t="s">
        <v>77</v>
      </c>
      <c r="H25" s="108">
        <f>(+H21/B4)/2</f>
        <v>5.5894728157742761E-3</v>
      </c>
      <c r="I25" s="108">
        <f>(+H22/C4)/2</f>
        <v>8.278595696489241E-3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5761.75</v>
      </c>
      <c r="C26" s="69">
        <f>ROUND((6*C$19)-((6*C$5)-C$6),2)</f>
        <v>20463</v>
      </c>
      <c r="D26" s="69">
        <f>ROUND((6*D$19)-((6*D$5)-D$6),2)</f>
        <v>5720.36</v>
      </c>
      <c r="E26" s="69">
        <f>ROUND((6*E$19)-((6*E$5)-E$6),2)</f>
        <v>20298.919999999998</v>
      </c>
      <c r="F26" s="55"/>
      <c r="G26" s="109" t="s">
        <v>79</v>
      </c>
      <c r="H26" s="107">
        <f>+H25*1600</f>
        <v>8.9431565052388411</v>
      </c>
      <c r="I26" s="107">
        <f>+I25*1600</f>
        <v>13.245753114382786</v>
      </c>
      <c r="K26" s="21" t="s">
        <v>80</v>
      </c>
      <c r="L26">
        <f>(10*$B$19)-((10*$B$5)-$B$6)</f>
        <v>5600.75</v>
      </c>
      <c r="M26">
        <f>(10*$C$19)-((10*$C$5)-$C$6)</f>
        <v>19595</v>
      </c>
      <c r="N26">
        <f>(10*$D$19)-((10*$D$5)-$D$6)</f>
        <v>5565.5599999999977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5721.5</v>
      </c>
      <c r="C27" s="69">
        <f>ROUND((7*C$19)-((7*C$5)-C$6),2)</f>
        <v>20246</v>
      </c>
      <c r="D27" s="69">
        <f>ROUND((7*D$19)-((7*D$5)-D$6),2)</f>
        <v>5681.66</v>
      </c>
      <c r="E27" s="69">
        <f>ROUND((7*E$19)-((7*E$5)-E$6),2)</f>
        <v>20089.939999999999</v>
      </c>
      <c r="F27" s="55"/>
      <c r="G27" s="41"/>
      <c r="H27" s="86"/>
      <c r="K27" s="21" t="s">
        <v>82</v>
      </c>
      <c r="L27">
        <f>(11*$B$19)-((11*$B$5)-$B$6)</f>
        <v>5560.5</v>
      </c>
      <c r="M27">
        <f>(11*$C$19)-((11*$C$5)-$C$6)</f>
        <v>19378</v>
      </c>
      <c r="N27">
        <f>(11*$D$19)-((11*$D$5)-$D$6)</f>
        <v>5526.8600000000006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5681.25</v>
      </c>
      <c r="C28" s="71">
        <f>ROUND((8*C$19)-((8*C$5)-C$6),2)</f>
        <v>20029</v>
      </c>
      <c r="D28" s="71">
        <f>ROUND((8*D$19)-((8*D$5)-D$6),2)</f>
        <v>5642.96</v>
      </c>
      <c r="E28" s="71">
        <f>ROUND((8*E$19)-((8*E$5)-E$6),2)</f>
        <v>19880.96</v>
      </c>
      <c r="G28" s="83"/>
      <c r="H28" s="40"/>
      <c r="I28" s="2"/>
      <c r="K28" s="21" t="s">
        <v>84</v>
      </c>
      <c r="L28">
        <f>(12*$B$19)-((12*$B$5)-$B$6)</f>
        <v>5520.25</v>
      </c>
      <c r="M28">
        <f>(12*$C$19)-((12*$C$5)-$C$6)</f>
        <v>19161</v>
      </c>
      <c r="N28">
        <f>(12*$D$19)-((12*$D$5)-$D$6)</f>
        <v>5488.1600000000035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5641</v>
      </c>
      <c r="C29" s="71">
        <f>ROUND((9*C$19)-((9*C$5)-C$6),2)</f>
        <v>19812</v>
      </c>
      <c r="D29" s="71">
        <f>ROUND((9*D$19)-((9*D$5)-D$6),2)</f>
        <v>5604.26</v>
      </c>
      <c r="E29" s="71">
        <f>ROUND((9*E$19)-((9*E$5)-E$6),2)</f>
        <v>19671.98</v>
      </c>
      <c r="G29" s="41"/>
      <c r="H29" s="40"/>
      <c r="I29" s="25"/>
      <c r="K29" s="21" t="s">
        <v>86</v>
      </c>
      <c r="L29">
        <f>(13*$B$19)-((13*$B$5)-$B$6)</f>
        <v>5480</v>
      </c>
      <c r="M29">
        <f>(13*$C$19)-((13*$C$5)-$C$6)</f>
        <v>18944</v>
      </c>
      <c r="N29">
        <f>(13*$D$19)-((13*$D$5)-$D$6)</f>
        <v>5449.4600000000064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5439.75</v>
      </c>
      <c r="M30">
        <f>(14*$C$19)-((14*$C$5)-$C$6)</f>
        <v>18727</v>
      </c>
      <c r="N30">
        <f>(14*$D$19)-((14*$D$5)-$D$6)</f>
        <v>5410.7599999999948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5238.5</v>
      </c>
      <c r="M31" s="2">
        <f>(19*$C$19)-((19*$C$5)-$C$6)</f>
        <v>17642</v>
      </c>
      <c r="N31">
        <f>(19*$D$19)-((19*$D$5)-$D$6)</f>
        <v>5217.2599999999948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8793.5</v>
      </c>
      <c r="M35" s="2">
        <f>(99*C$19)+((C$5-(99*C$6)))</f>
        <v>36832</v>
      </c>
      <c r="N35" s="2">
        <f>(99*$B$19)+(($B$5-(99*$B$6)))</f>
        <v>8793.5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5117.75</v>
      </c>
      <c r="M38" s="2">
        <f>(22*$C$19)-((22*$C$5)-$C$6)</f>
        <v>16991</v>
      </c>
      <c r="N38">
        <f>(22*$D$19)-((22*$D$5)-$D$6)</f>
        <v>5101.1600000000035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2025-06-23T12:42:41Z</dcterms:modified>
  <cp:category/>
  <cp:contentStatus/>
</cp:coreProperties>
</file>