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21" i="1" s="1"/>
  <c r="E21" i="1"/>
  <c r="D22" i="1"/>
  <c r="C23" i="1"/>
  <c r="D24" i="1"/>
  <c r="D25" i="1"/>
  <c r="E27" i="1"/>
  <c r="L28" i="1"/>
  <c r="M29" i="1"/>
  <c r="L35" i="1"/>
  <c r="D13" i="1"/>
  <c r="E9" i="1"/>
  <c r="E15" i="1"/>
  <c r="E22" i="1"/>
  <c r="D23" i="1"/>
  <c r="E24" i="1"/>
  <c r="E25" i="1"/>
  <c r="L27" i="1"/>
  <c r="M28" i="1"/>
  <c r="N29" i="1"/>
  <c r="M35" i="1"/>
  <c r="E20" i="1"/>
  <c r="E17" i="1" s="1"/>
  <c r="H8" i="1"/>
  <c r="D10" i="1"/>
  <c r="D12" i="1"/>
  <c r="D14" i="1"/>
  <c r="D16" i="1"/>
  <c r="B18" i="1"/>
  <c r="B10" i="1"/>
  <c r="B14" i="1"/>
  <c r="B16" i="1"/>
  <c r="C10" i="1"/>
  <c r="C12" i="1"/>
  <c r="C14" i="1"/>
  <c r="C16" i="1"/>
  <c r="L26" i="1"/>
  <c r="L30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D9" i="1"/>
  <c r="E13" i="1"/>
  <c r="E23" i="1"/>
  <c r="H25" i="1"/>
  <c r="H26" i="1" s="1"/>
  <c r="M27" i="1"/>
  <c r="N28" i="1"/>
  <c r="N35" i="1"/>
  <c r="B9" i="1"/>
  <c r="B11" i="1"/>
  <c r="B13" i="1"/>
  <c r="B15" i="1"/>
  <c r="B17" i="1"/>
  <c r="D18" i="1"/>
  <c r="M19" i="1"/>
  <c r="N20" i="1"/>
  <c r="M21" i="1"/>
  <c r="L22" i="1"/>
  <c r="M23" i="1"/>
  <c r="M24" i="1"/>
  <c r="B26" i="1"/>
  <c r="N26" i="1"/>
  <c r="B28" i="1"/>
  <c r="C29" i="1"/>
  <c r="N30" i="1"/>
  <c r="M38" i="1"/>
  <c r="D11" i="1"/>
  <c r="D15" i="1"/>
  <c r="E11" i="1"/>
  <c r="B12" i="1"/>
  <c r="L20" i="1"/>
  <c r="C9" i="1"/>
  <c r="C11" i="1"/>
  <c r="C13" i="1"/>
  <c r="C15" i="1"/>
  <c r="N19" i="1"/>
  <c r="B21" i="1"/>
  <c r="N21" i="1"/>
  <c r="M22" i="1"/>
  <c r="N23" i="1"/>
  <c r="N24" i="1"/>
  <c r="C26" i="1"/>
  <c r="B27" i="1"/>
  <c r="D29" i="1"/>
  <c r="C17" i="1" l="1"/>
  <c r="D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<sst xmlns="http://schemas.openxmlformats.org/spreadsheetml/2006/main" count="116" uniqueCount="91">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</sst>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O10" sqref="O10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45919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45918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27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45918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6686.75</v>
      </c>
      <c r="C4" s="43">
        <v>24679.5</v>
      </c>
      <c r="D4" s="37">
        <v>6626.85</v>
      </c>
      <c r="E4" s="37">
        <v>24421.200000000001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6718</v>
      </c>
      <c r="C5" s="43">
        <v>24816</v>
      </c>
      <c r="D5" s="37">
        <v>6656.8</v>
      </c>
      <c r="E5" s="37">
        <v>24554.52</v>
      </c>
      <c r="F5" s="50"/>
      <c r="G5" s="31" t="s">
        <v>21</v>
      </c>
      <c r="H5" s="114">
        <v>6707.5</v>
      </c>
      <c r="I5" s="114">
        <v>24796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6670.25</v>
      </c>
      <c r="C6" s="43">
        <v>24598.75</v>
      </c>
      <c r="D6" s="37">
        <v>6611.89</v>
      </c>
      <c r="E6" s="37">
        <v>24347.54</v>
      </c>
      <c r="F6" s="50"/>
      <c r="G6" s="31" t="s">
        <v>25</v>
      </c>
      <c r="H6" s="115">
        <v>6697</v>
      </c>
      <c r="I6" s="115">
        <v>24755</v>
      </c>
      <c r="J6" s="30"/>
      <c r="K6" s="3" t="s">
        <v>26</v>
      </c>
      <c r="P6" s="82"/>
      <c r="Q6" s="112">
        <v>6661.25</v>
      </c>
      <c r="S6" s="98"/>
    </row>
    <row r="7" spans="1:21" ht="18" customHeight="1" x14ac:dyDescent="0.45">
      <c r="A7" s="32" t="s">
        <v>27</v>
      </c>
      <c r="B7" s="42">
        <v>6693.5</v>
      </c>
      <c r="C7" s="43">
        <v>24705.5</v>
      </c>
      <c r="D7" s="37">
        <v>6631.96</v>
      </c>
      <c r="E7" s="37">
        <v>24454.89</v>
      </c>
      <c r="F7" s="50"/>
      <c r="G7" s="31" t="s">
        <v>28</v>
      </c>
      <c r="H7" s="115">
        <v>6691.5</v>
      </c>
      <c r="I7" s="116">
        <v>24710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6694</v>
      </c>
      <c r="I8" s="117">
        <f>+C19</f>
        <v>24706.75</v>
      </c>
      <c r="J8" s="30"/>
      <c r="K8" s="3" t="s">
        <v>33</v>
      </c>
      <c r="P8" s="109"/>
      <c r="Q8" s="112">
        <v>6571.75</v>
      </c>
    </row>
    <row r="9" spans="1:21" ht="18" customHeight="1" x14ac:dyDescent="0.35">
      <c r="A9" s="31" t="s">
        <v>34</v>
      </c>
      <c r="B9" s="72">
        <f>(9*B$19)+(B$5-(9*B$6))</f>
        <v>6931.75</v>
      </c>
      <c r="C9" s="72">
        <f>(9*C$19)+(C$5-(9*C$6))</f>
        <v>25788</v>
      </c>
      <c r="D9" s="72">
        <f>(9*D$19)+(D$5-(9*D$6))</f>
        <v>6851.2900000000009</v>
      </c>
      <c r="E9" s="72">
        <f>(9*E$19)+(E$5-(9*E$6))</f>
        <v>25496.909999999974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6509.25</v>
      </c>
    </row>
    <row r="10" spans="1:21" ht="18" customHeight="1" x14ac:dyDescent="0.35">
      <c r="A10" s="31" t="s">
        <v>38</v>
      </c>
      <c r="B10" s="72">
        <f>(8*B$19)+(B$5-(8*B$6))</f>
        <v>6908</v>
      </c>
      <c r="C10" s="72">
        <f>(8*C$19)+(C$5-(8*C$6))</f>
        <v>25680</v>
      </c>
      <c r="D10" s="72">
        <f>(8*D$19)+(D$5-(8*D$6))</f>
        <v>6829.68</v>
      </c>
      <c r="E10" s="72">
        <f>(8*E$19)+(E$5-(8*E$6))</f>
        <v>25392.199999999983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6506.25</v>
      </c>
    </row>
    <row r="11" spans="1:21" ht="18" customHeight="1" x14ac:dyDescent="0.35">
      <c r="A11" s="31" t="s">
        <v>41</v>
      </c>
      <c r="B11" s="72">
        <f>(7*B$19)+(B$5-(7*B$6))</f>
        <v>6884.25</v>
      </c>
      <c r="C11" s="72">
        <f>(7*C$19)+(C$5-(7*C$6))</f>
        <v>25572</v>
      </c>
      <c r="D11" s="72">
        <f>(7*D$19)+(D$5-(7*D$6))</f>
        <v>6808.07</v>
      </c>
      <c r="E11" s="72">
        <f>(7*E$19)+(E$5-(7*E$6))</f>
        <v>25287.489999999991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43</v>
      </c>
      <c r="B12" s="72">
        <f>(6*B$19)+(B$5-(6*B$6))</f>
        <v>6860.5</v>
      </c>
      <c r="C12" s="72">
        <f>(6*C$19)+(C$5-(6*C$6))</f>
        <v>25464</v>
      </c>
      <c r="D12" s="72">
        <f>(6*D$19)+(D$5-(6*D$6))</f>
        <v>6786.4599999999991</v>
      </c>
      <c r="E12" s="72">
        <f>(6*E$19)+(E$5-(6*E$6))</f>
        <v>25182.780000000013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6836.75</v>
      </c>
      <c r="C13" s="44">
        <f>(5*C$19)+(C$5-(5*C$6))</f>
        <v>25356</v>
      </c>
      <c r="D13" s="44">
        <f>(5*D$19)+(D$5-(5*D$6))</f>
        <v>6764.8499999999949</v>
      </c>
      <c r="E13" s="44">
        <f>(5*E$19)+(E$5-(5*E$6))</f>
        <v>25078.069999999992</v>
      </c>
      <c r="F13" s="52"/>
      <c r="K13" s="12" t="s">
        <v>48</v>
      </c>
      <c r="L13" s="13" t="s">
        <v>49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48</v>
      </c>
      <c r="B14" s="44">
        <f>(4*B$19)+(B$5-(4*B$6))</f>
        <v>6813</v>
      </c>
      <c r="C14" s="44">
        <f>(4*C$19)+(C$5-(4*C$6))</f>
        <v>25248</v>
      </c>
      <c r="D14" s="44">
        <f>(4*D$19)+(D$5-(4*D$6))</f>
        <v>6743.239999999998</v>
      </c>
      <c r="E14" s="44">
        <f>(4*E$19)+(E$5-(4*E$6))</f>
        <v>24973.360000000001</v>
      </c>
      <c r="F14" s="52"/>
      <c r="K14" s="12" t="s">
        <v>47</v>
      </c>
      <c r="L14" s="13" t="s">
        <v>50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45</v>
      </c>
      <c r="B15" s="44">
        <f>(3*B$19)+(B$5-(3*B$6))</f>
        <v>6789.25</v>
      </c>
      <c r="C15" s="44">
        <f>(3*C$19)+(C$5-(3*C$6))</f>
        <v>25140</v>
      </c>
      <c r="D15" s="44">
        <f>(3*D$19)+(D$5-(3*D$6))</f>
        <v>6721.6299999999974</v>
      </c>
      <c r="E15" s="44">
        <f>(3*E$19)+(E$5-(3*E$6))</f>
        <v>24868.650000000009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6765.5</v>
      </c>
      <c r="C16" s="44">
        <f>C$5+2*(C$19-C$6)</f>
        <v>25032</v>
      </c>
      <c r="D16" s="44">
        <f>D$5+2*(D$19-D$6)</f>
        <v>6700.0199999999995</v>
      </c>
      <c r="E16" s="44">
        <f>E$5+2*(E$19-E$6)</f>
        <v>24763.94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6741.75</v>
      </c>
      <c r="C17" s="44">
        <f>C$19+(C$18-C$20)</f>
        <v>24924</v>
      </c>
      <c r="D17" s="44">
        <f>D$19+(D$18-D$20)</f>
        <v>6678.41</v>
      </c>
      <c r="E17" s="44">
        <f>E$19+(E$18-E$20)</f>
        <v>24659.23</v>
      </c>
      <c r="F17" s="53"/>
      <c r="G17" s="92">
        <f>+B7-D7</f>
        <v>61.539999999999964</v>
      </c>
      <c r="H17" s="93">
        <f>+C7-E7</f>
        <v>250.61000000000058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6717.75</v>
      </c>
      <c r="C18" s="44">
        <f>(2*C$19)-C$6</f>
        <v>24814.75</v>
      </c>
      <c r="D18" s="44">
        <f>(2*D$19)-D$6</f>
        <v>6655.11</v>
      </c>
      <c r="E18" s="44">
        <f>(2*E$19)-E$6</f>
        <v>24556.959999999999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6694</v>
      </c>
      <c r="C19" s="22">
        <f>ROUND((((C$5+C$6+C$7)/3)/0.25),0)*0.25</f>
        <v>24706.75</v>
      </c>
      <c r="D19" s="22">
        <f>ROUND((((D$5+D$6+D$7)/3)/0.25),0)*0.25</f>
        <v>6633.5</v>
      </c>
      <c r="E19" s="22">
        <f>ROUND((((E$5+E$6+E$7)/3)/0.25),0)*0.25</f>
        <v>24452.25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7026.75</v>
      </c>
      <c r="M19">
        <f>(13*$C$19)+(($C$5-(13*$C$6)))</f>
        <v>26220</v>
      </c>
      <c r="N19">
        <f>(13*$B$19)+(($B$5-(13*$B$6)))</f>
        <v>7026.75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6670</v>
      </c>
      <c r="C20" s="46">
        <f>(2*C$19)-C$5</f>
        <v>24597.5</v>
      </c>
      <c r="D20" s="46">
        <f>(2*D$19)-D$5</f>
        <v>6610.2</v>
      </c>
      <c r="E20" s="46">
        <f>(2*E$19)-E$5</f>
        <v>24349.98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7003</v>
      </c>
      <c r="M20">
        <f>(12*C$19)+((C$5-(12*C$6)))</f>
        <v>26112</v>
      </c>
      <c r="N20">
        <f>(12*D$19)+((D$5-(12*D$6)))</f>
        <v>6916.1199999999953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6646.25</v>
      </c>
      <c r="C21" s="46">
        <f>C$19-(C$18-C$20)</f>
        <v>24489.5</v>
      </c>
      <c r="D21" s="46">
        <f>D$19-(D$18-D$20)</f>
        <v>6588.59</v>
      </c>
      <c r="E21" s="46">
        <f>E$19-(E$18-E$20)</f>
        <v>24245.27</v>
      </c>
      <c r="F21" s="54"/>
      <c r="G21" s="58" t="s">
        <v>65</v>
      </c>
      <c r="H21" s="94">
        <f>+B5-B6</f>
        <v>47.75</v>
      </c>
      <c r="I21" s="59">
        <f>+(H21*I19*100)/2</f>
        <v>27.339421536036664</v>
      </c>
      <c r="K21" s="21" t="s">
        <v>74</v>
      </c>
      <c r="L21">
        <f>(11*B$19)+((B$5-(11*B$6)))</f>
        <v>6979.25</v>
      </c>
      <c r="M21">
        <f>(11*C$19)+((C$5-(11*C$6)))</f>
        <v>26004</v>
      </c>
      <c r="N21">
        <f>(11*D$19)+((D$5-(11*D$6)))</f>
        <v>6894.5099999999948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6622.25</v>
      </c>
      <c r="C22" s="46">
        <f>C$6-2*(C$5-C$19)</f>
        <v>24380.25</v>
      </c>
      <c r="D22" s="46">
        <f>D$6-2*(D$5-D$19)</f>
        <v>6565.29</v>
      </c>
      <c r="E22" s="46">
        <f>E$6-2*(E$5-E$19)</f>
        <v>24143</v>
      </c>
      <c r="F22" s="54"/>
      <c r="G22" s="60" t="s">
        <v>66</v>
      </c>
      <c r="H22" s="95">
        <f>+C5-C6</f>
        <v>217.25</v>
      </c>
      <c r="I22" s="61">
        <f>(+H22*I19*100)/2</f>
        <v>124.38721107233435</v>
      </c>
      <c r="J22" s="4"/>
      <c r="K22" s="21" t="s">
        <v>76</v>
      </c>
      <c r="L22">
        <f>(10*B$19)+((B$5-(10*B$6)))</f>
        <v>6955.5</v>
      </c>
      <c r="M22">
        <f>(10*C$19)+((C$5-(10*C$6)))</f>
        <v>25896</v>
      </c>
      <c r="N22">
        <f>(10*D$19)+((D$5-(10*D$6)))</f>
        <v>6872.8999999999942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6598.25</v>
      </c>
      <c r="C23" s="46">
        <f>(3*C$19)-((3*C$5)-C$6)</f>
        <v>24271</v>
      </c>
      <c r="D23" s="46">
        <f>(3*D$19)-((3*D$5)-D$6)</f>
        <v>6541.989999999998</v>
      </c>
      <c r="E23" s="46">
        <f>(3*E$19)-((3*E$5)-E$6)</f>
        <v>24040.730000000003</v>
      </c>
      <c r="F23" s="54"/>
      <c r="G23" s="67"/>
      <c r="K23" s="21" t="s">
        <v>34</v>
      </c>
      <c r="L23">
        <f>(9*B$19)+((B$5-(9*B$6)))</f>
        <v>6931.75</v>
      </c>
      <c r="M23">
        <f>(9*C$19)+((C$5-(9*C$6)))</f>
        <v>25788</v>
      </c>
      <c r="N23">
        <f>(9*D$19)+((D$5-(9*D$6)))</f>
        <v>6851.2900000000009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6574.25</v>
      </c>
      <c r="C24" s="46">
        <f>(4*C$19)-((4*C$5)-C$6)</f>
        <v>24161.75</v>
      </c>
      <c r="D24" s="46">
        <f>(4*D$19)-((4*D$5)-D$6)</f>
        <v>6518.6899999999987</v>
      </c>
      <c r="E24" s="46">
        <f>(4*E$19)-((4*E$5)-E$6)</f>
        <v>23938.459999999992</v>
      </c>
      <c r="F24" s="51"/>
      <c r="G24" s="104">
        <f>+B2</f>
        <v>45918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6908</v>
      </c>
      <c r="M24">
        <f>(8*C$19)+((C$5-(8*C$6)))</f>
        <v>25680</v>
      </c>
      <c r="N24">
        <f>(8*D$19)+((D$5-(8*D$6)))</f>
        <v>6829.68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6550.25</v>
      </c>
      <c r="C25" s="46">
        <f>(5*C$19)-((5*C$5)-C$6)</f>
        <v>24052.5</v>
      </c>
      <c r="D25" s="46">
        <f>(5*D$19)-((5*D$5)-D$6)</f>
        <v>6495.3899999999994</v>
      </c>
      <c r="E25" s="46">
        <f>(5*E$19)-((5*E$5)-E$6)</f>
        <v>23836.190000000002</v>
      </c>
      <c r="F25" s="51"/>
      <c r="G25" s="101" t="s">
        <v>77</v>
      </c>
      <c r="H25" s="106">
        <f>(+H21/B4)/2</f>
        <v>3.5704938871649159E-3</v>
      </c>
      <c r="I25" s="106">
        <f>(+H22/C4)/2</f>
        <v>4.4014262849733582E-3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6526.25</v>
      </c>
      <c r="C26" s="69">
        <f>ROUND((6*C$19)-((6*C$5)-C$6),2)</f>
        <v>23943.25</v>
      </c>
      <c r="D26" s="69">
        <f>ROUND((6*D$19)-((6*D$5)-D$6),2)</f>
        <v>6472.09</v>
      </c>
      <c r="E26" s="69">
        <f>ROUND((6*E$19)-((6*E$5)-E$6),2)</f>
        <v>23733.919999999998</v>
      </c>
      <c r="F26" s="55"/>
      <c r="G26" s="107" t="s">
        <v>79</v>
      </c>
      <c r="H26" s="105">
        <f>+H25*1600</f>
        <v>5.7127902194638658</v>
      </c>
      <c r="I26" s="105">
        <f>+I25*1600</f>
        <v>7.0422820559573731</v>
      </c>
      <c r="K26" s="21" t="s">
        <v>80</v>
      </c>
      <c r="L26">
        <f>(10*$B$19)-((10*$B$5)-$B$6)</f>
        <v>6430.25</v>
      </c>
      <c r="M26">
        <f>(10*$C$19)-((10*$C$5)-$C$6)</f>
        <v>23506.25</v>
      </c>
      <c r="N26">
        <f>(10*$D$19)-((10*$D$5)-$D$6)</f>
        <v>6378.8899999999994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6502.25</v>
      </c>
      <c r="C27" s="69">
        <f>ROUND((7*C$19)-((7*C$5)-C$6),2)</f>
        <v>23834</v>
      </c>
      <c r="D27" s="69">
        <f>ROUND((7*D$19)-((7*D$5)-D$6),2)</f>
        <v>6448.79</v>
      </c>
      <c r="E27" s="69">
        <f>ROUND((7*E$19)-((7*E$5)-E$6),2)</f>
        <v>23631.65</v>
      </c>
      <c r="F27" s="55"/>
      <c r="G27" s="41"/>
      <c r="H27" s="85"/>
      <c r="K27" s="21" t="s">
        <v>82</v>
      </c>
      <c r="L27">
        <f>(11*$B$19)-((11*$B$5)-$B$6)</f>
        <v>6406.25</v>
      </c>
      <c r="M27">
        <f>(11*$C$19)-((11*$C$5)-$C$6)</f>
        <v>23397</v>
      </c>
      <c r="N27">
        <f>(11*$D$19)-((11*$D$5)-$D$6)</f>
        <v>6355.5899999999965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6478.25</v>
      </c>
      <c r="C28" s="71">
        <f>ROUND((8*C$19)-((8*C$5)-C$6),2)</f>
        <v>23724.75</v>
      </c>
      <c r="D28" s="71">
        <f>ROUND((8*D$19)-((8*D$5)-D$6),2)</f>
        <v>6425.49</v>
      </c>
      <c r="E28" s="71">
        <f>ROUND((8*E$19)-((8*E$5)-E$6),2)</f>
        <v>23529.38</v>
      </c>
      <c r="G28" s="82"/>
      <c r="H28" s="40"/>
      <c r="I28" s="2"/>
      <c r="K28" s="21" t="s">
        <v>84</v>
      </c>
      <c r="L28">
        <f>(12*$B$19)-((12*$B$5)-$B$6)</f>
        <v>6382.25</v>
      </c>
      <c r="M28">
        <f>(12*$C$19)-((12*$C$5)-$C$6)</f>
        <v>23287.75</v>
      </c>
      <c r="N28">
        <f>(12*$D$19)-((12*$D$5)-$D$6)</f>
        <v>6332.2899999999936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6454.25</v>
      </c>
      <c r="C29" s="71">
        <f>ROUND((9*C$19)-((9*C$5)-C$6),2)</f>
        <v>23615.5</v>
      </c>
      <c r="D29" s="71">
        <f>ROUND((9*D$19)-((9*D$5)-D$6),2)</f>
        <v>6402.19</v>
      </c>
      <c r="E29" s="71">
        <f>ROUND((9*E$19)-((9*E$5)-E$6),2)</f>
        <v>23427.11</v>
      </c>
      <c r="G29" s="41"/>
      <c r="H29" s="40"/>
      <c r="I29" s="25"/>
      <c r="K29" s="21" t="s">
        <v>86</v>
      </c>
      <c r="L29">
        <f>(13*$B$19)-((13*$B$5)-$B$6)</f>
        <v>6358.25</v>
      </c>
      <c r="M29">
        <f>(13*$C$19)-((13*$C$5)-$C$6)</f>
        <v>23178.5</v>
      </c>
      <c r="N29">
        <f>(13*$D$19)-((13*$D$5)-$D$6)</f>
        <v>6308.9899999999907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6334.25</v>
      </c>
      <c r="M30">
        <f>(14*$C$19)-((14*$C$5)-$C$6)</f>
        <v>23069.25</v>
      </c>
      <c r="N30">
        <f>(14*$D$19)-((14*$D$5)-$D$6)</f>
        <v>6285.6900000000023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6214.25</v>
      </c>
      <c r="M31" s="2">
        <f>(19*$C$19)-((19*$C$5)-$C$6)</f>
        <v>22523</v>
      </c>
      <c r="N31">
        <f>(19*$D$19)-((19*$D$5)-$D$6)</f>
        <v>6169.1900000000023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9069.25</v>
      </c>
      <c r="M35" s="2">
        <f>(99*C$19)+((C$5-(99*C$6)))</f>
        <v>35508</v>
      </c>
      <c r="N35" s="2">
        <f>(99*$B$19)+(($B$5-(99*$B$6)))</f>
        <v>9069.25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6142.25</v>
      </c>
      <c r="M38" s="2">
        <f>(22*$C$19)-((22*$C$5)-$C$6)</f>
        <v>22195.25</v>
      </c>
      <c r="N38">
        <f>(22*$D$19)-((22*$D$5)-$D$6)</f>
        <v>6099.2900000000081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2025-09-19T12:20:53Z</dcterms:modified>
</cp:coreProperties>
</file>