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11" i="1"/>
  <c r="D15" i="1"/>
  <c r="E13" i="1"/>
  <c r="E23" i="1"/>
  <c r="B9" i="1"/>
  <c r="B11" i="1"/>
  <c r="B13" i="1"/>
  <c r="B15" i="1"/>
  <c r="B17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D13" i="1"/>
  <c r="D17" i="1"/>
  <c r="E9" i="1"/>
  <c r="E11" i="1"/>
  <c r="E15" i="1"/>
  <c r="L20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E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<sst xmlns="http://schemas.openxmlformats.org/spreadsheetml/2006/main" count="116" uniqueCount="91">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</sst>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45946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45945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45945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6731.75</v>
      </c>
      <c r="C4" s="120">
        <v>25002.75</v>
      </c>
      <c r="D4" s="121">
        <v>6688.27</v>
      </c>
      <c r="E4" s="121">
        <v>24807.3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6766.75</v>
      </c>
      <c r="C5" s="120">
        <v>25115</v>
      </c>
      <c r="D5" s="121">
        <v>6724.12</v>
      </c>
      <c r="E5" s="121">
        <v>24933.23</v>
      </c>
      <c r="F5" s="43"/>
      <c r="G5" s="30" t="s">
        <v>21</v>
      </c>
      <c r="H5" s="102">
        <v>6749.25</v>
      </c>
      <c r="I5" s="102">
        <v>25055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6651.5</v>
      </c>
      <c r="C6" s="120">
        <v>24663.25</v>
      </c>
      <c r="D6" s="121">
        <v>6612.11</v>
      </c>
      <c r="E6" s="121">
        <v>24496.07</v>
      </c>
      <c r="F6" s="43"/>
      <c r="G6" s="30" t="s">
        <v>25</v>
      </c>
      <c r="H6" s="103">
        <v>6715.75</v>
      </c>
      <c r="I6" s="103">
        <v>24940</v>
      </c>
      <c r="J6" s="29"/>
      <c r="K6" s="3" t="s">
        <v>26</v>
      </c>
      <c r="P6" s="70"/>
      <c r="Q6" s="100"/>
      <c r="S6" s="86"/>
    </row>
    <row r="7" spans="1:21" ht="18" customHeight="1" x14ac:dyDescent="0.45">
      <c r="A7" s="31" t="s">
        <v>27</v>
      </c>
      <c r="B7" s="112">
        <v>6715</v>
      </c>
      <c r="C7" s="120">
        <v>24924.5</v>
      </c>
      <c r="D7" s="121">
        <v>6671.06</v>
      </c>
      <c r="E7" s="121">
        <v>24745.360000000001</v>
      </c>
      <c r="F7" s="43"/>
      <c r="G7" s="30" t="s">
        <v>28</v>
      </c>
      <c r="H7" s="103">
        <v>6696.75</v>
      </c>
      <c r="I7" s="104">
        <v>24826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6711</v>
      </c>
      <c r="I8" s="105">
        <f>+C19</f>
        <v>24901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7302.25</v>
      </c>
      <c r="C9" s="114">
        <f>(9*C$19)+(C$5-(9*C$6))</f>
        <v>27254.75</v>
      </c>
      <c r="D9" s="114">
        <f>(9*D$19)+(D$5-(9*D$6))</f>
        <v>7236.1300000000047</v>
      </c>
      <c r="E9" s="114">
        <f>(9*E$19)+(E$5-(9*E$6))</f>
        <v>26993.600000000006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7242.75</v>
      </c>
      <c r="C10" s="114">
        <f>(8*C$19)+(C$5-(8*C$6))</f>
        <v>27017</v>
      </c>
      <c r="D10" s="114">
        <f>(8*D$19)+(D$5-(8*D$6))</f>
        <v>7179.2400000000052</v>
      </c>
      <c r="E10" s="114">
        <f>(8*E$19)+(E$5-(8*E$6))</f>
        <v>26764.670000000013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7183.25</v>
      </c>
      <c r="C11" s="114">
        <f>(7*C$19)+(C$5-(7*C$6))</f>
        <v>26779.25</v>
      </c>
      <c r="D11" s="114">
        <f>(7*D$19)+(D$5-(7*D$6))</f>
        <v>7122.3500000000058</v>
      </c>
      <c r="E11" s="114">
        <f>(7*E$19)+(E$5-(7*E$6))</f>
        <v>26535.74000000002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7123.75</v>
      </c>
      <c r="C12" s="114">
        <f>(6*C$19)+(C$5-(6*C$6))</f>
        <v>26541.5</v>
      </c>
      <c r="D12" s="114">
        <f>(6*D$19)+(D$5-(6*D$6))</f>
        <v>7065.4600000000064</v>
      </c>
      <c r="E12" s="114">
        <f>(6*E$19)+(E$5-(6*E$6))</f>
        <v>26306.810000000012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7064.25</v>
      </c>
      <c r="C13" s="115">
        <f>(5*C$19)+(C$5-(5*C$6))</f>
        <v>26303.75</v>
      </c>
      <c r="D13" s="115">
        <f>(5*D$19)+(D$5-(5*D$6))</f>
        <v>7008.5700000000033</v>
      </c>
      <c r="E13" s="115">
        <f>(5*E$19)+(E$5-(5*E$6))</f>
        <v>26077.87999999999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7004.75</v>
      </c>
      <c r="C14" s="115">
        <f>(4*C$19)+(C$5-(4*C$6))</f>
        <v>26066</v>
      </c>
      <c r="D14" s="115">
        <f>(4*D$19)+(D$5-(4*D$6))</f>
        <v>6951.68</v>
      </c>
      <c r="E14" s="115">
        <f>(4*E$19)+(E$5-(4*E$6))</f>
        <v>25848.949999999997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6945.25</v>
      </c>
      <c r="C15" s="115">
        <f>(3*C$19)+(C$5-(3*C$6))</f>
        <v>25828.25</v>
      </c>
      <c r="D15" s="115">
        <f>(3*D$19)+(D$5-(3*D$6))</f>
        <v>6894.7900000000009</v>
      </c>
      <c r="E15" s="115">
        <f>(3*E$19)+(E$5-(3*E$6))</f>
        <v>25620.020000000004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6885.75</v>
      </c>
      <c r="C16" s="115">
        <f>C$5+2*(C$19-C$6)</f>
        <v>25590.5</v>
      </c>
      <c r="D16" s="115">
        <f>D$5+2*(D$19-D$6)</f>
        <v>6837.9000000000005</v>
      </c>
      <c r="E16" s="115">
        <f>E$5+2*(E$19-E$6)</f>
        <v>25391.09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6826.25</v>
      </c>
      <c r="C17" s="115">
        <f>C$19+(C$18-C$20)</f>
        <v>25352.75</v>
      </c>
      <c r="D17" s="115">
        <f>D$19+(D$18-D$20)</f>
        <v>6781.01</v>
      </c>
      <c r="E17" s="115">
        <f>E$19+(E$18-E$20)</f>
        <v>25162.16</v>
      </c>
      <c r="F17" s="46"/>
      <c r="G17" s="80">
        <f>+B7-D7</f>
        <v>43.9399999999996</v>
      </c>
      <c r="H17" s="81">
        <f>+C7-E7</f>
        <v>179.13999999999942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6770.5</v>
      </c>
      <c r="C18" s="115">
        <f>(2*C$19)-C$6</f>
        <v>25138.75</v>
      </c>
      <c r="D18" s="115">
        <f>(2*D$19)-D$6</f>
        <v>6725.89</v>
      </c>
      <c r="E18" s="115">
        <f>(2*E$19)-E$6</f>
        <v>24953.93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6711</v>
      </c>
      <c r="C19" s="116">
        <f>ROUND((((C$5+C$6+C$7)/3)/0.25),0)*0.25</f>
        <v>24901</v>
      </c>
      <c r="D19" s="116">
        <f>ROUND((((D$5+D$6+D$7)/3)/0.25),0)*0.25</f>
        <v>6669</v>
      </c>
      <c r="E19" s="116">
        <f>ROUND((((E$5+E$6+E$7)/3)/0.25),0)*0.25</f>
        <v>24725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7540.25</v>
      </c>
      <c r="M19">
        <f>(13*$C$19)+(($C$5-(13*$C$6)))</f>
        <v>28205.75</v>
      </c>
      <c r="N19">
        <f>(13*$B$19)+(($B$5-(13*$B$6)))</f>
        <v>7540.25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6655.25</v>
      </c>
      <c r="C20" s="122">
        <f>(2*C$19)-C$5</f>
        <v>24687</v>
      </c>
      <c r="D20" s="122">
        <f>(2*D$19)-D$5</f>
        <v>6613.88</v>
      </c>
      <c r="E20" s="122">
        <f>(2*E$19)-E$5</f>
        <v>24516.77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7480.75</v>
      </c>
      <c r="M20">
        <f>(12*C$19)+((C$5-(12*C$6)))</f>
        <v>27968</v>
      </c>
      <c r="N20">
        <f>(12*D$19)+((D$5-(12*D$6)))</f>
        <v>7406.8000000000029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6595.75</v>
      </c>
      <c r="C21" s="122">
        <f>C$19-(C$18-C$20)</f>
        <v>24449.25</v>
      </c>
      <c r="D21" s="122">
        <f>D$19-(D$18-D$20)</f>
        <v>6556.99</v>
      </c>
      <c r="E21" s="122">
        <f>E$19-(E$18-E$20)</f>
        <v>24287.84</v>
      </c>
      <c r="F21" s="47"/>
      <c r="G21" s="51" t="s">
        <v>65</v>
      </c>
      <c r="H21" s="82">
        <f>+B5-B6</f>
        <v>115.25</v>
      </c>
      <c r="I21" s="52">
        <f>+(H21*I19*100)/2</f>
        <v>65.986771351376447</v>
      </c>
      <c r="K21" s="21" t="s">
        <v>74</v>
      </c>
      <c r="L21">
        <f>(11*B$19)+((B$5-(11*B$6)))</f>
        <v>7421.25</v>
      </c>
      <c r="M21">
        <f>(11*C$19)+((C$5-(11*C$6)))</f>
        <v>27730.25</v>
      </c>
      <c r="N21">
        <f>(11*D$19)+((D$5-(11*D$6)))</f>
        <v>7349.9100000000035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6540</v>
      </c>
      <c r="C22" s="122">
        <f>C$6-2*(C$5-C$19)</f>
        <v>24235.25</v>
      </c>
      <c r="D22" s="122">
        <f>D$6-2*(D$5-D$19)</f>
        <v>6501.87</v>
      </c>
      <c r="E22" s="122">
        <f>E$6-2*(E$5-E$19)</f>
        <v>24079.61</v>
      </c>
      <c r="F22" s="47"/>
      <c r="G22" s="53" t="s">
        <v>66</v>
      </c>
      <c r="H22" s="83">
        <f>+C5-C6</f>
        <v>451.75</v>
      </c>
      <c r="I22" s="54">
        <f>(+H22*I19*100)/2</f>
        <v>258.65096709747775</v>
      </c>
      <c r="J22" s="4"/>
      <c r="K22" s="21" t="s">
        <v>76</v>
      </c>
      <c r="L22">
        <f>(10*B$19)+((B$5-(10*B$6)))</f>
        <v>7361.75</v>
      </c>
      <c r="M22">
        <f>(10*C$19)+((C$5-(10*C$6)))</f>
        <v>27492.5</v>
      </c>
      <c r="N22">
        <f>(10*D$19)+((D$5-(10*D$6)))</f>
        <v>7293.0200000000114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6484.25</v>
      </c>
      <c r="C23" s="122">
        <f>(3*C$19)-((3*C$5)-C$6)</f>
        <v>24021.25</v>
      </c>
      <c r="D23" s="122">
        <f>(3*D$19)-((3*D$5)-D$6)</f>
        <v>6446.75</v>
      </c>
      <c r="E23" s="122">
        <f>(3*E$19)-((3*E$5)-E$6)</f>
        <v>23871.379999999997</v>
      </c>
      <c r="F23" s="47"/>
      <c r="G23" s="60"/>
      <c r="K23" s="21" t="s">
        <v>34</v>
      </c>
      <c r="L23">
        <f>(9*B$19)+((B$5-(9*B$6)))</f>
        <v>7302.25</v>
      </c>
      <c r="M23">
        <f>(9*C$19)+((C$5-(9*C$6)))</f>
        <v>27254.75</v>
      </c>
      <c r="N23">
        <f>(9*D$19)+((D$5-(9*D$6)))</f>
        <v>7236.1300000000047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6428.5</v>
      </c>
      <c r="C24" s="122">
        <f>(4*C$19)-((4*C$5)-C$6)</f>
        <v>23807.25</v>
      </c>
      <c r="D24" s="122">
        <f>(4*D$19)-((4*D$5)-D$6)</f>
        <v>6391.630000000001</v>
      </c>
      <c r="E24" s="122">
        <f>(4*E$19)-((4*E$5)-E$6)</f>
        <v>23663.149999999994</v>
      </c>
      <c r="F24" s="44"/>
      <c r="G24" s="92">
        <f>+B2</f>
        <v>45945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7242.75</v>
      </c>
      <c r="M24">
        <f>(8*C$19)+((C$5-(8*C$6)))</f>
        <v>27017</v>
      </c>
      <c r="N24">
        <f>(8*D$19)+((D$5-(8*D$6)))</f>
        <v>7179.2400000000052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6372.75</v>
      </c>
      <c r="C25" s="122">
        <f>(5*C$19)-((5*C$5)-C$6)</f>
        <v>23593.25</v>
      </c>
      <c r="D25" s="122">
        <f>(5*D$19)-((5*D$5)-D$6)</f>
        <v>6336.510000000002</v>
      </c>
      <c r="E25" s="122">
        <f>(5*E$19)-((5*E$5)-E$6)</f>
        <v>23454.920000000013</v>
      </c>
      <c r="F25" s="44"/>
      <c r="G25" s="89" t="s">
        <v>77</v>
      </c>
      <c r="H25" s="94">
        <f>(+H21/B4)/2</f>
        <v>8.5601812307349503E-3</v>
      </c>
      <c r="I25" s="94">
        <f>(+H22/C4)/2</f>
        <v>9.0340062593114757E-3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6317</v>
      </c>
      <c r="C26" s="123">
        <f>ROUND((6*C$19)-((6*C$5)-C$6),2)</f>
        <v>23379.25</v>
      </c>
      <c r="D26" s="123">
        <f>ROUND((6*D$19)-((6*D$5)-D$6),2)</f>
        <v>6281.39</v>
      </c>
      <c r="E26" s="123">
        <f>ROUND((6*E$19)-((6*E$5)-E$6),2)</f>
        <v>23246.69</v>
      </c>
      <c r="F26" s="48"/>
      <c r="G26" s="95" t="s">
        <v>79</v>
      </c>
      <c r="H26" s="93">
        <f>+H25*1600</f>
        <v>13.69628996917592</v>
      </c>
      <c r="I26" s="93">
        <f>+I25*1600</f>
        <v>14.454410014898361</v>
      </c>
      <c r="K26" s="21" t="s">
        <v>80</v>
      </c>
      <c r="L26">
        <f>(10*$B$19)-((10*$B$5)-$B$6)</f>
        <v>6094</v>
      </c>
      <c r="M26">
        <f>(10*$C$19)-((10*$C$5)-$C$6)</f>
        <v>22523.25</v>
      </c>
      <c r="N26">
        <f>(10*$D$19)-((10*$D$5)-$D$6)</f>
        <v>6060.9100000000035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6261.25</v>
      </c>
      <c r="C27" s="123">
        <f>ROUND((7*C$19)-((7*C$5)-C$6),2)</f>
        <v>23165.25</v>
      </c>
      <c r="D27" s="123">
        <f>ROUND((7*D$19)-((7*D$5)-D$6),2)</f>
        <v>6226.27</v>
      </c>
      <c r="E27" s="123">
        <f>ROUND((7*E$19)-((7*E$5)-E$6),2)</f>
        <v>23038.46</v>
      </c>
      <c r="F27" s="48"/>
      <c r="G27" s="39"/>
      <c r="H27" s="73"/>
      <c r="K27" s="21" t="s">
        <v>82</v>
      </c>
      <c r="L27">
        <f>(11*$B$19)-((11*$B$5)-$B$6)</f>
        <v>6038.25</v>
      </c>
      <c r="M27">
        <f>(11*$C$19)-((11*$C$5)-$C$6)</f>
        <v>22309.25</v>
      </c>
      <c r="N27">
        <f>(11*$D$19)-((11*$D$5)-$D$6)</f>
        <v>6005.7900000000081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6205.5</v>
      </c>
      <c r="C28" s="124">
        <f>ROUND((8*C$19)-((8*C$5)-C$6),2)</f>
        <v>22951.25</v>
      </c>
      <c r="D28" s="124">
        <f>ROUND((8*D$19)-((8*D$5)-D$6),2)</f>
        <v>6171.15</v>
      </c>
      <c r="E28" s="124">
        <f>ROUND((8*E$19)-((8*E$5)-E$6),2)</f>
        <v>22830.23</v>
      </c>
      <c r="G28" s="70"/>
      <c r="H28" s="38"/>
      <c r="I28" s="2"/>
      <c r="K28" s="21" t="s">
        <v>84</v>
      </c>
      <c r="L28">
        <f>(12*$B$19)-((12*$B$5)-$B$6)</f>
        <v>5982.5</v>
      </c>
      <c r="M28">
        <f>(12*$C$19)-((12*$C$5)-$C$6)</f>
        <v>22095.25</v>
      </c>
      <c r="N28">
        <f>(12*$D$19)-((12*$D$5)-$D$6)</f>
        <v>5950.6699999999983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6149.75</v>
      </c>
      <c r="C29" s="124">
        <f>ROUND((9*C$19)-((9*C$5)-C$6),2)</f>
        <v>22737.25</v>
      </c>
      <c r="D29" s="124">
        <f>ROUND((9*D$19)-((9*D$5)-D$6),2)</f>
        <v>6116.03</v>
      </c>
      <c r="E29" s="124">
        <f>ROUND((9*E$19)-((9*E$5)-E$6),2)</f>
        <v>22622</v>
      </c>
      <c r="G29" s="39"/>
      <c r="H29" s="38"/>
      <c r="I29" s="24"/>
      <c r="K29" s="21" t="s">
        <v>86</v>
      </c>
      <c r="L29">
        <f>(13*$B$19)-((13*$B$5)-$B$6)</f>
        <v>5926.75</v>
      </c>
      <c r="M29">
        <f>(13*$C$19)-((13*$C$5)-$C$6)</f>
        <v>21881.25</v>
      </c>
      <c r="N29">
        <f>(13*$D$19)-((13*$D$5)-$D$6)</f>
        <v>5895.5500000000029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5871</v>
      </c>
      <c r="M30">
        <f>(14*$C$19)-((14*$C$5)-$C$6)</f>
        <v>21667.25</v>
      </c>
      <c r="N30">
        <f>(14*$D$19)-((14*$D$5)-$D$6)</f>
        <v>5840.4300000000076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5592.25</v>
      </c>
      <c r="M31" s="2">
        <f>(19*$C$19)-((19*$C$5)-$C$6)</f>
        <v>20597.25</v>
      </c>
      <c r="N31">
        <f>(19*$D$19)-((19*$D$5)-$D$6)</f>
        <v>5564.8300000000017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12657.25</v>
      </c>
      <c r="M35" s="2">
        <f>(99*C$19)+((C$5-(99*C$6)))</f>
        <v>48652.25</v>
      </c>
      <c r="N35" s="2">
        <f>(99*$B$19)+(($B$5-(99*$B$6)))</f>
        <v>12657.25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5425</v>
      </c>
      <c r="M38" s="2">
        <f>(22*$C$19)-((22*$C$5)-$C$6)</f>
        <v>19955.25</v>
      </c>
      <c r="N38">
        <f>(22*$D$19)-((22*$D$5)-$D$6)</f>
        <v>5399.4700000000012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2025-10-16T12:13:37Z</dcterms:modified>
</cp:coreProperties>
</file>