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D9" i="1"/>
  <c r="D11" i="1"/>
  <c r="D13" i="1"/>
  <c r="D15" i="1"/>
  <c r="E22" i="1"/>
  <c r="D23" i="1"/>
  <c r="E24" i="1"/>
  <c r="E25" i="1"/>
  <c r="L27" i="1"/>
  <c r="M28" i="1"/>
  <c r="N29" i="1"/>
  <c r="M35" i="1"/>
  <c r="B12" i="1"/>
  <c r="C10" i="1"/>
  <c r="C12" i="1"/>
  <c r="C14" i="1"/>
  <c r="C16" i="1"/>
  <c r="H25" i="1"/>
  <c r="H26" i="1" s="1"/>
  <c r="L26" i="1"/>
  <c r="M27" i="1"/>
  <c r="N28" i="1"/>
  <c r="L30" i="1"/>
  <c r="N35" i="1"/>
  <c r="E20" i="1"/>
  <c r="H8" i="1"/>
  <c r="D10" i="1"/>
  <c r="D12" i="1"/>
  <c r="D14" i="1"/>
  <c r="D16" i="1"/>
  <c r="B18" i="1"/>
  <c r="L38" i="1"/>
  <c r="E9" i="1"/>
  <c r="E11" i="1"/>
  <c r="E13" i="1"/>
  <c r="E15" i="1"/>
  <c r="E17" i="1"/>
  <c r="B10" i="1"/>
  <c r="B14" i="1"/>
  <c r="B16" i="1"/>
  <c r="I8" i="1"/>
  <c r="E12" i="1"/>
  <c r="E16" i="1"/>
  <c r="L19" i="1"/>
  <c r="I22" i="1"/>
  <c r="B29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L20" i="1"/>
  <c r="E23" i="1"/>
  <c r="E10" i="1"/>
  <c r="E14" i="1"/>
  <c r="C18" i="1"/>
  <c r="C17" i="1" s="1"/>
  <c r="M20" i="1"/>
  <c r="L21" i="1"/>
  <c r="L23" i="1"/>
  <c r="L24" i="1"/>
  <c r="M26" i="1"/>
  <c r="N27" i="1"/>
  <c r="M30" i="1"/>
  <c r="C9" i="1"/>
  <c r="C11" i="1"/>
  <c r="C13" i="1"/>
  <c r="C15" i="1"/>
  <c r="N19" i="1"/>
  <c r="N21" i="1"/>
  <c r="M22" i="1"/>
  <c r="N23" i="1"/>
  <c r="N24" i="1"/>
  <c r="C26" i="1"/>
  <c r="B27" i="1"/>
  <c r="D29" i="1"/>
  <c r="B17" i="1" l="1"/>
  <c r="D17" i="1"/>
  <c r="B21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<sst xmlns="http://schemas.openxmlformats.org/spreadsheetml/2006/main" count="116" uniqueCount="91">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</sst>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8" sqref="C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45868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45867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45867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6437</v>
      </c>
      <c r="C4" s="43">
        <v>23595.25</v>
      </c>
      <c r="D4" s="37">
        <v>6405.62</v>
      </c>
      <c r="E4" s="37">
        <v>23477.8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6440</v>
      </c>
      <c r="C5" s="43">
        <v>23652.5</v>
      </c>
      <c r="D5" s="37">
        <v>6409.26</v>
      </c>
      <c r="E5" s="37">
        <v>23510.92</v>
      </c>
      <c r="F5" s="50"/>
      <c r="G5" s="31" t="s">
        <v>21</v>
      </c>
      <c r="H5" s="118">
        <v>6420.5</v>
      </c>
      <c r="I5" s="118">
        <v>23545.25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6396.25</v>
      </c>
      <c r="C6" s="43">
        <v>23421.5</v>
      </c>
      <c r="D6" s="37">
        <v>6363.92</v>
      </c>
      <c r="E6" s="37">
        <v>23283.4</v>
      </c>
      <c r="F6" s="50"/>
      <c r="G6" s="31" t="s">
        <v>25</v>
      </c>
      <c r="H6" s="119">
        <v>6406</v>
      </c>
      <c r="I6" s="119">
        <v>23480</v>
      </c>
      <c r="J6" s="30"/>
      <c r="K6" s="3" t="s">
        <v>26</v>
      </c>
      <c r="P6" s="82"/>
      <c r="Q6" s="113"/>
      <c r="S6" s="98"/>
    </row>
    <row r="7" spans="1:21" ht="18" customHeight="1" x14ac:dyDescent="0.45">
      <c r="A7" s="32" t="s">
        <v>27</v>
      </c>
      <c r="B7" s="42">
        <v>6403.75</v>
      </c>
      <c r="C7" s="43">
        <v>23452</v>
      </c>
      <c r="D7" s="37">
        <v>6370.86</v>
      </c>
      <c r="E7" s="37">
        <v>23308.3</v>
      </c>
      <c r="F7" s="50"/>
      <c r="G7" s="31" t="s">
        <v>28</v>
      </c>
      <c r="H7" s="119">
        <v>6402</v>
      </c>
      <c r="I7" s="120">
        <v>23428.75</v>
      </c>
      <c r="J7" s="30"/>
      <c r="K7" s="3" t="s">
        <v>29</v>
      </c>
      <c r="P7" s="82"/>
      <c r="Q7" s="113">
        <v>6389.5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6413.25</v>
      </c>
      <c r="I8" s="121">
        <f>+C19</f>
        <v>23508.75</v>
      </c>
      <c r="J8" s="30"/>
      <c r="K8" s="3" t="s">
        <v>33</v>
      </c>
      <c r="P8" s="110"/>
      <c r="Q8" s="113">
        <v>6336</v>
      </c>
    </row>
    <row r="9" spans="1:21" ht="18" customHeight="1" x14ac:dyDescent="0.35">
      <c r="A9" s="31" t="s">
        <v>34</v>
      </c>
      <c r="B9" s="72">
        <f>(9*B$19)+(B$5-(9*B$6))</f>
        <v>6593</v>
      </c>
      <c r="C9" s="72">
        <f>(9*C$19)+(C$5-(9*C$6))</f>
        <v>24437.75</v>
      </c>
      <c r="D9" s="72">
        <f>(9*D$19)+(D$5-(9*D$6))</f>
        <v>6565.2300000000032</v>
      </c>
      <c r="E9" s="72">
        <f>(9*E$19)+(E$5-(9*E$6))</f>
        <v>24267.820000000007</v>
      </c>
      <c r="F9" s="52"/>
      <c r="G9" s="75" t="s">
        <v>35</v>
      </c>
      <c r="H9" s="66" t="s">
        <v>36</v>
      </c>
      <c r="K9" s="3" t="s">
        <v>37</v>
      </c>
      <c r="P9" s="110"/>
      <c r="Q9" s="113">
        <v>6283.5</v>
      </c>
    </row>
    <row r="10" spans="1:21" ht="18" customHeight="1" x14ac:dyDescent="0.35">
      <c r="A10" s="31" t="s">
        <v>38</v>
      </c>
      <c r="B10" s="72">
        <f>(8*B$19)+(B$5-(8*B$6))</f>
        <v>6576</v>
      </c>
      <c r="C10" s="72">
        <f>(8*C$19)+(C$5-(8*C$6))</f>
        <v>24350.5</v>
      </c>
      <c r="D10" s="72">
        <f>(8*D$19)+(D$5-(8*D$6))</f>
        <v>6547.9000000000015</v>
      </c>
      <c r="E10" s="72">
        <f>(8*E$19)+(E$5-(8*E$6))</f>
        <v>24183.719999999972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3">
        <v>6146</v>
      </c>
    </row>
    <row r="11" spans="1:21" ht="18" customHeight="1" x14ac:dyDescent="0.35">
      <c r="A11" s="31" t="s">
        <v>41</v>
      </c>
      <c r="B11" s="72">
        <f>(7*B$19)+(B$5-(7*B$6))</f>
        <v>6559</v>
      </c>
      <c r="C11" s="72">
        <f>(7*C$19)+(C$5-(7*C$6))</f>
        <v>24263.25</v>
      </c>
      <c r="D11" s="72">
        <f>(7*D$19)+(D$5-(7*D$6))</f>
        <v>6530.57</v>
      </c>
      <c r="E11" s="72">
        <f>(7*E$19)+(E$5-(7*E$6))</f>
        <v>24099.619999999995</v>
      </c>
      <c r="F11" s="52"/>
      <c r="G11" s="73" t="s">
        <v>42</v>
      </c>
      <c r="H11" s="64">
        <v>5955</v>
      </c>
      <c r="I11" s="65">
        <v>21250</v>
      </c>
      <c r="P11" s="110"/>
      <c r="Q11" s="114">
        <v>6091</v>
      </c>
      <c r="U11" s="76"/>
    </row>
    <row r="12" spans="1:21" ht="18" customHeight="1" x14ac:dyDescent="0.35">
      <c r="A12" s="31" t="s">
        <v>43</v>
      </c>
      <c r="B12" s="72">
        <f>(6*B$19)+(B$5-(6*B$6))</f>
        <v>6542</v>
      </c>
      <c r="C12" s="72">
        <f>(6*C$19)+(C$5-(6*C$6))</f>
        <v>24176</v>
      </c>
      <c r="D12" s="72">
        <f>(6*D$19)+(D$5-(6*D$6))</f>
        <v>6513.239999999998</v>
      </c>
      <c r="E12" s="72">
        <f>(6*E$19)+(E$5-(6*E$6))</f>
        <v>24015.519999999975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4">
        <v>6050</v>
      </c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6525</v>
      </c>
      <c r="C13" s="44">
        <f>(5*C$19)+(C$5-(5*C$6))</f>
        <v>24088.75</v>
      </c>
      <c r="D13" s="44">
        <f>(5*D$19)+(D$5-(5*D$6))</f>
        <v>6495.9100000000035</v>
      </c>
      <c r="E13" s="44">
        <f>(5*E$19)+(E$5-(5*E$6))</f>
        <v>23931.42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6508</v>
      </c>
      <c r="C14" s="44">
        <f>(4*C$19)+(C$5-(4*C$6))</f>
        <v>24001.5</v>
      </c>
      <c r="D14" s="44">
        <f>(4*D$19)+(D$5-(4*D$6))</f>
        <v>6478.5800000000017</v>
      </c>
      <c r="E14" s="44">
        <f>(4*E$19)+(E$5-(4*E$6))</f>
        <v>23847.319999999992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6491</v>
      </c>
      <c r="C15" s="44">
        <f>(3*C$19)+(C$5-(3*C$6))</f>
        <v>23914.25</v>
      </c>
      <c r="D15" s="44">
        <f>(3*D$19)+(D$5-(3*D$6))</f>
        <v>6461.2499999999982</v>
      </c>
      <c r="E15" s="44">
        <f>(3*E$19)+(E$5-(3*E$6))</f>
        <v>23763.219999999987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6474</v>
      </c>
      <c r="C16" s="44">
        <f>C$5+2*(C$19-C$6)</f>
        <v>23827</v>
      </c>
      <c r="D16" s="44">
        <f>D$5+2*(D$19-D$6)</f>
        <v>6443.92</v>
      </c>
      <c r="E16" s="44">
        <f>E$5+2*(E$19-E$6)</f>
        <v>23679.119999999995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6457</v>
      </c>
      <c r="C17" s="44">
        <f>C$19+(C$18-C$20)</f>
        <v>23739.75</v>
      </c>
      <c r="D17" s="44">
        <f>D$19+(D$18-D$20)</f>
        <v>6426.59</v>
      </c>
      <c r="E17" s="44">
        <f>E$19+(E$18-E$20)</f>
        <v>23595.019999999997</v>
      </c>
      <c r="F17" s="53"/>
      <c r="G17" s="92">
        <f>+B7-D7</f>
        <v>32.890000000000327</v>
      </c>
      <c r="H17" s="93">
        <f>+C7-E7</f>
        <v>143.70000000000073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6430.25</v>
      </c>
      <c r="C18" s="44">
        <f>(2*C$19)-C$6</f>
        <v>23596</v>
      </c>
      <c r="D18" s="44">
        <f>(2*D$19)-D$6</f>
        <v>6398.58</v>
      </c>
      <c r="E18" s="44">
        <f>(2*E$19)-E$6</f>
        <v>23451.599999999999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6413.25</v>
      </c>
      <c r="C19" s="22">
        <f>ROUND((((C$5+C$6+C$7)/3)/0.25),0)*0.25</f>
        <v>23508.75</v>
      </c>
      <c r="D19" s="22">
        <f>ROUND((((D$5+D$6+D$7)/3)/0.25),0)*0.25</f>
        <v>6381.25</v>
      </c>
      <c r="E19" s="22">
        <f>ROUND((((E$5+E$6+E$7)/3)/0.25),0)*0.25</f>
        <v>23367.5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6661</v>
      </c>
      <c r="M19">
        <f>(13*$C$19)+(($C$5-(13*$C$6)))</f>
        <v>24786.75</v>
      </c>
      <c r="N19">
        <f>(13*$B$19)+(($B$5-(13*$B$6)))</f>
        <v>6661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6386.5</v>
      </c>
      <c r="C20" s="46">
        <f>(2*C$19)-C$5</f>
        <v>23365</v>
      </c>
      <c r="D20" s="46">
        <f>(2*D$19)-D$5</f>
        <v>6353.24</v>
      </c>
      <c r="E20" s="46">
        <f>(2*E$19)-E$5</f>
        <v>23224.080000000002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6644</v>
      </c>
      <c r="M20">
        <f>(12*C$19)+((C$5-(12*C$6)))</f>
        <v>24699.5</v>
      </c>
      <c r="N20">
        <f>(12*D$19)+((D$5-(12*D$6)))</f>
        <v>6617.2199999999866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6369.5</v>
      </c>
      <c r="C21" s="46">
        <f>C$19-(C$18-C$20)</f>
        <v>23277.75</v>
      </c>
      <c r="D21" s="46">
        <f>D$19-(D$18-D$20)</f>
        <v>6335.91</v>
      </c>
      <c r="E21" s="46">
        <f>E$19-(E$18-E$20)</f>
        <v>23139.980000000003</v>
      </c>
      <c r="F21" s="54"/>
      <c r="G21" s="58" t="s">
        <v>65</v>
      </c>
      <c r="H21" s="94">
        <f>+B5-B6</f>
        <v>43.75</v>
      </c>
      <c r="I21" s="59">
        <f>+(H21*I19*100)/2</f>
        <v>25.049208213646157</v>
      </c>
      <c r="K21" s="21" t="s">
        <v>74</v>
      </c>
      <c r="L21">
        <f>(11*B$19)+((B$5-(11*B$6)))</f>
        <v>6627</v>
      </c>
      <c r="M21">
        <f>(11*C$19)+((C$5-(11*C$6)))</f>
        <v>24612.25</v>
      </c>
      <c r="N21">
        <f>(11*D$19)+((D$5-(11*D$6)))</f>
        <v>6599.8900000000067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6342.75</v>
      </c>
      <c r="C22" s="46">
        <f>C$6-2*(C$5-C$19)</f>
        <v>23134</v>
      </c>
      <c r="D22" s="46">
        <f>D$6-2*(D$5-D$19)</f>
        <v>6307.9</v>
      </c>
      <c r="E22" s="46">
        <f>E$6-2*(E$5-E$19)</f>
        <v>22996.560000000005</v>
      </c>
      <c r="F22" s="54"/>
      <c r="G22" s="60" t="s">
        <v>66</v>
      </c>
      <c r="H22" s="95">
        <f>+C5-C6</f>
        <v>231</v>
      </c>
      <c r="I22" s="61">
        <f>(+H22*I19*100)/2</f>
        <v>132.25981936805172</v>
      </c>
      <c r="J22" s="4"/>
      <c r="K22" s="21" t="s">
        <v>76</v>
      </c>
      <c r="L22">
        <f>(10*B$19)+((B$5-(10*B$6)))</f>
        <v>6610</v>
      </c>
      <c r="M22">
        <f>(10*C$19)+((C$5-(10*C$6)))</f>
        <v>24525</v>
      </c>
      <c r="N22">
        <f>(10*D$19)+((D$5-(10*D$6)))</f>
        <v>6582.5600000000049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6316</v>
      </c>
      <c r="C23" s="46">
        <f>(3*C$19)-((3*C$5)-C$6)</f>
        <v>22990.25</v>
      </c>
      <c r="D23" s="46">
        <f>(3*D$19)-((3*D$5)-D$6)</f>
        <v>6279.8900000000012</v>
      </c>
      <c r="E23" s="46">
        <f>(3*E$19)-((3*E$5)-E$6)</f>
        <v>22853.140000000007</v>
      </c>
      <c r="F23" s="54"/>
      <c r="G23" s="67"/>
      <c r="K23" s="21" t="s">
        <v>34</v>
      </c>
      <c r="L23">
        <f>(9*B$19)+((B$5-(9*B$6)))</f>
        <v>6593</v>
      </c>
      <c r="M23">
        <f>(9*C$19)+((C$5-(9*C$6)))</f>
        <v>24437.75</v>
      </c>
      <c r="N23">
        <f>(9*D$19)+((D$5-(9*D$6)))</f>
        <v>6565.2300000000032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6289.25</v>
      </c>
      <c r="C24" s="46">
        <f>(4*C$19)-((4*C$5)-C$6)</f>
        <v>22846.5</v>
      </c>
      <c r="D24" s="46">
        <f>(4*D$19)-((4*D$5)-D$6)</f>
        <v>6251.8799999999974</v>
      </c>
      <c r="E24" s="46">
        <f>(4*E$19)-((4*E$5)-E$6)</f>
        <v>22709.72</v>
      </c>
      <c r="F24" s="51"/>
      <c r="G24" s="105">
        <f>+B2</f>
        <v>45867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6576</v>
      </c>
      <c r="M24">
        <f>(8*C$19)+((C$5-(8*C$6)))</f>
        <v>24350.5</v>
      </c>
      <c r="N24">
        <f>(8*D$19)+((D$5-(8*D$6)))</f>
        <v>6547.9000000000015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6262.5</v>
      </c>
      <c r="C25" s="46">
        <f>(5*C$19)-((5*C$5)-C$6)</f>
        <v>22702.75</v>
      </c>
      <c r="D25" s="46">
        <f>(5*D$19)-((5*D$5)-D$6)</f>
        <v>6223.8699999999953</v>
      </c>
      <c r="E25" s="46">
        <f>(5*E$19)-((5*E$5)-E$6)</f>
        <v>22566.300000000017</v>
      </c>
      <c r="F25" s="51"/>
      <c r="G25" s="102" t="s">
        <v>77</v>
      </c>
      <c r="H25" s="107">
        <f>(+H21/B4)/2</f>
        <v>3.3983221997825074E-3</v>
      </c>
      <c r="I25" s="107">
        <f>(+H22/C4)/2</f>
        <v>4.8950530297411556E-3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6235.75</v>
      </c>
      <c r="C26" s="69">
        <f>ROUND((6*C$19)-((6*C$5)-C$6),2)</f>
        <v>22559</v>
      </c>
      <c r="D26" s="69">
        <f>ROUND((6*D$19)-((6*D$5)-D$6),2)</f>
        <v>6195.86</v>
      </c>
      <c r="E26" s="69">
        <f>ROUND((6*E$19)-((6*E$5)-E$6),2)</f>
        <v>22422.880000000001</v>
      </c>
      <c r="F26" s="55"/>
      <c r="G26" s="108" t="s">
        <v>79</v>
      </c>
      <c r="H26" s="106">
        <f>+H25*1600</f>
        <v>5.437315519652012</v>
      </c>
      <c r="I26" s="106">
        <f>+I25*1600</f>
        <v>7.8320848475858487</v>
      </c>
      <c r="K26" s="21" t="s">
        <v>80</v>
      </c>
      <c r="L26">
        <f>(10*$B$19)-((10*$B$5)-$B$6)</f>
        <v>6128.75</v>
      </c>
      <c r="M26">
        <f>(10*$C$19)-((10*$C$5)-$C$6)</f>
        <v>21984</v>
      </c>
      <c r="N26">
        <f>(10*$D$19)-((10*$D$5)-$D$6)</f>
        <v>6083.8199999999924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6209</v>
      </c>
      <c r="C27" s="69">
        <f>ROUND((7*C$19)-((7*C$5)-C$6),2)</f>
        <v>22415.25</v>
      </c>
      <c r="D27" s="69">
        <f>ROUND((7*D$19)-((7*D$5)-D$6),2)</f>
        <v>6167.85</v>
      </c>
      <c r="E27" s="69">
        <f>ROUND((7*E$19)-((7*E$5)-E$6),2)</f>
        <v>22279.46</v>
      </c>
      <c r="F27" s="55"/>
      <c r="G27" s="41"/>
      <c r="H27" s="85"/>
      <c r="K27" s="21" t="s">
        <v>82</v>
      </c>
      <c r="L27">
        <f>(11*$B$19)-((11*$B$5)-$B$6)</f>
        <v>6102</v>
      </c>
      <c r="M27">
        <f>(11*$C$19)-((11*$C$5)-$C$6)</f>
        <v>21840.25</v>
      </c>
      <c r="N27">
        <f>(11*$D$19)-((11*$D$5)-$D$6)</f>
        <v>6055.8099999999977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6182.25</v>
      </c>
      <c r="C28" s="71">
        <f>ROUND((8*C$19)-((8*C$5)-C$6),2)</f>
        <v>22271.5</v>
      </c>
      <c r="D28" s="71">
        <f>ROUND((8*D$19)-((8*D$5)-D$6),2)</f>
        <v>6139.84</v>
      </c>
      <c r="E28" s="71">
        <f>ROUND((8*E$19)-((8*E$5)-E$6),2)</f>
        <v>22136.04</v>
      </c>
      <c r="G28" s="82"/>
      <c r="H28" s="40"/>
      <c r="I28" s="2"/>
      <c r="K28" s="21" t="s">
        <v>84</v>
      </c>
      <c r="L28">
        <f>(12*$B$19)-((12*$B$5)-$B$6)</f>
        <v>6075.25</v>
      </c>
      <c r="M28">
        <f>(12*$C$19)-((12*$C$5)-$C$6)</f>
        <v>21696.5</v>
      </c>
      <c r="N28">
        <f>(12*$D$19)-((12*$D$5)-$D$6)</f>
        <v>6027.8000000000029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6155.5</v>
      </c>
      <c r="C29" s="71">
        <f>ROUND((9*C$19)-((9*C$5)-C$6),2)</f>
        <v>22127.75</v>
      </c>
      <c r="D29" s="71">
        <f>ROUND((9*D$19)-((9*D$5)-D$6),2)</f>
        <v>6111.83</v>
      </c>
      <c r="E29" s="71">
        <f>ROUND((9*E$19)-((9*E$5)-E$6),2)</f>
        <v>21992.62</v>
      </c>
      <c r="G29" s="41"/>
      <c r="H29" s="40"/>
      <c r="I29" s="25"/>
      <c r="K29" s="21" t="s">
        <v>86</v>
      </c>
      <c r="L29">
        <f>(13*$B$19)-((13*$B$5)-$B$6)</f>
        <v>6048.5</v>
      </c>
      <c r="M29">
        <f>(13*$C$19)-((13*$C$5)-$C$6)</f>
        <v>21552.75</v>
      </c>
      <c r="N29">
        <f>(13*$D$19)-((13*$D$5)-$D$6)</f>
        <v>5999.7899999999936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6021.75</v>
      </c>
      <c r="M30">
        <f>(14*$C$19)-((14*$C$5)-$C$6)</f>
        <v>21409</v>
      </c>
      <c r="N30">
        <f>(14*$D$19)-((14*$D$5)-$D$6)</f>
        <v>5971.7799999999988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5888</v>
      </c>
      <c r="M31" s="2">
        <f>(19*$C$19)-((19*$C$5)-$C$6)</f>
        <v>20690.25</v>
      </c>
      <c r="N31">
        <f>(19*$D$19)-((19*$D$5)-$D$6)</f>
        <v>5831.7299999999959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8123</v>
      </c>
      <c r="M35" s="2">
        <f>(99*C$19)+((C$5-(99*C$6)))</f>
        <v>32290.25</v>
      </c>
      <c r="N35" s="2">
        <f>(99*$B$19)+(($B$5-(99*$B$6)))</f>
        <v>8123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5807.75</v>
      </c>
      <c r="M38" s="2">
        <f>(22*$C$19)-((22*$C$5)-$C$6)</f>
        <v>20259</v>
      </c>
      <c r="N38">
        <f>(22*$D$19)-((22*$D$5)-$D$6)</f>
        <v>5747.7000000000116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2025-07-30T12:42:52Z</dcterms:modified>
</cp:coreProperties>
</file>