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<sst xmlns="http://schemas.openxmlformats.org/spreadsheetml/2006/main" count="116" uniqueCount="91">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</sst>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B3" sqref="B3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45939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45938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31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45938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6773.25</v>
      </c>
      <c r="C4" s="43">
        <v>25079.75</v>
      </c>
      <c r="D4" s="37">
        <v>6723.87</v>
      </c>
      <c r="E4" s="37">
        <v>24887.3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6803.5</v>
      </c>
      <c r="C5" s="43">
        <v>25344.25</v>
      </c>
      <c r="D5" s="37">
        <v>6755.64</v>
      </c>
      <c r="E5" s="37">
        <v>25142.19</v>
      </c>
      <c r="F5" s="50"/>
      <c r="G5" s="31" t="s">
        <v>21</v>
      </c>
      <c r="H5" s="114">
        <v>6802.75</v>
      </c>
      <c r="I5" s="114">
        <v>25274.5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6764.5</v>
      </c>
      <c r="C6" s="43">
        <v>25074</v>
      </c>
      <c r="D6" s="37">
        <v>6718.09</v>
      </c>
      <c r="E6" s="37">
        <v>24882.35</v>
      </c>
      <c r="F6" s="50"/>
      <c r="G6" s="31" t="s">
        <v>25</v>
      </c>
      <c r="H6" s="115">
        <v>6800.25</v>
      </c>
      <c r="I6" s="115">
        <v>25210</v>
      </c>
      <c r="J6" s="30"/>
      <c r="K6" s="3" t="s">
        <v>26</v>
      </c>
      <c r="P6" s="82"/>
      <c r="Q6" s="112">
        <v>6757.5</v>
      </c>
      <c r="S6" s="98"/>
    </row>
    <row r="7" spans="1:21" ht="18" customHeight="1" x14ac:dyDescent="0.45">
      <c r="A7" s="32" t="s">
        <v>27</v>
      </c>
      <c r="B7" s="42">
        <v>6801.25</v>
      </c>
      <c r="C7" s="43">
        <v>25332.5</v>
      </c>
      <c r="D7" s="37">
        <v>6753.72</v>
      </c>
      <c r="E7" s="37">
        <v>25136.62</v>
      </c>
      <c r="F7" s="50"/>
      <c r="G7" s="31" t="s">
        <v>28</v>
      </c>
      <c r="H7" s="115">
        <v>6788.75</v>
      </c>
      <c r="I7" s="116">
        <v>25108</v>
      </c>
      <c r="J7" s="30"/>
      <c r="K7" s="3" t="s">
        <v>29</v>
      </c>
      <c r="P7" s="82"/>
      <c r="Q7" s="112">
        <v>6703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6789.75</v>
      </c>
      <c r="I8" s="117">
        <f>+C19</f>
        <v>25250.25</v>
      </c>
      <c r="J8" s="30"/>
      <c r="K8" s="3" t="s">
        <v>33</v>
      </c>
      <c r="P8" s="109"/>
      <c r="Q8" s="112">
        <v>6595.75</v>
      </c>
    </row>
    <row r="9" spans="1:21" ht="18" customHeight="1" x14ac:dyDescent="0.35">
      <c r="A9" s="31" t="s">
        <v>34</v>
      </c>
      <c r="B9" s="72">
        <f>(9*B$19)+(B$5-(9*B$6))</f>
        <v>7030.75</v>
      </c>
      <c r="C9" s="72">
        <f>(9*C$19)+(C$5-(9*C$6))</f>
        <v>26930.5</v>
      </c>
      <c r="D9" s="72">
        <f>(9*D$19)+(D$5-(9*D$6))</f>
        <v>6975.3300000000017</v>
      </c>
      <c r="E9" s="72">
        <f>(9*E$19)+(E$5-(9*E$6))</f>
        <v>26684.790000000008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6571.75</v>
      </c>
    </row>
    <row r="10" spans="1:21" ht="18" customHeight="1" x14ac:dyDescent="0.35">
      <c r="A10" s="31" t="s">
        <v>38</v>
      </c>
      <c r="B10" s="72">
        <f>(8*B$19)+(B$5-(8*B$6))</f>
        <v>7005.5</v>
      </c>
      <c r="C10" s="72">
        <f>(8*C$19)+(C$5-(8*C$6))</f>
        <v>26754.25</v>
      </c>
      <c r="D10" s="72">
        <f>(8*D$19)+(D$5-(8*D$6))</f>
        <v>6950.9199999999983</v>
      </c>
      <c r="E10" s="72">
        <f>(8*E$19)+(E$5-(8*E$6))</f>
        <v>26513.390000000014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6509.25</v>
      </c>
    </row>
    <row r="11" spans="1:21" ht="18" customHeight="1" x14ac:dyDescent="0.35">
      <c r="A11" s="31" t="s">
        <v>41</v>
      </c>
      <c r="B11" s="72">
        <f>(7*B$19)+(B$5-(7*B$6))</f>
        <v>6980.25</v>
      </c>
      <c r="C11" s="72">
        <f>(7*C$19)+(C$5-(7*C$6))</f>
        <v>26578</v>
      </c>
      <c r="D11" s="72">
        <f>(7*D$19)+(D$5-(7*D$6))</f>
        <v>6926.5099999999948</v>
      </c>
      <c r="E11" s="72">
        <f>(7*E$19)+(E$5-(7*E$6))</f>
        <v>26341.99000000002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6506.25</v>
      </c>
      <c r="U11" s="76"/>
    </row>
    <row r="12" spans="1:21" ht="18" customHeight="1" x14ac:dyDescent="0.35">
      <c r="A12" s="31" t="s">
        <v>43</v>
      </c>
      <c r="B12" s="72">
        <f>(6*B$19)+(B$5-(6*B$6))</f>
        <v>6955</v>
      </c>
      <c r="C12" s="72">
        <f>(6*C$19)+(C$5-(6*C$6))</f>
        <v>26401.75</v>
      </c>
      <c r="D12" s="72">
        <f>(6*D$19)+(D$5-(6*D$6))</f>
        <v>6902.0999999999985</v>
      </c>
      <c r="E12" s="72">
        <f>(6*E$19)+(E$5-(6*E$6))</f>
        <v>26170.590000000026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6450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6929.75</v>
      </c>
      <c r="C13" s="44">
        <f>(5*C$19)+(C$5-(5*C$6))</f>
        <v>26225.5</v>
      </c>
      <c r="D13" s="44">
        <f>(5*D$19)+(D$5-(5*D$6))</f>
        <v>6877.6900000000023</v>
      </c>
      <c r="E13" s="44">
        <f>(5*E$19)+(E$5-(5*E$6))</f>
        <v>25999.190000000002</v>
      </c>
      <c r="F13" s="52"/>
      <c r="K13" s="12" t="s">
        <v>48</v>
      </c>
      <c r="L13" s="13" t="s">
        <v>49</v>
      </c>
      <c r="N13" s="14"/>
      <c r="P13" s="79"/>
      <c r="Q13" s="112">
        <v>6396.5</v>
      </c>
      <c r="R13" s="110"/>
    </row>
    <row r="14" spans="1:21" ht="18" customHeight="1" x14ac:dyDescent="0.35">
      <c r="A14" s="31" t="s">
        <v>48</v>
      </c>
      <c r="B14" s="44">
        <f>(4*B$19)+(B$5-(4*B$6))</f>
        <v>6904.5</v>
      </c>
      <c r="C14" s="44">
        <f>(4*C$19)+(C$5-(4*C$6))</f>
        <v>26049.25</v>
      </c>
      <c r="D14" s="44">
        <f>(4*D$19)+(D$5-(4*D$6))</f>
        <v>6853.2799999999988</v>
      </c>
      <c r="E14" s="44">
        <f>(4*E$19)+(E$5-(4*E$6))</f>
        <v>25827.790000000008</v>
      </c>
      <c r="F14" s="52"/>
      <c r="K14" s="12" t="s">
        <v>47</v>
      </c>
      <c r="L14" s="13" t="s">
        <v>50</v>
      </c>
      <c r="N14" s="14"/>
      <c r="P14" s="109"/>
      <c r="Q14" s="113">
        <v>6373.25</v>
      </c>
      <c r="R14" s="25"/>
      <c r="T14" s="76"/>
    </row>
    <row r="15" spans="1:21" ht="18" customHeight="1" x14ac:dyDescent="0.35">
      <c r="A15" s="31" t="s">
        <v>45</v>
      </c>
      <c r="B15" s="44">
        <f>(3*B$19)+(B$5-(3*B$6))</f>
        <v>6879.25</v>
      </c>
      <c r="C15" s="44">
        <f>(3*C$19)+(C$5-(3*C$6))</f>
        <v>25873</v>
      </c>
      <c r="D15" s="44">
        <f>(3*D$19)+(D$5-(3*D$6))</f>
        <v>6828.869999999999</v>
      </c>
      <c r="E15" s="44">
        <f>(3*E$19)+(E$5-(3*E$6))</f>
        <v>25656.390000000014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3">
        <v>6310</v>
      </c>
      <c r="R15" s="25"/>
      <c r="T15" s="76"/>
    </row>
    <row r="16" spans="1:21" ht="18" customHeight="1" x14ac:dyDescent="0.35">
      <c r="A16" s="31" t="s">
        <v>53</v>
      </c>
      <c r="B16" s="44">
        <f>B$5+2*(B$19-B$6)</f>
        <v>6854</v>
      </c>
      <c r="C16" s="44">
        <f>C$5+2*(C$19-C$6)</f>
        <v>25696.75</v>
      </c>
      <c r="D16" s="44">
        <f>D$5+2*(D$19-D$6)</f>
        <v>6804.46</v>
      </c>
      <c r="E16" s="44">
        <f>E$5+2*(E$19-E$6)</f>
        <v>25484.99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6828.75</v>
      </c>
      <c r="C17" s="44">
        <f>C$19+(C$18-C$20)</f>
        <v>25520.5</v>
      </c>
      <c r="D17" s="44">
        <f>D$19+(D$18-D$20)</f>
        <v>6780.05</v>
      </c>
      <c r="E17" s="44">
        <f>E$19+(E$18-E$20)</f>
        <v>25313.59</v>
      </c>
      <c r="F17" s="53"/>
      <c r="G17" s="92">
        <f>+B7-D7</f>
        <v>47.529999999999745</v>
      </c>
      <c r="H17" s="93">
        <f>+C7-E7</f>
        <v>195.88000000000102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6815</v>
      </c>
      <c r="C18" s="44">
        <f>(2*C$19)-C$6</f>
        <v>25426.5</v>
      </c>
      <c r="D18" s="44">
        <f>(2*D$19)-D$6</f>
        <v>6766.91</v>
      </c>
      <c r="E18" s="44">
        <f>(2*E$19)-E$6</f>
        <v>25225.15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6789.75</v>
      </c>
      <c r="C19" s="22">
        <f>ROUND((((C$5+C$6+C$7)/3)/0.25),0)*0.25</f>
        <v>25250.25</v>
      </c>
      <c r="D19" s="22">
        <f>ROUND((((D$5+D$6+D$7)/3)/0.25),0)*0.25</f>
        <v>6742.5</v>
      </c>
      <c r="E19" s="22">
        <f>ROUND((((E$5+E$6+E$7)/3)/0.25),0)*0.25</f>
        <v>25053.75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7131.75</v>
      </c>
      <c r="M19">
        <f>(13*$C$19)+(($C$5-(13*$C$6)))</f>
        <v>27635.5</v>
      </c>
      <c r="N19">
        <f>(13*$B$19)+(($B$5-(13*$B$6)))</f>
        <v>7131.75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6776</v>
      </c>
      <c r="C20" s="46">
        <f>(2*C$19)-C$5</f>
        <v>25156.25</v>
      </c>
      <c r="D20" s="46">
        <f>(2*D$19)-D$5</f>
        <v>6729.36</v>
      </c>
      <c r="E20" s="46">
        <f>(2*E$19)-E$5</f>
        <v>24965.31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7106.5</v>
      </c>
      <c r="M20">
        <f>(12*C$19)+((C$5-(12*C$6)))</f>
        <v>27459.25</v>
      </c>
      <c r="N20">
        <f>(12*D$19)+((D$5-(12*D$6)))</f>
        <v>7048.5599999999977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6750.75</v>
      </c>
      <c r="C21" s="46">
        <f>C$19-(C$18-C$20)</f>
        <v>24980</v>
      </c>
      <c r="D21" s="46">
        <f>D$19-(D$18-D$20)</f>
        <v>6704.95</v>
      </c>
      <c r="E21" s="46">
        <f>E$19-(E$18-E$20)</f>
        <v>24793.91</v>
      </c>
      <c r="F21" s="54"/>
      <c r="G21" s="58" t="s">
        <v>65</v>
      </c>
      <c r="H21" s="94">
        <f>+B5-B6</f>
        <v>39</v>
      </c>
      <c r="I21" s="59">
        <f>+(H21*I19*100)/2</f>
        <v>22.329579893307432</v>
      </c>
      <c r="K21" s="21" t="s">
        <v>74</v>
      </c>
      <c r="L21">
        <f>(11*B$19)+((B$5-(11*B$6)))</f>
        <v>7081.25</v>
      </c>
      <c r="M21">
        <f>(11*C$19)+((C$5-(11*C$6)))</f>
        <v>27283</v>
      </c>
      <c r="N21">
        <f>(11*D$19)+((D$5-(11*D$6)))</f>
        <v>7024.1499999999942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6737</v>
      </c>
      <c r="C22" s="46">
        <f>C$6-2*(C$5-C$19)</f>
        <v>24886</v>
      </c>
      <c r="D22" s="46">
        <f>D$6-2*(D$5-D$19)</f>
        <v>6691.8099999999995</v>
      </c>
      <c r="E22" s="46">
        <f>E$6-2*(E$5-E$19)</f>
        <v>24705.47</v>
      </c>
      <c r="F22" s="54"/>
      <c r="G22" s="60" t="s">
        <v>66</v>
      </c>
      <c r="H22" s="95">
        <f>+C5-C6</f>
        <v>270.25</v>
      </c>
      <c r="I22" s="61">
        <f>(+H22*I19*100)/2</f>
        <v>154.73253759400856</v>
      </c>
      <c r="J22" s="4"/>
      <c r="K22" s="21" t="s">
        <v>76</v>
      </c>
      <c r="L22">
        <f>(10*B$19)+((B$5-(10*B$6)))</f>
        <v>7056</v>
      </c>
      <c r="M22">
        <f>(10*C$19)+((C$5-(10*C$6)))</f>
        <v>27106.75</v>
      </c>
      <c r="N22">
        <f>(10*D$19)+((D$5-(10*D$6)))</f>
        <v>6999.7400000000052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6723.25</v>
      </c>
      <c r="C23" s="46">
        <f>(3*C$19)-((3*C$5)-C$6)</f>
        <v>24792</v>
      </c>
      <c r="D23" s="46">
        <f>(3*D$19)-((3*D$5)-D$6)</f>
        <v>6678.6699999999983</v>
      </c>
      <c r="E23" s="46">
        <f>(3*E$19)-((3*E$5)-E$6)</f>
        <v>24617.030000000006</v>
      </c>
      <c r="F23" s="54"/>
      <c r="G23" s="67"/>
      <c r="K23" s="21" t="s">
        <v>34</v>
      </c>
      <c r="L23">
        <f>(9*B$19)+((B$5-(9*B$6)))</f>
        <v>7030.75</v>
      </c>
      <c r="M23">
        <f>(9*C$19)+((C$5-(9*C$6)))</f>
        <v>26930.5</v>
      </c>
      <c r="N23">
        <f>(9*D$19)+((D$5-(9*D$6)))</f>
        <v>6975.3300000000017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6709.5</v>
      </c>
      <c r="C24" s="46">
        <f>(4*C$19)-((4*C$5)-C$6)</f>
        <v>24698</v>
      </c>
      <c r="D24" s="46">
        <f>(4*D$19)-((4*D$5)-D$6)</f>
        <v>6665.5299999999988</v>
      </c>
      <c r="E24" s="46">
        <f>(4*E$19)-((4*E$5)-E$6)</f>
        <v>24528.589999999997</v>
      </c>
      <c r="F24" s="51"/>
      <c r="G24" s="104">
        <f>+B2</f>
        <v>45938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7005.5</v>
      </c>
      <c r="M24">
        <f>(8*C$19)+((C$5-(8*C$6)))</f>
        <v>26754.25</v>
      </c>
      <c r="N24">
        <f>(8*D$19)+((D$5-(8*D$6)))</f>
        <v>6950.9199999999983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6695.75</v>
      </c>
      <c r="C25" s="46">
        <f>(5*C$19)-((5*C$5)-C$6)</f>
        <v>24604</v>
      </c>
      <c r="D25" s="46">
        <f>(5*D$19)-((5*D$5)-D$6)</f>
        <v>6652.3899999999958</v>
      </c>
      <c r="E25" s="46">
        <f>(5*E$19)-((5*E$5)-E$6)</f>
        <v>24440.149999999994</v>
      </c>
      <c r="F25" s="51"/>
      <c r="G25" s="101" t="s">
        <v>77</v>
      </c>
      <c r="H25" s="106">
        <f>(+H21/B4)/2</f>
        <v>2.8789724283025137E-3</v>
      </c>
      <c r="I25" s="106">
        <f>(+H22/C4)/2</f>
        <v>5.3878128769226166E-3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6682</v>
      </c>
      <c r="C26" s="69">
        <f>ROUND((6*C$19)-((6*C$5)-C$6),2)</f>
        <v>24510</v>
      </c>
      <c r="D26" s="69">
        <f>ROUND((6*D$19)-((6*D$5)-D$6),2)</f>
        <v>6639.25</v>
      </c>
      <c r="E26" s="69">
        <f>ROUND((6*E$19)-((6*E$5)-E$6),2)</f>
        <v>24351.71</v>
      </c>
      <c r="F26" s="55"/>
      <c r="G26" s="107" t="s">
        <v>79</v>
      </c>
      <c r="H26" s="105">
        <f>+H25*1600</f>
        <v>4.6063558852840218</v>
      </c>
      <c r="I26" s="105">
        <f>+I25*1600</f>
        <v>8.6205006030761862</v>
      </c>
      <c r="K26" s="21" t="s">
        <v>80</v>
      </c>
      <c r="L26">
        <f>(10*$B$19)-((10*$B$5)-$B$6)</f>
        <v>6627</v>
      </c>
      <c r="M26">
        <f>(10*$C$19)-((10*$C$5)-$C$6)</f>
        <v>24134</v>
      </c>
      <c r="N26">
        <f>(10*$D$19)-((10*$D$5)-$D$6)</f>
        <v>6586.6899999999878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6668.25</v>
      </c>
      <c r="C27" s="69">
        <f>ROUND((7*C$19)-((7*C$5)-C$6),2)</f>
        <v>24416</v>
      </c>
      <c r="D27" s="69">
        <f>ROUND((7*D$19)-((7*D$5)-D$6),2)</f>
        <v>6626.11</v>
      </c>
      <c r="E27" s="69">
        <f>ROUND((7*E$19)-((7*E$5)-E$6),2)</f>
        <v>24263.27</v>
      </c>
      <c r="F27" s="55"/>
      <c r="G27" s="41"/>
      <c r="H27" s="85"/>
      <c r="K27" s="21" t="s">
        <v>82</v>
      </c>
      <c r="L27">
        <f>(11*$B$19)-((11*$B$5)-$B$6)</f>
        <v>6613.25</v>
      </c>
      <c r="M27">
        <f>(11*$C$19)-((11*$C$5)-$C$6)</f>
        <v>24040</v>
      </c>
      <c r="N27">
        <f>(11*$D$19)-((11*$D$5)-$D$6)</f>
        <v>6573.5499999999884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6654.5</v>
      </c>
      <c r="C28" s="71">
        <f>ROUND((8*C$19)-((8*C$5)-C$6),2)</f>
        <v>24322</v>
      </c>
      <c r="D28" s="71">
        <f>ROUND((8*D$19)-((8*D$5)-D$6),2)</f>
        <v>6612.97</v>
      </c>
      <c r="E28" s="71">
        <f>ROUND((8*E$19)-((8*E$5)-E$6),2)</f>
        <v>24174.83</v>
      </c>
      <c r="G28" s="82"/>
      <c r="H28" s="40"/>
      <c r="I28" s="2"/>
      <c r="K28" s="21" t="s">
        <v>84</v>
      </c>
      <c r="L28">
        <f>(12*$B$19)-((12*$B$5)-$B$6)</f>
        <v>6599.5</v>
      </c>
      <c r="M28">
        <f>(12*$C$19)-((12*$C$5)-$C$6)</f>
        <v>23946</v>
      </c>
      <c r="N28">
        <f>(12*$D$19)-((12*$D$5)-$D$6)</f>
        <v>6560.4099999999889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6640.75</v>
      </c>
      <c r="C29" s="71">
        <f>ROUND((9*C$19)-((9*C$5)-C$6),2)</f>
        <v>24228</v>
      </c>
      <c r="D29" s="71">
        <f>ROUND((9*D$19)-((9*D$5)-D$6),2)</f>
        <v>6599.83</v>
      </c>
      <c r="E29" s="71">
        <f>ROUND((9*E$19)-((9*E$5)-E$6),2)</f>
        <v>24086.39</v>
      </c>
      <c r="G29" s="41"/>
      <c r="H29" s="40"/>
      <c r="I29" s="25"/>
      <c r="K29" s="21" t="s">
        <v>86</v>
      </c>
      <c r="L29">
        <f>(13*$B$19)-((13*$B$5)-$B$6)</f>
        <v>6585.75</v>
      </c>
      <c r="M29">
        <f>(13*$C$19)-((13*$C$5)-$C$6)</f>
        <v>23852</v>
      </c>
      <c r="N29">
        <f>(13*$D$19)-((13*$D$5)-$D$6)</f>
        <v>6547.2699999999895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6572</v>
      </c>
      <c r="M30">
        <f>(14*$C$19)-((14*$C$5)-$C$6)</f>
        <v>23758</v>
      </c>
      <c r="N30">
        <f>(14*$D$19)-((14*$D$5)-$D$6)</f>
        <v>6534.1299999999901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6503.25</v>
      </c>
      <c r="M31" s="2">
        <f>(19*$C$19)-((19*$C$5)-$C$6)</f>
        <v>23288</v>
      </c>
      <c r="N31">
        <f>(19*$D$19)-((19*$D$5)-$D$6)</f>
        <v>6468.429999999993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9303.25</v>
      </c>
      <c r="M35" s="2">
        <f>(99*C$19)+((C$5-(99*C$6)))</f>
        <v>42793</v>
      </c>
      <c r="N35" s="2">
        <f>(99*$B$19)+(($B$5-(99*$B$6)))</f>
        <v>9303.25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6462</v>
      </c>
      <c r="M38" s="2">
        <f>(22*$C$19)-((22*$C$5)-$C$6)</f>
        <v>23006</v>
      </c>
      <c r="N38">
        <f>(22*$D$19)-((22*$D$5)-$D$6)</f>
        <v>6429.0099999999802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2025-10-09T12:40:02Z</dcterms:modified>
  <cp:category/>
  <cp:contentStatus/>
</cp:coreProperties>
</file>