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D21" i="1" s="1"/>
  <c r="E21" i="1"/>
  <c r="D22" i="1"/>
  <c r="C23" i="1"/>
  <c r="D24" i="1"/>
  <c r="D25" i="1"/>
  <c r="E27" i="1"/>
  <c r="L28" i="1"/>
  <c r="M29" i="1"/>
  <c r="L35" i="1"/>
  <c r="B10" i="1"/>
  <c r="B12" i="1"/>
  <c r="B14" i="1"/>
  <c r="B16" i="1"/>
  <c r="C10" i="1"/>
  <c r="C12" i="1"/>
  <c r="C14" i="1"/>
  <c r="C16" i="1"/>
  <c r="E22" i="1"/>
  <c r="D23" i="1"/>
  <c r="E24" i="1"/>
  <c r="E25" i="1"/>
  <c r="L27" i="1"/>
  <c r="M28" i="1"/>
  <c r="N29" i="1"/>
  <c r="M35" i="1"/>
  <c r="D9" i="1"/>
  <c r="D11" i="1"/>
  <c r="D13" i="1"/>
  <c r="D15" i="1"/>
  <c r="E9" i="1"/>
  <c r="L20" i="1"/>
  <c r="I21" i="1"/>
  <c r="E11" i="1"/>
  <c r="E13" i="1"/>
  <c r="E15" i="1"/>
  <c r="E23" i="1"/>
  <c r="N28" i="1"/>
  <c r="I8" i="1"/>
  <c r="E10" i="1"/>
  <c r="E12" i="1"/>
  <c r="E14" i="1"/>
  <c r="E16" i="1"/>
  <c r="C18" i="1"/>
  <c r="C17" i="1" s="1"/>
  <c r="L19" i="1"/>
  <c r="M20" i="1"/>
  <c r="L21" i="1"/>
  <c r="I22" i="1"/>
  <c r="L23" i="1"/>
  <c r="L24" i="1"/>
  <c r="M26" i="1"/>
  <c r="N27" i="1"/>
  <c r="B29" i="1"/>
  <c r="M30" i="1"/>
  <c r="L38" i="1"/>
  <c r="L26" i="1"/>
  <c r="M27" i="1"/>
  <c r="L30" i="1"/>
  <c r="N35" i="1"/>
  <c r="B9" i="1"/>
  <c r="B11" i="1"/>
  <c r="B13" i="1"/>
  <c r="B15" i="1"/>
  <c r="D18" i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E17" i="1" s="1"/>
  <c r="H8" i="1"/>
  <c r="D10" i="1"/>
  <c r="D12" i="1"/>
  <c r="D14" i="1"/>
  <c r="D16" i="1"/>
  <c r="B18" i="1"/>
  <c r="B21" i="1" s="1"/>
  <c r="C9" i="1"/>
  <c r="C11" i="1"/>
  <c r="C13" i="1"/>
  <c r="C15" i="1"/>
  <c r="N19" i="1"/>
  <c r="N21" i="1"/>
  <c r="M22" i="1"/>
  <c r="N23" i="1"/>
  <c r="N24" i="1"/>
  <c r="C26" i="1"/>
  <c r="B27" i="1"/>
  <c r="D29" i="1"/>
  <c r="B17" i="1" l="1"/>
  <c r="D17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<sst xmlns="http://schemas.openxmlformats.org/spreadsheetml/2006/main" count="116" uniqueCount="91">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</sst>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45832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45831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45831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6025</v>
      </c>
      <c r="C4" s="43">
        <v>21869.25</v>
      </c>
      <c r="D4" s="37">
        <v>5969.67</v>
      </c>
      <c r="E4" s="37">
        <v>21632.799999999999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6081.5</v>
      </c>
      <c r="C5" s="43">
        <v>22093</v>
      </c>
      <c r="D5" s="37">
        <v>6028.77</v>
      </c>
      <c r="E5" s="37">
        <v>21871.87</v>
      </c>
      <c r="F5" s="50"/>
      <c r="G5" s="31" t="s">
        <v>21</v>
      </c>
      <c r="H5" s="114">
        <v>6063.5</v>
      </c>
      <c r="I5" s="114">
        <v>22092.25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5993.25</v>
      </c>
      <c r="C6" s="43">
        <v>21738.25</v>
      </c>
      <c r="D6" s="37">
        <v>5943.23</v>
      </c>
      <c r="E6" s="37">
        <v>21532.32</v>
      </c>
      <c r="F6" s="50"/>
      <c r="G6" s="31" t="s">
        <v>25</v>
      </c>
      <c r="H6" s="115">
        <v>6050</v>
      </c>
      <c r="I6" s="115">
        <v>22050</v>
      </c>
      <c r="J6" s="30"/>
      <c r="K6" s="3" t="s">
        <v>26</v>
      </c>
      <c r="P6" s="83"/>
      <c r="Q6" s="117"/>
      <c r="S6" s="99"/>
    </row>
    <row r="7" spans="1:21" ht="18" customHeight="1" x14ac:dyDescent="0.45">
      <c r="A7" s="32" t="s">
        <v>27</v>
      </c>
      <c r="B7" s="42">
        <v>6077</v>
      </c>
      <c r="C7" s="43">
        <v>22073.5</v>
      </c>
      <c r="D7" s="37">
        <v>6025.17</v>
      </c>
      <c r="E7" s="37">
        <v>21856.33</v>
      </c>
      <c r="F7" s="50"/>
      <c r="G7" s="31" t="s">
        <v>28</v>
      </c>
      <c r="H7" s="115">
        <v>6011</v>
      </c>
      <c r="I7" s="116">
        <v>21901.75</v>
      </c>
      <c r="J7" s="30"/>
      <c r="K7" s="3" t="s">
        <v>29</v>
      </c>
      <c r="P7" s="83"/>
      <c r="Q7" s="118">
        <v>6091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6050.5</v>
      </c>
      <c r="I8" s="73">
        <f>+C19</f>
        <v>21968.25</v>
      </c>
      <c r="J8" s="30"/>
      <c r="K8" s="3" t="s">
        <v>33</v>
      </c>
      <c r="P8" s="111"/>
      <c r="Q8" s="118"/>
    </row>
    <row r="9" spans="1:21" ht="18" customHeight="1" x14ac:dyDescent="0.35">
      <c r="A9" s="31" t="s">
        <v>34</v>
      </c>
      <c r="B9" s="72">
        <f>(9*B$19)+(B$5-(9*B$6))</f>
        <v>6596.75</v>
      </c>
      <c r="C9" s="72">
        <f>(9*C$19)+(C$5-(9*C$6))</f>
        <v>24163</v>
      </c>
      <c r="D9" s="72">
        <f>(9*D$19)+(D$5-(9*D$6))</f>
        <v>6530.7000000000116</v>
      </c>
      <c r="E9" s="72">
        <f>(9*E$19)+(E$5-(9*E$6))</f>
        <v>23862.489999999991</v>
      </c>
      <c r="F9" s="52"/>
      <c r="G9" s="76" t="s">
        <v>35</v>
      </c>
      <c r="H9" s="66" t="s">
        <v>36</v>
      </c>
      <c r="K9" s="3" t="s">
        <v>37</v>
      </c>
      <c r="P9" s="111"/>
      <c r="Q9" s="117"/>
    </row>
    <row r="10" spans="1:21" ht="18" customHeight="1" x14ac:dyDescent="0.35">
      <c r="A10" s="31" t="s">
        <v>38</v>
      </c>
      <c r="B10" s="72">
        <f>(8*B$19)+(B$5-(8*B$6))</f>
        <v>6539.5</v>
      </c>
      <c r="C10" s="72">
        <f>(8*C$19)+(C$5-(8*C$6))</f>
        <v>23933</v>
      </c>
      <c r="D10" s="72">
        <f>(8*D$19)+(D$5-(8*D$6))</f>
        <v>6474.9300000000076</v>
      </c>
      <c r="E10" s="72">
        <f>(8*E$19)+(E$5-(8*E$6))</f>
        <v>23641.309999999998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/>
    </row>
    <row r="11" spans="1:21" ht="18" customHeight="1" x14ac:dyDescent="0.35">
      <c r="A11" s="31" t="s">
        <v>41</v>
      </c>
      <c r="B11" s="72">
        <f>(7*B$19)+(B$5-(7*B$6))</f>
        <v>6482.25</v>
      </c>
      <c r="C11" s="72">
        <f>(7*C$19)+(C$5-(7*C$6))</f>
        <v>23703</v>
      </c>
      <c r="D11" s="72">
        <f>(7*D$19)+(D$5-(7*D$6))</f>
        <v>6419.1600000000035</v>
      </c>
      <c r="E11" s="72">
        <f>(7*E$19)+(E$5-(7*E$6))</f>
        <v>23420.130000000005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6425</v>
      </c>
      <c r="C12" s="72">
        <f>(6*C$19)+(C$5-(6*C$6))</f>
        <v>23473</v>
      </c>
      <c r="D12" s="72">
        <f>(6*D$19)+(D$5-(6*D$6))</f>
        <v>6363.3900000000031</v>
      </c>
      <c r="E12" s="72">
        <f>(6*E$19)+(E$5-(6*E$6))</f>
        <v>23198.949999999997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6367.75</v>
      </c>
      <c r="C13" s="44">
        <f>(5*C$19)+(C$5-(5*C$6))</f>
        <v>23243</v>
      </c>
      <c r="D13" s="44">
        <f>(5*D$19)+(D$5-(5*D$6))</f>
        <v>6307.6200000000026</v>
      </c>
      <c r="E13" s="44">
        <f>(5*E$19)+(E$5-(5*E$6))</f>
        <v>22977.76999999999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6310.5</v>
      </c>
      <c r="C14" s="44">
        <f>(4*C$19)+(C$5-(4*C$6))</f>
        <v>23013</v>
      </c>
      <c r="D14" s="44">
        <f>(4*D$19)+(D$5-(4*D$6))</f>
        <v>6251.8500000000022</v>
      </c>
      <c r="E14" s="44">
        <f>(4*E$19)+(E$5-(4*E$6))</f>
        <v>22756.589999999997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6253.25</v>
      </c>
      <c r="C15" s="44">
        <f>(3*C$19)+(C$5-(3*C$6))</f>
        <v>22783</v>
      </c>
      <c r="D15" s="44">
        <f>(3*D$19)+(D$5-(3*D$6))</f>
        <v>6196.0800000000017</v>
      </c>
      <c r="E15" s="44">
        <f>(3*E$19)+(E$5-(3*E$6))</f>
        <v>22535.410000000003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6196</v>
      </c>
      <c r="C16" s="44">
        <f>C$5+2*(C$19-C$6)</f>
        <v>22553</v>
      </c>
      <c r="D16" s="44">
        <f>D$5+2*(D$19-D$6)</f>
        <v>6140.3100000000013</v>
      </c>
      <c r="E16" s="44">
        <f>E$5+2*(E$19-E$6)</f>
        <v>22314.23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6138.75</v>
      </c>
      <c r="C17" s="44">
        <f>C$19+(C$18-C$20)</f>
        <v>22323</v>
      </c>
      <c r="D17" s="44">
        <f>D$19+(D$18-D$20)</f>
        <v>6084.5400000000009</v>
      </c>
      <c r="E17" s="44">
        <f>E$19+(E$18-E$20)</f>
        <v>22093.05</v>
      </c>
      <c r="F17" s="53"/>
      <c r="G17" s="93">
        <f>+B7-D7</f>
        <v>51.829999999999927</v>
      </c>
      <c r="H17" s="94">
        <f>+C7-E7</f>
        <v>217.16999999999825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6107.75</v>
      </c>
      <c r="C18" s="44">
        <f>(2*C$19)-C$6</f>
        <v>22198.25</v>
      </c>
      <c r="D18" s="44">
        <f>(2*D$19)-D$6</f>
        <v>6054.77</v>
      </c>
      <c r="E18" s="44">
        <f>(2*E$19)-E$6</f>
        <v>21974.68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6050.5</v>
      </c>
      <c r="C19" s="22">
        <f>ROUND((((C$5+C$6+C$7)/3)/0.25),0)*0.25</f>
        <v>21968.25</v>
      </c>
      <c r="D19" s="22">
        <f>ROUND((((D$5+D$6+D$7)/3)/0.25),0)*0.25</f>
        <v>5999</v>
      </c>
      <c r="E19" s="22">
        <f>ROUND((((E$5+E$6+E$7)/3)/0.25),0)*0.25</f>
        <v>21753.5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6825.75</v>
      </c>
      <c r="M19">
        <f>(13*$C$19)+(($C$5-(13*$C$6)))</f>
        <v>25083</v>
      </c>
      <c r="N19">
        <f>(13*$B$19)+(($B$5-(13*$B$6)))</f>
        <v>6825.75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6019.5</v>
      </c>
      <c r="C20" s="46">
        <f>(2*C$19)-C$5</f>
        <v>21843.5</v>
      </c>
      <c r="D20" s="46">
        <f>(2*D$19)-D$5</f>
        <v>5969.23</v>
      </c>
      <c r="E20" s="46">
        <f>(2*E$19)-E$5</f>
        <v>21635.13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6768.5</v>
      </c>
      <c r="M20">
        <f>(12*C$19)+((C$5-(12*C$6)))</f>
        <v>24853</v>
      </c>
      <c r="N20">
        <f>(12*D$19)+((D$5-(12*D$6)))</f>
        <v>6698.0100000000093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5962.25</v>
      </c>
      <c r="C21" s="46">
        <f>C$19-(C$18-C$20)</f>
        <v>21613.5</v>
      </c>
      <c r="D21" s="46">
        <f>D$19-(D$18-D$20)</f>
        <v>5913.4599999999991</v>
      </c>
      <c r="E21" s="46">
        <f>E$19-(E$18-E$20)</f>
        <v>21413.95</v>
      </c>
      <c r="F21" s="54"/>
      <c r="G21" s="58" t="s">
        <v>65</v>
      </c>
      <c r="H21" s="95">
        <f>+B5-B6</f>
        <v>88.25</v>
      </c>
      <c r="I21" s="59">
        <f>+(H21*I19*100)/2</f>
        <v>50.527831425240535</v>
      </c>
      <c r="K21" s="21" t="s">
        <v>74</v>
      </c>
      <c r="L21">
        <f>(11*B$19)+((B$5-(11*B$6)))</f>
        <v>6711.25</v>
      </c>
      <c r="M21">
        <f>(11*C$19)+((C$5-(11*C$6)))</f>
        <v>24623</v>
      </c>
      <c r="N21">
        <f>(11*D$19)+((D$5-(11*D$6)))</f>
        <v>6642.2400000000052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5931.25</v>
      </c>
      <c r="C22" s="46">
        <f>C$6-2*(C$5-C$19)</f>
        <v>21488.75</v>
      </c>
      <c r="D22" s="46">
        <f>D$6-2*(D$5-D$19)</f>
        <v>5883.6899999999987</v>
      </c>
      <c r="E22" s="46">
        <f>E$6-2*(E$5-E$19)</f>
        <v>21295.58</v>
      </c>
      <c r="F22" s="54"/>
      <c r="G22" s="60" t="s">
        <v>66</v>
      </c>
      <c r="H22" s="96">
        <f>+C5-C6</f>
        <v>354.75</v>
      </c>
      <c r="I22" s="61">
        <f>(+H22*I19*100)/2</f>
        <v>203.11329402950798</v>
      </c>
      <c r="J22" s="4"/>
      <c r="K22" s="21" t="s">
        <v>76</v>
      </c>
      <c r="L22">
        <f>(10*B$19)+((B$5-(10*B$6)))</f>
        <v>6654</v>
      </c>
      <c r="M22">
        <f>(10*C$19)+((C$5-(10*C$6)))</f>
        <v>24393</v>
      </c>
      <c r="N22">
        <f>(10*D$19)+((D$5-(10*D$6)))</f>
        <v>6586.4700000000012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5900.25</v>
      </c>
      <c r="C23" s="46">
        <f>(3*C$19)-((3*C$5)-C$6)</f>
        <v>21364</v>
      </c>
      <c r="D23" s="46">
        <f>(3*D$19)-((3*D$5)-D$6)</f>
        <v>5853.9199999999983</v>
      </c>
      <c r="E23" s="46">
        <f>(3*E$19)-((3*E$5)-E$6)</f>
        <v>21177.21</v>
      </c>
      <c r="F23" s="54"/>
      <c r="G23" s="67"/>
      <c r="K23" s="21" t="s">
        <v>34</v>
      </c>
      <c r="L23">
        <f>(9*B$19)+((B$5-(9*B$6)))</f>
        <v>6596.75</v>
      </c>
      <c r="M23">
        <f>(9*C$19)+((C$5-(9*C$6)))</f>
        <v>24163</v>
      </c>
      <c r="N23">
        <f>(9*D$19)+((D$5-(9*D$6)))</f>
        <v>6530.7000000000116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5869.25</v>
      </c>
      <c r="C24" s="46">
        <f>(4*C$19)-((4*C$5)-C$6)</f>
        <v>21239.25</v>
      </c>
      <c r="D24" s="46">
        <f>(4*D$19)-((4*D$5)-D$6)</f>
        <v>5824.1499999999978</v>
      </c>
      <c r="E24" s="46">
        <f>(4*E$19)-((4*E$5)-E$6)</f>
        <v>21058.839999999997</v>
      </c>
      <c r="F24" s="51"/>
      <c r="G24" s="106">
        <f>+B2</f>
        <v>45831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6539.5</v>
      </c>
      <c r="M24">
        <f>(8*C$19)+((C$5-(8*C$6)))</f>
        <v>23933</v>
      </c>
      <c r="N24">
        <f>(8*D$19)+((D$5-(8*D$6)))</f>
        <v>6474.9300000000076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5838.25</v>
      </c>
      <c r="C25" s="46">
        <f>(5*C$19)-((5*C$5)-C$6)</f>
        <v>21114.5</v>
      </c>
      <c r="D25" s="46">
        <f>(5*D$19)-((5*D$5)-D$6)</f>
        <v>5794.3799999999974</v>
      </c>
      <c r="E25" s="46">
        <f>(5*E$19)-((5*E$5)-E$6)</f>
        <v>20940.47</v>
      </c>
      <c r="F25" s="51"/>
      <c r="G25" s="103" t="s">
        <v>77</v>
      </c>
      <c r="H25" s="108">
        <f>(+H21/B4)/2</f>
        <v>7.3236514522821575E-3</v>
      </c>
      <c r="I25" s="108">
        <f>(+H22/C4)/2</f>
        <v>8.110703384889742E-3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5807.25</v>
      </c>
      <c r="C26" s="69">
        <f>ROUND((6*C$19)-((6*C$5)-C$6),2)</f>
        <v>20989.75</v>
      </c>
      <c r="D26" s="69">
        <f>ROUND((6*D$19)-((6*D$5)-D$6),2)</f>
        <v>5764.61</v>
      </c>
      <c r="E26" s="69">
        <f>ROUND((6*E$19)-((6*E$5)-E$6),2)</f>
        <v>20822.099999999999</v>
      </c>
      <c r="F26" s="55"/>
      <c r="G26" s="109" t="s">
        <v>79</v>
      </c>
      <c r="H26" s="107">
        <f>+H25*1600</f>
        <v>11.717842323651452</v>
      </c>
      <c r="I26" s="107">
        <f>+I25*1600</f>
        <v>12.977125415823586</v>
      </c>
      <c r="K26" s="21" t="s">
        <v>80</v>
      </c>
      <c r="L26">
        <f>(10*$B$19)-((10*$B$5)-$B$6)</f>
        <v>5683.25</v>
      </c>
      <c r="M26">
        <f>(10*$C$19)-((10*$C$5)-$C$6)</f>
        <v>20490.75</v>
      </c>
      <c r="N26">
        <f>(10*$D$19)-((10*$D$5)-$D$6)</f>
        <v>5645.5299999999988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5776.25</v>
      </c>
      <c r="C27" s="69">
        <f>ROUND((7*C$19)-((7*C$5)-C$6),2)</f>
        <v>20865</v>
      </c>
      <c r="D27" s="69">
        <f>ROUND((7*D$19)-((7*D$5)-D$6),2)</f>
        <v>5734.84</v>
      </c>
      <c r="E27" s="69">
        <f>ROUND((7*E$19)-((7*E$5)-E$6),2)</f>
        <v>20703.73</v>
      </c>
      <c r="F27" s="55"/>
      <c r="G27" s="41"/>
      <c r="H27" s="86"/>
      <c r="K27" s="21" t="s">
        <v>82</v>
      </c>
      <c r="L27">
        <f>(11*$B$19)-((11*$B$5)-$B$6)</f>
        <v>5652.25</v>
      </c>
      <c r="M27">
        <f>(11*$C$19)-((11*$C$5)-$C$6)</f>
        <v>20366</v>
      </c>
      <c r="N27">
        <f>(11*$D$19)-((11*$D$5)-$D$6)</f>
        <v>5615.7599999999948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5745.25</v>
      </c>
      <c r="C28" s="71">
        <f>ROUND((8*C$19)-((8*C$5)-C$6),2)</f>
        <v>20740.25</v>
      </c>
      <c r="D28" s="71">
        <f>ROUND((8*D$19)-((8*D$5)-D$6),2)</f>
        <v>5705.07</v>
      </c>
      <c r="E28" s="71">
        <f>ROUND((8*E$19)-((8*E$5)-E$6),2)</f>
        <v>20585.36</v>
      </c>
      <c r="G28" s="83"/>
      <c r="H28" s="40"/>
      <c r="I28" s="2"/>
      <c r="K28" s="21" t="s">
        <v>84</v>
      </c>
      <c r="L28">
        <f>(12*$B$19)-((12*$B$5)-$B$6)</f>
        <v>5621.25</v>
      </c>
      <c r="M28">
        <f>(12*$C$19)-((12*$C$5)-$C$6)</f>
        <v>20241.25</v>
      </c>
      <c r="N28">
        <f>(12*$D$19)-((12*$D$5)-$D$6)</f>
        <v>5585.9899999999907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5714.25</v>
      </c>
      <c r="C29" s="71">
        <f>ROUND((9*C$19)-((9*C$5)-C$6),2)</f>
        <v>20615.5</v>
      </c>
      <c r="D29" s="71">
        <f>ROUND((9*D$19)-((9*D$5)-D$6),2)</f>
        <v>5675.3</v>
      </c>
      <c r="E29" s="71">
        <f>ROUND((9*E$19)-((9*E$5)-E$6),2)</f>
        <v>20466.990000000002</v>
      </c>
      <c r="G29" s="41"/>
      <c r="H29" s="40"/>
      <c r="I29" s="25"/>
      <c r="K29" s="21" t="s">
        <v>86</v>
      </c>
      <c r="L29">
        <f>(13*$B$19)-((13*$B$5)-$B$6)</f>
        <v>5590.25</v>
      </c>
      <c r="M29">
        <f>(13*$C$19)-((13*$C$5)-$C$6)</f>
        <v>20116.5</v>
      </c>
      <c r="N29">
        <f>(13*$D$19)-((13*$D$5)-$D$6)</f>
        <v>5556.2199999999866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5559.25</v>
      </c>
      <c r="M30">
        <f>(14*$C$19)-((14*$C$5)-$C$6)</f>
        <v>19991.75</v>
      </c>
      <c r="N30">
        <f>(14*$D$19)-((14*$D$5)-$D$6)</f>
        <v>5526.4499999999971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5404.25</v>
      </c>
      <c r="M31" s="2">
        <f>(19*$C$19)-((19*$C$5)-$C$6)</f>
        <v>19368</v>
      </c>
      <c r="N31">
        <f>(19*$D$19)-((19*$D$5)-$D$6)</f>
        <v>5377.5999999999913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11749.25</v>
      </c>
      <c r="M35" s="2">
        <f>(99*C$19)+((C$5-(99*C$6)))</f>
        <v>44863</v>
      </c>
      <c r="N35" s="2">
        <f>(99*$B$19)+(($B$5-(99*$B$6)))</f>
        <v>11749.25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5311.25</v>
      </c>
      <c r="M38" s="2">
        <f>(22*$C$19)-((22*$C$5)-$C$6)</f>
        <v>18993.75</v>
      </c>
      <c r="N38">
        <f>(22*$D$19)-((22*$D$5)-$D$6)</f>
        <v>5288.2899999999936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2025-06-24T12:25:08Z</dcterms:modified>
</cp:coreProperties>
</file>