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1" i="1" s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E9" i="1"/>
  <c r="E11" i="1"/>
  <c r="E13" i="1"/>
  <c r="E15" i="1"/>
  <c r="H25" i="1"/>
  <c r="H26" i="1" s="1"/>
  <c r="L26" i="1"/>
  <c r="M27" i="1"/>
  <c r="N28" i="1"/>
  <c r="L30" i="1"/>
  <c r="N35" i="1"/>
  <c r="D9" i="1"/>
  <c r="D11" i="1"/>
  <c r="D13" i="1"/>
  <c r="D15" i="1"/>
  <c r="D17" i="1"/>
  <c r="B10" i="1"/>
  <c r="B12" i="1"/>
  <c r="B14" i="1"/>
  <c r="B16" i="1"/>
  <c r="C10" i="1"/>
  <c r="C12" i="1"/>
  <c r="C14" i="1"/>
  <c r="C16" i="1"/>
  <c r="L20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23" i="1"/>
  <c r="B9" i="1"/>
  <c r="B11" i="1"/>
  <c r="B13" i="1"/>
  <c r="B15" i="1"/>
  <c r="B17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21" i="1" s="1"/>
  <c r="C9" i="1"/>
  <c r="C11" i="1"/>
  <c r="C13" i="1"/>
  <c r="C15" i="1"/>
  <c r="N19" i="1"/>
  <c r="N21" i="1"/>
  <c r="M22" i="1"/>
  <c r="N23" i="1"/>
  <c r="N24" i="1"/>
  <c r="C26" i="1"/>
  <c r="B27" i="1"/>
  <c r="D29" i="1"/>
  <c r="C21" i="1" l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<sst xmlns="http://schemas.openxmlformats.org/spreadsheetml/2006/main" count="116" uniqueCount="91">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</sst>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45889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6466.25</v>
      </c>
      <c r="C4" s="43">
        <v>23762.5</v>
      </c>
      <c r="D4" s="37">
        <v>6446.24</v>
      </c>
      <c r="E4" s="37">
        <v>23689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6476.25</v>
      </c>
      <c r="C5" s="43">
        <v>23770.5</v>
      </c>
      <c r="D5" s="37">
        <v>6456.48</v>
      </c>
      <c r="E5" s="37">
        <v>23695.64</v>
      </c>
      <c r="F5" s="50"/>
      <c r="G5" s="31" t="s">
        <v>21</v>
      </c>
      <c r="H5" s="118">
        <v>6455.75</v>
      </c>
      <c r="I5" s="118">
        <v>23615.25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6419.25</v>
      </c>
      <c r="C6" s="43">
        <v>23426</v>
      </c>
      <c r="D6" s="37">
        <v>6400.22</v>
      </c>
      <c r="E6" s="37">
        <v>23346.34</v>
      </c>
      <c r="F6" s="50"/>
      <c r="G6" s="31" t="s">
        <v>25</v>
      </c>
      <c r="H6" s="119">
        <v>6432.75</v>
      </c>
      <c r="I6" s="119">
        <v>23475</v>
      </c>
      <c r="J6" s="30"/>
      <c r="K6" s="3" t="s">
        <v>26</v>
      </c>
      <c r="P6" s="82"/>
      <c r="Q6" s="113">
        <v>6367.5</v>
      </c>
      <c r="S6" s="98"/>
    </row>
    <row r="7" spans="1:21" ht="18" customHeight="1" x14ac:dyDescent="0.45">
      <c r="A7" s="32" t="s">
        <v>27</v>
      </c>
      <c r="B7" s="42">
        <v>6432.5</v>
      </c>
      <c r="C7" s="43">
        <v>23469.5</v>
      </c>
      <c r="D7" s="37">
        <v>6411.37</v>
      </c>
      <c r="E7" s="37">
        <v>23384.77</v>
      </c>
      <c r="F7" s="50"/>
      <c r="G7" s="31" t="s">
        <v>28</v>
      </c>
      <c r="H7" s="119">
        <v>6421.25</v>
      </c>
      <c r="I7" s="120">
        <v>23426.75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6442.75</v>
      </c>
      <c r="I8" s="121">
        <f>+C19</f>
        <v>23555.25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6687.75</v>
      </c>
      <c r="C9" s="72">
        <f>(9*C$19)+(C$5-(9*C$6))</f>
        <v>24933.75</v>
      </c>
      <c r="D9" s="72">
        <f>(9*D$19)+(D$5-(9*D$6))</f>
        <v>6659.25</v>
      </c>
      <c r="E9" s="72">
        <f>(9*E$19)+(E$5-(9*E$6))</f>
        <v>24858.080000000016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6664.25</v>
      </c>
      <c r="C10" s="72">
        <f>(8*C$19)+(C$5-(8*C$6))</f>
        <v>24804.5</v>
      </c>
      <c r="D10" s="72">
        <f>(8*D$19)+(D$5-(8*D$6))</f>
        <v>6636.7200000000012</v>
      </c>
      <c r="E10" s="72">
        <f>(8*E$19)+(E$5-(8*E$6))</f>
        <v>24728.919999999984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6640.75</v>
      </c>
      <c r="C11" s="72">
        <f>(7*C$19)+(C$5-(7*C$6))</f>
        <v>24675.25</v>
      </c>
      <c r="D11" s="72">
        <f>(7*D$19)+(D$5-(7*D$6))</f>
        <v>6614.1900000000023</v>
      </c>
      <c r="E11" s="72">
        <f>(7*E$19)+(E$5-(7*E$6))</f>
        <v>24599.760000000009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6617.25</v>
      </c>
      <c r="C12" s="72">
        <f>(6*C$19)+(C$5-(6*C$6))</f>
        <v>24546</v>
      </c>
      <c r="D12" s="72">
        <f>(6*D$19)+(D$5-(6*D$6))</f>
        <v>6591.66</v>
      </c>
      <c r="E12" s="72">
        <f>(6*E$19)+(E$5-(6*E$6))</f>
        <v>24470.599999999991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6593.75</v>
      </c>
      <c r="C13" s="44">
        <f>(5*C$19)+(C$5-(5*C$6))</f>
        <v>24416.75</v>
      </c>
      <c r="D13" s="44">
        <f>(5*D$19)+(D$5-(5*D$6))</f>
        <v>6569.1299999999974</v>
      </c>
      <c r="E13" s="44">
        <f>(5*E$19)+(E$5-(5*E$6))</f>
        <v>24341.440000000002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6570.25</v>
      </c>
      <c r="C14" s="44">
        <f>(4*C$19)+(C$5-(4*C$6))</f>
        <v>24287.5</v>
      </c>
      <c r="D14" s="44">
        <f>(4*D$19)+(D$5-(4*D$6))</f>
        <v>6546.5999999999985</v>
      </c>
      <c r="E14" s="44">
        <f>(4*E$19)+(E$5-(4*E$6))</f>
        <v>24212.28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6546.75</v>
      </c>
      <c r="C15" s="44">
        <f>(3*C$19)+(C$5-(3*C$6))</f>
        <v>24158.25</v>
      </c>
      <c r="D15" s="44">
        <f>(3*D$19)+(D$5-(3*D$6))</f>
        <v>6524.07</v>
      </c>
      <c r="E15" s="44">
        <f>(3*E$19)+(E$5-(3*E$6))</f>
        <v>24083.119999999995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6523.25</v>
      </c>
      <c r="C16" s="44">
        <f>C$5+2*(C$19-C$6)</f>
        <v>24029</v>
      </c>
      <c r="D16" s="44">
        <f>D$5+2*(D$19-D$6)</f>
        <v>6501.5399999999991</v>
      </c>
      <c r="E16" s="44">
        <f>E$5+2*(E$19-E$6)</f>
        <v>23953.96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6499.75</v>
      </c>
      <c r="C17" s="44">
        <f>C$19+(C$18-C$20)</f>
        <v>23899.75</v>
      </c>
      <c r="D17" s="44">
        <f>D$19+(D$18-D$20)</f>
        <v>6479.0099999999993</v>
      </c>
      <c r="E17" s="44">
        <f>E$19+(E$18-E$20)</f>
        <v>23824.799999999999</v>
      </c>
      <c r="F17" s="53"/>
      <c r="G17" s="92">
        <f>+B7-D7</f>
        <v>21.130000000000109</v>
      </c>
      <c r="H17" s="93">
        <f>+C7-E7</f>
        <v>84.729999999999563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6466.25</v>
      </c>
      <c r="C18" s="44">
        <f>(2*C$19)-C$6</f>
        <v>23684.5</v>
      </c>
      <c r="D18" s="44">
        <f>(2*D$19)-D$6</f>
        <v>6445.28</v>
      </c>
      <c r="E18" s="44">
        <f>(2*E$19)-E$6</f>
        <v>23604.66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6442.75</v>
      </c>
      <c r="C19" s="22">
        <f>ROUND((((C$5+C$6+C$7)/3)/0.25),0)*0.25</f>
        <v>23555.25</v>
      </c>
      <c r="D19" s="22">
        <f>ROUND((((D$5+D$6+D$7)/3)/0.25),0)*0.25</f>
        <v>6422.75</v>
      </c>
      <c r="E19" s="22">
        <f>ROUND((((E$5+E$6+E$7)/3)/0.25),0)*0.25</f>
        <v>23475.5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6781.75</v>
      </c>
      <c r="M19">
        <f>(13*$C$19)+(($C$5-(13*$C$6)))</f>
        <v>25450.75</v>
      </c>
      <c r="N19">
        <f>(13*$B$19)+(($B$5-(13*$B$6)))</f>
        <v>6781.75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6409.25</v>
      </c>
      <c r="C20" s="46">
        <f>(2*C$19)-C$5</f>
        <v>23340</v>
      </c>
      <c r="D20" s="46">
        <f>(2*D$19)-D$5</f>
        <v>6389.02</v>
      </c>
      <c r="E20" s="46">
        <f>(2*E$19)-E$5</f>
        <v>23255.360000000001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6758.25</v>
      </c>
      <c r="M20">
        <f>(12*C$19)+((C$5-(12*C$6)))</f>
        <v>25321.5</v>
      </c>
      <c r="N20">
        <f>(12*D$19)+((D$5-(12*D$6)))</f>
        <v>6726.8399999999965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6385.75</v>
      </c>
      <c r="C21" s="46">
        <f>C$19-(C$18-C$20)</f>
        <v>23210.75</v>
      </c>
      <c r="D21" s="46">
        <f>D$19-(D$18-D$20)</f>
        <v>6366.4900000000007</v>
      </c>
      <c r="E21" s="46">
        <f>E$19-(E$18-E$20)</f>
        <v>23126.2</v>
      </c>
      <c r="F21" s="54"/>
      <c r="G21" s="58" t="s">
        <v>65</v>
      </c>
      <c r="H21" s="94">
        <f>+B5-B6</f>
        <v>57</v>
      </c>
      <c r="I21" s="59">
        <f>+(H21*I19*100)/2</f>
        <v>32.635539844064709</v>
      </c>
      <c r="K21" s="21" t="s">
        <v>74</v>
      </c>
      <c r="L21">
        <f>(11*B$19)+((B$5-(11*B$6)))</f>
        <v>6734.75</v>
      </c>
      <c r="M21">
        <f>(11*C$19)+((C$5-(11*C$6)))</f>
        <v>25192.25</v>
      </c>
      <c r="N21">
        <f>(11*D$19)+((D$5-(11*D$6)))</f>
        <v>6704.3099999999977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6352.25</v>
      </c>
      <c r="C22" s="46">
        <f>C$6-2*(C$5-C$19)</f>
        <v>22995.5</v>
      </c>
      <c r="D22" s="46">
        <f>D$6-2*(D$5-D$19)</f>
        <v>6332.7600000000011</v>
      </c>
      <c r="E22" s="46">
        <f>E$6-2*(E$5-E$19)</f>
        <v>22906.06</v>
      </c>
      <c r="F22" s="54"/>
      <c r="G22" s="60" t="s">
        <v>66</v>
      </c>
      <c r="H22" s="95">
        <f>+C5-C6</f>
        <v>344.5</v>
      </c>
      <c r="I22" s="61">
        <f>(+H22*I19*100)/2</f>
        <v>197.24462239088231</v>
      </c>
      <c r="J22" s="4"/>
      <c r="K22" s="21" t="s">
        <v>76</v>
      </c>
      <c r="L22">
        <f>(10*B$19)+((B$5-(10*B$6)))</f>
        <v>6711.25</v>
      </c>
      <c r="M22">
        <f>(10*C$19)+((C$5-(10*C$6)))</f>
        <v>25063</v>
      </c>
      <c r="N22">
        <f>(10*D$19)+((D$5-(10*D$6)))</f>
        <v>6681.7799999999988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6318.75</v>
      </c>
      <c r="C23" s="46">
        <f>(3*C$19)-((3*C$5)-C$6)</f>
        <v>22780.25</v>
      </c>
      <c r="D23" s="46">
        <f>(3*D$19)-((3*D$5)-D$6)</f>
        <v>6299.0300000000025</v>
      </c>
      <c r="E23" s="46">
        <f>(3*E$19)-((3*E$5)-E$6)</f>
        <v>22685.919999999998</v>
      </c>
      <c r="F23" s="54"/>
      <c r="G23" s="67"/>
      <c r="K23" s="21" t="s">
        <v>34</v>
      </c>
      <c r="L23">
        <f>(9*B$19)+((B$5-(9*B$6)))</f>
        <v>6687.75</v>
      </c>
      <c r="M23">
        <f>(9*C$19)+((C$5-(9*C$6)))</f>
        <v>24933.75</v>
      </c>
      <c r="N23">
        <f>(9*D$19)+((D$5-(9*D$6)))</f>
        <v>6659.25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6285.25</v>
      </c>
      <c r="C24" s="46">
        <f>(4*C$19)-((4*C$5)-C$6)</f>
        <v>22565</v>
      </c>
      <c r="D24" s="46">
        <f>(4*D$19)-((4*D$5)-D$6)</f>
        <v>6265.3000000000029</v>
      </c>
      <c r="E24" s="46">
        <f>(4*E$19)-((4*E$5)-E$6)</f>
        <v>22465.78</v>
      </c>
      <c r="F24" s="51"/>
      <c r="G24" s="105">
        <f>+B2</f>
        <v>45888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6664.25</v>
      </c>
      <c r="M24">
        <f>(8*C$19)+((C$5-(8*C$6)))</f>
        <v>24804.5</v>
      </c>
      <c r="N24">
        <f>(8*D$19)+((D$5-(8*D$6)))</f>
        <v>6636.7200000000012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6251.75</v>
      </c>
      <c r="C25" s="46">
        <f>(5*C$19)-((5*C$5)-C$6)</f>
        <v>22349.75</v>
      </c>
      <c r="D25" s="46">
        <f>(5*D$19)-((5*D$5)-D$6)</f>
        <v>6231.5700000000033</v>
      </c>
      <c r="E25" s="46">
        <f>(5*E$19)-((5*E$5)-E$6)</f>
        <v>22245.64</v>
      </c>
      <c r="F25" s="51"/>
      <c r="G25" s="102" t="s">
        <v>77</v>
      </c>
      <c r="H25" s="107">
        <f>(+H21/B4)/2</f>
        <v>4.4075004832785621E-3</v>
      </c>
      <c r="I25" s="107">
        <f>(+H22/C4)/2</f>
        <v>7.2488164124145183E-3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6218.25</v>
      </c>
      <c r="C26" s="69">
        <f>ROUND((6*C$19)-((6*C$5)-C$6),2)</f>
        <v>22134.5</v>
      </c>
      <c r="D26" s="69">
        <f>ROUND((6*D$19)-((6*D$5)-D$6),2)</f>
        <v>6197.84</v>
      </c>
      <c r="E26" s="69">
        <f>ROUND((6*E$19)-((6*E$5)-E$6),2)</f>
        <v>22025.5</v>
      </c>
      <c r="F26" s="55"/>
      <c r="G26" s="108" t="s">
        <v>79</v>
      </c>
      <c r="H26" s="106">
        <f>+H25*1600</f>
        <v>7.0520007732456991</v>
      </c>
      <c r="I26" s="106">
        <f>+I25*1600</f>
        <v>11.598106259863229</v>
      </c>
      <c r="K26" s="21" t="s">
        <v>80</v>
      </c>
      <c r="L26">
        <f>(10*$B$19)-((10*$B$5)-$B$6)</f>
        <v>6084.25</v>
      </c>
      <c r="M26">
        <f>(10*$C$19)-((10*$C$5)-$C$6)</f>
        <v>21273.5</v>
      </c>
      <c r="N26">
        <f>(10*$D$19)-((10*$D$5)-$D$6)</f>
        <v>6062.9200000000055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6184.75</v>
      </c>
      <c r="C27" s="69">
        <f>ROUND((7*C$19)-((7*C$5)-C$6),2)</f>
        <v>21919.25</v>
      </c>
      <c r="D27" s="69">
        <f>ROUND((7*D$19)-((7*D$5)-D$6),2)</f>
        <v>6164.11</v>
      </c>
      <c r="E27" s="69">
        <f>ROUND((7*E$19)-((7*E$5)-E$6),2)</f>
        <v>21805.360000000001</v>
      </c>
      <c r="F27" s="55"/>
      <c r="G27" s="41"/>
      <c r="H27" s="85"/>
      <c r="K27" s="21" t="s">
        <v>82</v>
      </c>
      <c r="L27">
        <f>(11*$B$19)-((11*$B$5)-$B$6)</f>
        <v>6050.75</v>
      </c>
      <c r="M27">
        <f>(11*$C$19)-((11*$C$5)-$C$6)</f>
        <v>21058.25</v>
      </c>
      <c r="N27">
        <f>(11*$D$19)-((11*$D$5)-$D$6)</f>
        <v>6029.1900000000023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6151.25</v>
      </c>
      <c r="C28" s="71">
        <f>ROUND((8*C$19)-((8*C$5)-C$6),2)</f>
        <v>21704</v>
      </c>
      <c r="D28" s="71">
        <f>ROUND((8*D$19)-((8*D$5)-D$6),2)</f>
        <v>6130.38</v>
      </c>
      <c r="E28" s="71">
        <f>ROUND((8*E$19)-((8*E$5)-E$6),2)</f>
        <v>21585.22</v>
      </c>
      <c r="G28" s="82"/>
      <c r="H28" s="40"/>
      <c r="I28" s="2"/>
      <c r="K28" s="21" t="s">
        <v>84</v>
      </c>
      <c r="L28">
        <f>(12*$B$19)-((12*$B$5)-$B$6)</f>
        <v>6017.25</v>
      </c>
      <c r="M28">
        <f>(12*$C$19)-((12*$C$5)-$C$6)</f>
        <v>20843</v>
      </c>
      <c r="N28">
        <f>(12*$D$19)-((12*$D$5)-$D$6)</f>
        <v>5995.4600000000064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6117.75</v>
      </c>
      <c r="C29" s="71">
        <f>ROUND((9*C$19)-((9*C$5)-C$6),2)</f>
        <v>21488.75</v>
      </c>
      <c r="D29" s="71">
        <f>ROUND((9*D$19)-((9*D$5)-D$6),2)</f>
        <v>6096.65</v>
      </c>
      <c r="E29" s="71">
        <f>ROUND((9*E$19)-((9*E$5)-E$6),2)</f>
        <v>21365.08</v>
      </c>
      <c r="G29" s="41"/>
      <c r="H29" s="40"/>
      <c r="I29" s="25"/>
      <c r="K29" s="21" t="s">
        <v>86</v>
      </c>
      <c r="L29">
        <f>(13*$B$19)-((13*$B$5)-$B$6)</f>
        <v>5983.75</v>
      </c>
      <c r="M29">
        <f>(13*$C$19)-((13*$C$5)-$C$6)</f>
        <v>20627.75</v>
      </c>
      <c r="N29">
        <f>(13*$D$19)-((13*$D$5)-$D$6)</f>
        <v>5961.7300000000105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5950.25</v>
      </c>
      <c r="M30">
        <f>(14*$C$19)-((14*$C$5)-$C$6)</f>
        <v>20412.5</v>
      </c>
      <c r="N30">
        <f>(14*$D$19)-((14*$D$5)-$D$6)</f>
        <v>5928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5782.75</v>
      </c>
      <c r="M31" s="2">
        <f>(19*$C$19)-((19*$C$5)-$C$6)</f>
        <v>19336.25</v>
      </c>
      <c r="N31">
        <f>(19*$D$19)-((19*$D$5)-$D$6)</f>
        <v>5759.3500000000058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8802.75</v>
      </c>
      <c r="M35" s="2">
        <f>(99*C$19)+((C$5-(99*C$6)))</f>
        <v>36566.25</v>
      </c>
      <c r="N35" s="2">
        <f>(99*$B$19)+(($B$5-(99*$B$6)))</f>
        <v>8802.75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5682.25</v>
      </c>
      <c r="M38" s="2">
        <f>(22*$C$19)-((22*$C$5)-$C$6)</f>
        <v>18690.5</v>
      </c>
      <c r="N38">
        <f>(22*$D$19)-((22*$D$5)-$D$6)</f>
        <v>5658.1600000000035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2025-08-20T12:24:05Z</dcterms:modified>
</cp:coreProperties>
</file>