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21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B10" i="1"/>
  <c r="B14" i="1"/>
  <c r="B16" i="1"/>
  <c r="C10" i="1"/>
  <c r="C12" i="1"/>
  <c r="C14" i="1"/>
  <c r="C16" i="1"/>
  <c r="E22" i="1"/>
  <c r="D23" i="1"/>
  <c r="E24" i="1"/>
  <c r="E25" i="1"/>
  <c r="L27" i="1"/>
  <c r="M28" i="1"/>
  <c r="N29" i="1"/>
  <c r="M35" i="1"/>
  <c r="D9" i="1"/>
  <c r="D13" i="1"/>
  <c r="D15" i="1"/>
  <c r="E9" i="1"/>
  <c r="E13" i="1"/>
  <c r="E15" i="1"/>
  <c r="B12" i="1"/>
  <c r="H25" i="1"/>
  <c r="H26" i="1" s="1"/>
  <c r="L26" i="1"/>
  <c r="M27" i="1"/>
  <c r="N28" i="1"/>
  <c r="L30" i="1"/>
  <c r="N35" i="1"/>
  <c r="I8" i="1"/>
  <c r="E12" i="1"/>
  <c r="E14" i="1"/>
  <c r="C18" i="1"/>
  <c r="C17" i="1" s="1"/>
  <c r="I22" i="1"/>
  <c r="L24" i="1"/>
  <c r="M26" i="1"/>
  <c r="N27" i="1"/>
  <c r="M30" i="1"/>
  <c r="L38" i="1"/>
  <c r="D11" i="1"/>
  <c r="E11" i="1"/>
  <c r="E23" i="1"/>
  <c r="E10" i="1"/>
  <c r="E16" i="1"/>
  <c r="L19" i="1"/>
  <c r="M20" i="1"/>
  <c r="L21" i="1"/>
  <c r="L23" i="1"/>
  <c r="B29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E17" i="1" s="1"/>
  <c r="H8" i="1"/>
  <c r="D10" i="1"/>
  <c r="D12" i="1"/>
  <c r="D14" i="1"/>
  <c r="D16" i="1"/>
  <c r="B18" i="1"/>
  <c r="B17" i="1" s="1"/>
  <c r="L20" i="1"/>
  <c r="C9" i="1"/>
  <c r="C11" i="1"/>
  <c r="C13" i="1"/>
  <c r="C15" i="1"/>
  <c r="N19" i="1"/>
  <c r="N21" i="1"/>
  <c r="M22" i="1"/>
  <c r="N23" i="1"/>
  <c r="N24" i="1"/>
  <c r="C26" i="1"/>
  <c r="B27" i="1"/>
  <c r="D29" i="1"/>
  <c r="B21" i="1" l="1"/>
  <c r="D21" i="1"/>
  <c r="C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<sst xmlns="http://schemas.openxmlformats.org/spreadsheetml/2006/main" count="116" uniqueCount="91">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</sst>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I8" sqref="I8"/>
    </sheetView>
  </sheetViews>
  <sheetFormatPr defaultColWidth="8.81640625" defaultRowHeight="14.5" x14ac:dyDescent="0.35"/>
  <cols>
    <col min="1" max="1" width="11.26953125" customWidth="1"/>
    <col min="2" max="2" width="9.453125" bestFit="1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45932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45931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29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45931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6706.75</v>
      </c>
      <c r="C4" s="43">
        <v>24763</v>
      </c>
      <c r="D4" s="37">
        <v>6664.92</v>
      </c>
      <c r="E4" s="37">
        <v>24539.25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6769.5</v>
      </c>
      <c r="C5" s="43">
        <v>25036.75</v>
      </c>
      <c r="D5" s="37">
        <v>6718.48</v>
      </c>
      <c r="E5" s="37">
        <v>24816.67</v>
      </c>
      <c r="F5" s="50"/>
      <c r="G5" s="31" t="s">
        <v>21</v>
      </c>
      <c r="H5" s="114">
        <v>6769.25</v>
      </c>
      <c r="I5" s="114">
        <v>25035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6705.25</v>
      </c>
      <c r="C6" s="43">
        <v>24726.5</v>
      </c>
      <c r="D6" s="37">
        <v>6656.2</v>
      </c>
      <c r="E6" s="37">
        <v>24517.759999999998</v>
      </c>
      <c r="F6" s="50"/>
      <c r="G6" s="31" t="s">
        <v>25</v>
      </c>
      <c r="H6" s="115">
        <v>6764.75</v>
      </c>
      <c r="I6" s="115">
        <v>25025</v>
      </c>
      <c r="J6" s="30"/>
      <c r="K6" s="3" t="s">
        <v>26</v>
      </c>
      <c r="P6" s="82"/>
      <c r="Q6" s="112">
        <v>6703</v>
      </c>
      <c r="S6" s="98"/>
    </row>
    <row r="7" spans="1:21" ht="18" customHeight="1" x14ac:dyDescent="0.45">
      <c r="A7" s="32" t="s">
        <v>27</v>
      </c>
      <c r="B7" s="42">
        <v>6761.5</v>
      </c>
      <c r="C7" s="43">
        <v>25017.5</v>
      </c>
      <c r="D7" s="37">
        <v>6711.2</v>
      </c>
      <c r="E7" s="37">
        <v>24800.86</v>
      </c>
      <c r="F7" s="50"/>
      <c r="G7" s="31" t="s">
        <v>28</v>
      </c>
      <c r="H7" s="115">
        <v>6730.75</v>
      </c>
      <c r="I7" s="116">
        <v>24881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17">
        <f>+B19</f>
        <v>6745.5</v>
      </c>
      <c r="I8" s="117">
        <f>+C19</f>
        <v>24927</v>
      </c>
      <c r="J8" s="30"/>
      <c r="K8" s="3" t="s">
        <v>33</v>
      </c>
      <c r="P8" s="109"/>
      <c r="Q8" s="112">
        <v>6571.75</v>
      </c>
    </row>
    <row r="9" spans="1:21" ht="18" customHeight="1" x14ac:dyDescent="0.35">
      <c r="A9" s="31" t="s">
        <v>34</v>
      </c>
      <c r="B9" s="72">
        <f>(9*B$19)+(B$5-(9*B$6))</f>
        <v>7131.75</v>
      </c>
      <c r="C9" s="72">
        <f>(9*C$19)+(C$5-(9*C$6))</f>
        <v>26841.25</v>
      </c>
      <c r="D9" s="72">
        <f>(9*D$19)+(D$5-(9*D$6))</f>
        <v>7069.9300000000076</v>
      </c>
      <c r="E9" s="72">
        <f>(9*E$19)+(E$5-(9*E$6))</f>
        <v>26562.580000000016</v>
      </c>
      <c r="F9" s="52"/>
      <c r="G9" s="75" t="s">
        <v>35</v>
      </c>
      <c r="H9" s="66" t="s">
        <v>36</v>
      </c>
      <c r="K9" s="3" t="s">
        <v>37</v>
      </c>
      <c r="P9" s="109"/>
      <c r="Q9" s="112">
        <v>6509.25</v>
      </c>
    </row>
    <row r="10" spans="1:21" ht="18" customHeight="1" x14ac:dyDescent="0.35">
      <c r="A10" s="31" t="s">
        <v>38</v>
      </c>
      <c r="B10" s="72">
        <f>(8*B$19)+(B$5-(8*B$6))</f>
        <v>7091.5</v>
      </c>
      <c r="C10" s="72">
        <f>(8*C$19)+(C$5-(8*C$6))</f>
        <v>26640.75</v>
      </c>
      <c r="D10" s="72">
        <f>(8*D$19)+(D$5-(8*D$6))</f>
        <v>7030.8800000000047</v>
      </c>
      <c r="E10" s="72">
        <f>(8*E$19)+(E$5-(8*E$6))</f>
        <v>26368.590000000026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2">
        <v>6506.25</v>
      </c>
    </row>
    <row r="11" spans="1:21" ht="18" customHeight="1" x14ac:dyDescent="0.35">
      <c r="A11" s="31" t="s">
        <v>41</v>
      </c>
      <c r="B11" s="72">
        <f>(7*B$19)+(B$5-(7*B$6))</f>
        <v>7051.25</v>
      </c>
      <c r="C11" s="72">
        <f>(7*C$19)+(C$5-(7*C$6))</f>
        <v>26440.25</v>
      </c>
      <c r="D11" s="72">
        <f>(7*D$19)+(D$5-(7*D$6))</f>
        <v>6991.8300000000017</v>
      </c>
      <c r="E11" s="72">
        <f>(7*E$19)+(E$5-(7*E$6))</f>
        <v>26174.600000000035</v>
      </c>
      <c r="F11" s="52"/>
      <c r="G11" s="73" t="s">
        <v>42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43</v>
      </c>
      <c r="B12" s="72">
        <f>(6*B$19)+(B$5-(6*B$6))</f>
        <v>7011</v>
      </c>
      <c r="C12" s="72">
        <f>(6*C$19)+(C$5-(6*C$6))</f>
        <v>26239.75</v>
      </c>
      <c r="D12" s="72">
        <f>(6*D$19)+(D$5-(6*D$6))</f>
        <v>6952.7799999999988</v>
      </c>
      <c r="E12" s="72">
        <f>(6*E$19)+(E$5-(6*E$6))</f>
        <v>25980.61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47</v>
      </c>
      <c r="B13" s="44">
        <f>(5*B$19)+(B$5-(5*B$6))</f>
        <v>6970.75</v>
      </c>
      <c r="C13" s="44">
        <f>(5*C$19)+(C$5-(5*C$6))</f>
        <v>26039.25</v>
      </c>
      <c r="D13" s="44">
        <f>(5*D$19)+(D$5-(5*D$6))</f>
        <v>6913.73</v>
      </c>
      <c r="E13" s="44">
        <f>(5*E$19)+(E$5-(5*E$6))</f>
        <v>25786.62000000001</v>
      </c>
      <c r="F13" s="52"/>
      <c r="K13" s="12" t="s">
        <v>48</v>
      </c>
      <c r="L13" s="13" t="s">
        <v>49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48</v>
      </c>
      <c r="B14" s="44">
        <f>(4*B$19)+(B$5-(4*B$6))</f>
        <v>6930.5</v>
      </c>
      <c r="C14" s="44">
        <f>(4*C$19)+(C$5-(4*C$6))</f>
        <v>25838.75</v>
      </c>
      <c r="D14" s="44">
        <f>(4*D$19)+(D$5-(4*D$6))</f>
        <v>6874.68</v>
      </c>
      <c r="E14" s="44">
        <f>(4*E$19)+(E$5-(4*E$6))</f>
        <v>25592.630000000005</v>
      </c>
      <c r="F14" s="52"/>
      <c r="K14" s="12" t="s">
        <v>47</v>
      </c>
      <c r="L14" s="13" t="s">
        <v>50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45</v>
      </c>
      <c r="B15" s="44">
        <f>(3*B$19)+(B$5-(3*B$6))</f>
        <v>6890.25</v>
      </c>
      <c r="C15" s="44">
        <f>(3*C$19)+(C$5-(3*C$6))</f>
        <v>25638.25</v>
      </c>
      <c r="D15" s="44">
        <f>(3*D$19)+(D$5-(3*D$6))</f>
        <v>6835.630000000001</v>
      </c>
      <c r="E15" s="44">
        <f>(3*E$19)+(E$5-(3*E$6))</f>
        <v>25398.639999999999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8"/>
      <c r="R15" s="25"/>
      <c r="T15" s="76"/>
    </row>
    <row r="16" spans="1:21" ht="18" customHeight="1" x14ac:dyDescent="0.35">
      <c r="A16" s="31" t="s">
        <v>53</v>
      </c>
      <c r="B16" s="44">
        <f>B$5+2*(B$19-B$6)</f>
        <v>6850</v>
      </c>
      <c r="C16" s="44">
        <f>C$5+2*(C$19-C$6)</f>
        <v>25437.75</v>
      </c>
      <c r="D16" s="44">
        <f>D$5+2*(D$19-D$6)</f>
        <v>6796.58</v>
      </c>
      <c r="E16" s="44">
        <f>E$5+2*(E$19-E$6)</f>
        <v>25204.65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9"/>
      <c r="R16" s="25"/>
    </row>
    <row r="17" spans="1:20" ht="18" customHeight="1" x14ac:dyDescent="0.35">
      <c r="A17" s="31" t="s">
        <v>58</v>
      </c>
      <c r="B17" s="44">
        <f>B$19+(B$18-B$20)</f>
        <v>6809.75</v>
      </c>
      <c r="C17" s="44">
        <f>C$19+(C$18-C$20)</f>
        <v>25237.25</v>
      </c>
      <c r="D17" s="44">
        <f>D$19+(D$18-D$20)</f>
        <v>6757.53</v>
      </c>
      <c r="E17" s="44">
        <f>E$19+(E$18-E$20)</f>
        <v>25010.66</v>
      </c>
      <c r="F17" s="53"/>
      <c r="G17" s="92">
        <f>+B7-D7</f>
        <v>50.300000000000182</v>
      </c>
      <c r="H17" s="93">
        <f>+C7-E7</f>
        <v>216.63999999999942</v>
      </c>
      <c r="I17" s="100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62</v>
      </c>
      <c r="B18" s="44">
        <f>(2*B$19)-B$6</f>
        <v>6785.75</v>
      </c>
      <c r="C18" s="44">
        <f>(2*C$19)-C$6</f>
        <v>25127.5</v>
      </c>
      <c r="D18" s="44">
        <f>(2*D$19)-D$6</f>
        <v>6734.3</v>
      </c>
      <c r="E18" s="44">
        <f>(2*E$19)-E$6</f>
        <v>24905.74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6745.5</v>
      </c>
      <c r="C19" s="22">
        <f>ROUND((((C$5+C$6+C$7)/3)/0.25),0)*0.25</f>
        <v>24927</v>
      </c>
      <c r="D19" s="22">
        <f>ROUND((((D$5+D$6+D$7)/3)/0.25),0)*0.25</f>
        <v>6695.25</v>
      </c>
      <c r="E19" s="22">
        <f>ROUND((((E$5+E$6+E$7)/3)/0.25),0)*0.25</f>
        <v>24711.75</v>
      </c>
      <c r="F19" s="54"/>
      <c r="G19" s="99">
        <v>18.25</v>
      </c>
      <c r="H19" s="89" t="s">
        <v>67</v>
      </c>
      <c r="I19" s="108">
        <f>(+G19/15.93738)/100</f>
        <v>1.145106661195253E-2</v>
      </c>
      <c r="J19" s="36"/>
      <c r="K19" s="21" t="s">
        <v>68</v>
      </c>
      <c r="L19">
        <f>(13*$B$19)+(($B$5-(13*$B$6)))</f>
        <v>7292.75</v>
      </c>
      <c r="M19">
        <f>(13*$C$19)+(($C$5-(13*$C$6)))</f>
        <v>27643.25</v>
      </c>
      <c r="N19">
        <f>(13*$B$19)+(($B$5-(13*$B$6)))</f>
        <v>7292.75</v>
      </c>
      <c r="P19" s="79"/>
      <c r="Q19" s="119"/>
      <c r="R19" s="25"/>
    </row>
    <row r="20" spans="1:20" ht="18" customHeight="1" x14ac:dyDescent="0.35">
      <c r="A20" s="31" t="s">
        <v>69</v>
      </c>
      <c r="B20" s="45">
        <f>(2*B$19)-B$5</f>
        <v>6721.5</v>
      </c>
      <c r="C20" s="46">
        <f>(2*C$19)-C$5</f>
        <v>24817.25</v>
      </c>
      <c r="D20" s="46">
        <f>(2*D$19)-D$5</f>
        <v>6672.02</v>
      </c>
      <c r="E20" s="46">
        <f>(2*E$19)-E$5</f>
        <v>24606.83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7252.5</v>
      </c>
      <c r="M20">
        <f>(12*C$19)+((C$5-(12*C$6)))</f>
        <v>27442.75</v>
      </c>
      <c r="N20">
        <f>(12*D$19)+((D$5-(12*D$6)))</f>
        <v>7187.0800000000017</v>
      </c>
      <c r="P20" s="79"/>
      <c r="Q20" s="122"/>
      <c r="R20" s="25"/>
      <c r="S20" s="76"/>
    </row>
    <row r="21" spans="1:20" ht="18" customHeight="1" x14ac:dyDescent="0.35">
      <c r="A21" s="31" t="s">
        <v>73</v>
      </c>
      <c r="B21" s="45">
        <f>B$19-(B$18-B$20)</f>
        <v>6681.25</v>
      </c>
      <c r="C21" s="46">
        <f>C$19-(C$18-C$20)</f>
        <v>24616.75</v>
      </c>
      <c r="D21" s="46">
        <f>D$19-(D$18-D$20)</f>
        <v>6632.97</v>
      </c>
      <c r="E21" s="46">
        <f>E$19-(E$18-E$20)</f>
        <v>24412.84</v>
      </c>
      <c r="F21" s="54"/>
      <c r="G21" s="58" t="s">
        <v>65</v>
      </c>
      <c r="H21" s="94">
        <f>+B5-B6</f>
        <v>64.25</v>
      </c>
      <c r="I21" s="59">
        <f>+(H21*I19*100)/2</f>
        <v>36.786551490897502</v>
      </c>
      <c r="K21" s="21" t="s">
        <v>74</v>
      </c>
      <c r="L21">
        <f>(11*B$19)+((B$5-(11*B$6)))</f>
        <v>7212.25</v>
      </c>
      <c r="M21">
        <f>(11*C$19)+((C$5-(11*C$6)))</f>
        <v>27242.25</v>
      </c>
      <c r="N21">
        <f>(11*D$19)+((D$5-(11*D$6)))</f>
        <v>7148.0299999999988</v>
      </c>
      <c r="P21" s="79"/>
      <c r="Q21" s="122"/>
      <c r="T21" s="76"/>
    </row>
    <row r="22" spans="1:20" ht="18" customHeight="1" x14ac:dyDescent="0.35">
      <c r="A22" s="31" t="s">
        <v>75</v>
      </c>
      <c r="B22" s="45">
        <f>B$6-2*(B$5-B$19)</f>
        <v>6657.25</v>
      </c>
      <c r="C22" s="46">
        <f>C$6-2*(C$5-C$19)</f>
        <v>24507</v>
      </c>
      <c r="D22" s="46">
        <f>D$6-2*(D$5-D$19)</f>
        <v>6609.7400000000007</v>
      </c>
      <c r="E22" s="46">
        <f>E$6-2*(E$5-E$19)</f>
        <v>24307.920000000002</v>
      </c>
      <c r="F22" s="54"/>
      <c r="G22" s="60" t="s">
        <v>66</v>
      </c>
      <c r="H22" s="95">
        <f>+C5-C6</f>
        <v>310.25</v>
      </c>
      <c r="I22" s="61">
        <f>(+H22*I19*100)/2</f>
        <v>177.63467081791362</v>
      </c>
      <c r="J22" s="4"/>
      <c r="K22" s="21" t="s">
        <v>76</v>
      </c>
      <c r="L22">
        <f>(10*B$19)+((B$5-(10*B$6)))</f>
        <v>7172</v>
      </c>
      <c r="M22">
        <f>(10*C$19)+((C$5-(10*C$6)))</f>
        <v>27041.75</v>
      </c>
      <c r="N22">
        <f>(10*D$19)+((D$5-(10*D$6)))</f>
        <v>7108.9799999999959</v>
      </c>
      <c r="P22" s="79"/>
      <c r="Q22" s="122"/>
      <c r="T22" s="76"/>
    </row>
    <row r="23" spans="1:20" ht="18" customHeight="1" x14ac:dyDescent="0.35">
      <c r="A23" s="31" t="s">
        <v>60</v>
      </c>
      <c r="B23" s="45">
        <f>(3*B$19)-((3*B$5)-B$6)</f>
        <v>6633.25</v>
      </c>
      <c r="C23" s="46">
        <f>(3*C$19)-((3*C$5)-C$6)</f>
        <v>24397.25</v>
      </c>
      <c r="D23" s="46">
        <f>(3*D$19)-((3*D$5)-D$6)</f>
        <v>6586.510000000002</v>
      </c>
      <c r="E23" s="46">
        <f>(3*E$19)-((3*E$5)-E$6)</f>
        <v>24203</v>
      </c>
      <c r="F23" s="54"/>
      <c r="G23" s="67"/>
      <c r="K23" s="21" t="s">
        <v>34</v>
      </c>
      <c r="L23">
        <f>(9*B$19)+((B$5-(9*B$6)))</f>
        <v>7131.75</v>
      </c>
      <c r="M23">
        <f>(9*C$19)+((C$5-(9*C$6)))</f>
        <v>26841.25</v>
      </c>
      <c r="N23">
        <f>(9*D$19)+((D$5-(9*D$6)))</f>
        <v>7069.9300000000076</v>
      </c>
      <c r="P23" s="79"/>
      <c r="Q23" s="122"/>
    </row>
    <row r="24" spans="1:20" ht="18" customHeight="1" x14ac:dyDescent="0.35">
      <c r="A24" s="31" t="s">
        <v>56</v>
      </c>
      <c r="B24" s="45">
        <f>(4*B$19)-((4*B$5)-B$6)</f>
        <v>6609.25</v>
      </c>
      <c r="C24" s="46">
        <f>(4*C$19)-((4*C$5)-C$6)</f>
        <v>24287.5</v>
      </c>
      <c r="D24" s="46">
        <f>(4*D$19)-((4*D$5)-D$6)</f>
        <v>6563.2800000000025</v>
      </c>
      <c r="E24" s="46">
        <f>(4*E$19)-((4*E$5)-E$6)</f>
        <v>24098.080000000002</v>
      </c>
      <c r="F24" s="51"/>
      <c r="G24" s="104">
        <f>+B2</f>
        <v>45931</v>
      </c>
      <c r="H24" s="102" t="s">
        <v>65</v>
      </c>
      <c r="I24" s="103" t="s">
        <v>66</v>
      </c>
      <c r="J24" s="3"/>
      <c r="K24" s="21" t="s">
        <v>38</v>
      </c>
      <c r="L24">
        <f>(8*B$19)+((B$5-(8*B$6)))</f>
        <v>7091.5</v>
      </c>
      <c r="M24">
        <f>(8*C$19)+((C$5-(8*C$6)))</f>
        <v>26640.75</v>
      </c>
      <c r="N24">
        <f>(8*D$19)+((D$5-(8*D$6)))</f>
        <v>7030.8800000000047</v>
      </c>
      <c r="P24" s="79"/>
      <c r="Q24" s="122"/>
      <c r="T24" s="76"/>
    </row>
    <row r="25" spans="1:20" ht="18" customHeight="1" x14ac:dyDescent="0.35">
      <c r="A25" s="31" t="s">
        <v>51</v>
      </c>
      <c r="B25" s="45">
        <f>(5*B$19)-((5*B$5)-B$6)</f>
        <v>6585.25</v>
      </c>
      <c r="C25" s="46">
        <f>(5*C$19)-((5*C$5)-C$6)</f>
        <v>24177.75</v>
      </c>
      <c r="D25" s="46">
        <f>(5*D$19)-((5*D$5)-D$6)</f>
        <v>6540.0500000000065</v>
      </c>
      <c r="E25" s="46">
        <f>(5*E$19)-((5*E$5)-E$6)</f>
        <v>23993.160000000003</v>
      </c>
      <c r="F25" s="51"/>
      <c r="G25" s="101" t="s">
        <v>77</v>
      </c>
      <c r="H25" s="106">
        <f>(+H21/B4)/2</f>
        <v>4.789950423081224E-3</v>
      </c>
      <c r="I25" s="106">
        <f>(+H22/C4)/2</f>
        <v>6.264386382909987E-3</v>
      </c>
      <c r="L25" s="28" t="s">
        <v>65</v>
      </c>
      <c r="M25" s="28" t="s">
        <v>66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78</v>
      </c>
      <c r="B26" s="68">
        <f>ROUND((6*B$19)-((6*B$5)-B$6),2)</f>
        <v>6561.25</v>
      </c>
      <c r="C26" s="69">
        <f>ROUND((6*C$19)-((6*C$5)-C$6),2)</f>
        <v>24068</v>
      </c>
      <c r="D26" s="69">
        <f>ROUND((6*D$19)-((6*D$5)-D$6),2)</f>
        <v>6516.82</v>
      </c>
      <c r="E26" s="69">
        <f>ROUND((6*E$19)-((6*E$5)-E$6),2)</f>
        <v>23888.240000000002</v>
      </c>
      <c r="F26" s="55"/>
      <c r="G26" s="107" t="s">
        <v>79</v>
      </c>
      <c r="H26" s="105">
        <f>+H25*1600</f>
        <v>7.6639206769299584</v>
      </c>
      <c r="I26" s="105">
        <f>+I25*1600</f>
        <v>10.023018212655979</v>
      </c>
      <c r="K26" s="21" t="s">
        <v>80</v>
      </c>
      <c r="L26">
        <f>(10*$B$19)-((10*$B$5)-$B$6)</f>
        <v>6465.25</v>
      </c>
      <c r="M26">
        <f>(10*$C$19)-((10*$C$5)-$C$6)</f>
        <v>23629</v>
      </c>
      <c r="N26">
        <f>(10*$D$19)-((10*$D$5)-$D$6)</f>
        <v>6423.9000000000087</v>
      </c>
      <c r="P26" s="79"/>
      <c r="Q26" s="122"/>
    </row>
    <row r="27" spans="1:20" ht="18" customHeight="1" x14ac:dyDescent="0.35">
      <c r="A27" s="31" t="s">
        <v>81</v>
      </c>
      <c r="B27" s="68">
        <f>ROUND((7*B$19)-((7*B$5)-B$6),2)</f>
        <v>6537.25</v>
      </c>
      <c r="C27" s="69">
        <f>ROUND((7*C$19)-((7*C$5)-C$6),2)</f>
        <v>23958.25</v>
      </c>
      <c r="D27" s="69">
        <f>ROUND((7*D$19)-((7*D$5)-D$6),2)</f>
        <v>6493.59</v>
      </c>
      <c r="E27" s="69">
        <f>ROUND((7*E$19)-((7*E$5)-E$6),2)</f>
        <v>23783.32</v>
      </c>
      <c r="F27" s="55"/>
      <c r="G27" s="41"/>
      <c r="H27" s="85"/>
      <c r="K27" s="21" t="s">
        <v>82</v>
      </c>
      <c r="L27">
        <f>(11*$B$19)-((11*$B$5)-$B$6)</f>
        <v>6441.25</v>
      </c>
      <c r="M27">
        <f>(11*$C$19)-((11*$C$5)-$C$6)</f>
        <v>23519.25</v>
      </c>
      <c r="N27">
        <f>(11*$D$19)-((11*$D$5)-$D$6)</f>
        <v>6400.6699999999983</v>
      </c>
      <c r="P27" s="79"/>
      <c r="Q27" s="122"/>
      <c r="T27" s="76"/>
    </row>
    <row r="28" spans="1:20" ht="18" customHeight="1" x14ac:dyDescent="0.45">
      <c r="A28" s="34" t="s">
        <v>83</v>
      </c>
      <c r="B28" s="70">
        <f>ROUND((8*B$19)-((8*B$5)-B$6),2)</f>
        <v>6513.25</v>
      </c>
      <c r="C28" s="71">
        <f>ROUND((8*C$19)-((8*C$5)-C$6),2)</f>
        <v>23848.5</v>
      </c>
      <c r="D28" s="71">
        <f>ROUND((8*D$19)-((8*D$5)-D$6),2)</f>
        <v>6470.36</v>
      </c>
      <c r="E28" s="71">
        <f>ROUND((8*E$19)-((8*E$5)-E$6),2)</f>
        <v>23678.400000000001</v>
      </c>
      <c r="G28" s="82"/>
      <c r="H28" s="40"/>
      <c r="I28" s="2"/>
      <c r="K28" s="21" t="s">
        <v>84</v>
      </c>
      <c r="L28">
        <f>(12*$B$19)-((12*$B$5)-$B$6)</f>
        <v>6417.25</v>
      </c>
      <c r="M28">
        <f>(12*$C$19)-((12*$C$5)-$C$6)</f>
        <v>23409.5</v>
      </c>
      <c r="N28">
        <f>(12*$D$19)-((12*$D$5)-$D$6)</f>
        <v>6377.4400000000023</v>
      </c>
      <c r="P28" s="41"/>
      <c r="Q28" s="122"/>
      <c r="T28" s="76"/>
    </row>
    <row r="29" spans="1:20" ht="18" customHeight="1" x14ac:dyDescent="0.35">
      <c r="A29" s="34" t="s">
        <v>85</v>
      </c>
      <c r="B29" s="70">
        <f>ROUND((9*B$19)-((9*B$5)-B$6),2)</f>
        <v>6489.25</v>
      </c>
      <c r="C29" s="71">
        <f>ROUND((9*C$19)-((9*C$5)-C$6),2)</f>
        <v>23738.75</v>
      </c>
      <c r="D29" s="71">
        <f>ROUND((9*D$19)-((9*D$5)-D$6),2)</f>
        <v>6447.13</v>
      </c>
      <c r="E29" s="71">
        <f>ROUND((9*E$19)-((9*E$5)-E$6),2)</f>
        <v>23573.48</v>
      </c>
      <c r="G29" s="41"/>
      <c r="H29" s="40"/>
      <c r="I29" s="25"/>
      <c r="K29" s="21" t="s">
        <v>86</v>
      </c>
      <c r="L29">
        <f>(13*$B$19)-((13*$B$5)-$B$6)</f>
        <v>6393.25</v>
      </c>
      <c r="M29">
        <f>(13*$C$19)-((13*$C$5)-$C$6)</f>
        <v>23299.75</v>
      </c>
      <c r="N29">
        <f>(13*$D$19)-((13*$D$5)-$D$6)</f>
        <v>6354.2100000000064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6369.25</v>
      </c>
      <c r="M30">
        <f>(14*$C$19)-((14*$C$5)-$C$6)</f>
        <v>23190</v>
      </c>
      <c r="N30">
        <f>(14*$D$19)-((14*$D$5)-$D$6)</f>
        <v>6330.9799999999959</v>
      </c>
      <c r="Q30" s="122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6249.25</v>
      </c>
      <c r="M31" s="2">
        <f>(19*$C$19)-((19*$C$5)-$C$6)</f>
        <v>22641.25</v>
      </c>
      <c r="N31">
        <f>(19*$D$19)-((19*$D$5)-$D$6)</f>
        <v>6214.8300000000017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123"/>
    </row>
    <row r="35" spans="3:17" x14ac:dyDescent="0.35">
      <c r="C35">
        <v>0</v>
      </c>
      <c r="G35" s="27"/>
      <c r="K35" t="s">
        <v>89</v>
      </c>
      <c r="L35" s="2">
        <f>(99*$B$19)+(($B$5-(99*$B$6)))</f>
        <v>10754.25</v>
      </c>
      <c r="M35" s="2">
        <f>(99*C$19)+((C$5-(99*C$6)))</f>
        <v>44886.25</v>
      </c>
      <c r="N35" s="2">
        <f>(99*$B$19)+(($B$5-(99*$B$6)))</f>
        <v>10754.25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6177.25</v>
      </c>
      <c r="M38" s="2">
        <f>(22*$C$19)-((22*$C$5)-$C$6)</f>
        <v>22312</v>
      </c>
      <c r="N38">
        <f>(22*$D$19)-((22*$D$5)-$D$6)</f>
        <v>6145.140000000014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2025-10-02T12:33:55Z</dcterms:modified>
</cp:coreProperties>
</file>