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11" i="1"/>
  <c r="E15" i="1"/>
  <c r="B10" i="1"/>
  <c r="E22" i="1"/>
  <c r="D23" i="1"/>
  <c r="E24" i="1"/>
  <c r="E25" i="1"/>
  <c r="L27" i="1"/>
  <c r="M28" i="1"/>
  <c r="N29" i="1"/>
  <c r="M35" i="1"/>
  <c r="E20" i="1"/>
  <c r="E17" i="1" s="1"/>
  <c r="H8" i="1"/>
  <c r="D10" i="1"/>
  <c r="D12" i="1"/>
  <c r="D14" i="1"/>
  <c r="D16" i="1"/>
  <c r="B18" i="1"/>
  <c r="B17" i="1" s="1"/>
  <c r="D9" i="1"/>
  <c r="D11" i="1"/>
  <c r="D13" i="1"/>
  <c r="D15" i="1"/>
  <c r="D17" i="1"/>
  <c r="E9" i="1"/>
  <c r="E13" i="1"/>
  <c r="B16" i="1"/>
  <c r="L20" i="1"/>
  <c r="I21" i="1"/>
  <c r="E23" i="1"/>
  <c r="M27" i="1"/>
  <c r="N28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L26" i="1"/>
  <c r="N35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B12" i="1"/>
  <c r="B14" i="1"/>
  <c r="C10" i="1"/>
  <c r="C12" i="1"/>
  <c r="C14" i="1"/>
  <c r="C16" i="1"/>
  <c r="L30" i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<sst xmlns="http://schemas.openxmlformats.org/spreadsheetml/2006/main" count="116" uniqueCount="91">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</sst>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45895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45894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45894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6470</v>
      </c>
      <c r="C4" s="43">
        <v>23496</v>
      </c>
      <c r="D4" s="37">
        <v>6457.67</v>
      </c>
      <c r="E4" s="37">
        <v>23454.3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6482.75</v>
      </c>
      <c r="C5" s="43">
        <v>23616.25</v>
      </c>
      <c r="D5" s="37">
        <v>6466.89</v>
      </c>
      <c r="E5" s="37">
        <v>23546.45</v>
      </c>
      <c r="F5" s="50"/>
      <c r="G5" s="31" t="s">
        <v>21</v>
      </c>
      <c r="H5" s="118">
        <v>6479.25</v>
      </c>
      <c r="I5" s="118">
        <v>23611.5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6453</v>
      </c>
      <c r="C6" s="43">
        <v>23443.25</v>
      </c>
      <c r="D6" s="37">
        <v>6438.06</v>
      </c>
      <c r="E6" s="37">
        <v>23382.19</v>
      </c>
      <c r="F6" s="50"/>
      <c r="G6" s="31" t="s">
        <v>25</v>
      </c>
      <c r="H6" s="119">
        <v>6471.75</v>
      </c>
      <c r="I6" s="119">
        <v>23550</v>
      </c>
      <c r="J6" s="30"/>
      <c r="K6" s="3" t="s">
        <v>26</v>
      </c>
      <c r="P6" s="82"/>
      <c r="Q6" s="124">
        <v>6483.75</v>
      </c>
      <c r="S6" s="98"/>
    </row>
    <row r="7" spans="1:21" ht="18" customHeight="1" x14ac:dyDescent="0.45">
      <c r="A7" s="32" t="s">
        <v>27</v>
      </c>
      <c r="B7" s="42">
        <v>6455.5</v>
      </c>
      <c r="C7" s="43">
        <v>23498.25</v>
      </c>
      <c r="D7" s="37">
        <v>6439.32</v>
      </c>
      <c r="E7" s="37">
        <v>23425.61</v>
      </c>
      <c r="F7" s="50"/>
      <c r="G7" s="31" t="s">
        <v>28</v>
      </c>
      <c r="H7" s="119">
        <v>6466.25</v>
      </c>
      <c r="I7" s="120">
        <v>23532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6463.75</v>
      </c>
      <c r="I8" s="121">
        <f>+C19</f>
        <v>23519.25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6579.5</v>
      </c>
      <c r="C9" s="72">
        <f>(9*C$19)+(C$5-(9*C$6))</f>
        <v>24300.25</v>
      </c>
      <c r="D9" s="72">
        <f>(9*D$19)+(D$5-(9*D$6))</f>
        <v>6556.3499999999985</v>
      </c>
      <c r="E9" s="72">
        <f>(9*E$19)+(E$5-(9*E$6))</f>
        <v>24170.24000000002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6568.75</v>
      </c>
      <c r="C10" s="72">
        <f>(8*C$19)+(C$5-(8*C$6))</f>
        <v>24224.25</v>
      </c>
      <c r="D10" s="72">
        <f>(8*D$19)+(D$5-(8*D$6))</f>
        <v>6546.4099999999962</v>
      </c>
      <c r="E10" s="72">
        <f>(8*E$19)+(E$5-(8*E$6))</f>
        <v>24100.930000000022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6558</v>
      </c>
      <c r="C11" s="72">
        <f>(7*C$19)+(C$5-(7*C$6))</f>
        <v>24148.25</v>
      </c>
      <c r="D11" s="72">
        <f>(7*D$19)+(D$5-(7*D$6))</f>
        <v>6536.4699999999939</v>
      </c>
      <c r="E11" s="72">
        <f>(7*E$19)+(E$5-(7*E$6))</f>
        <v>24031.620000000024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6547.25</v>
      </c>
      <c r="C12" s="72">
        <f>(6*C$19)+(C$5-(6*C$6))</f>
        <v>24072.25</v>
      </c>
      <c r="D12" s="72">
        <f>(6*D$19)+(D$5-(6*D$6))</f>
        <v>6526.5299999999988</v>
      </c>
      <c r="E12" s="72">
        <f>(6*E$19)+(E$5-(6*E$6))</f>
        <v>23962.310000000012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6536.5</v>
      </c>
      <c r="C13" s="44">
        <f>(5*C$19)+(C$5-(5*C$6))</f>
        <v>23996.25</v>
      </c>
      <c r="D13" s="44">
        <f>(5*D$19)+(D$5-(5*D$6))</f>
        <v>6516.5899999999965</v>
      </c>
      <c r="E13" s="44">
        <f>(5*E$19)+(E$5-(5*E$6))</f>
        <v>23893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6525.75</v>
      </c>
      <c r="C14" s="44">
        <f>(4*C$19)+(C$5-(4*C$6))</f>
        <v>23920.25</v>
      </c>
      <c r="D14" s="44">
        <f>(4*D$19)+(D$5-(4*D$6))</f>
        <v>6506.6499999999978</v>
      </c>
      <c r="E14" s="44">
        <f>(4*E$19)+(E$5-(4*E$6))</f>
        <v>23823.690000000002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6515</v>
      </c>
      <c r="C15" s="44">
        <f>(3*C$19)+(C$5-(3*C$6))</f>
        <v>23844.25</v>
      </c>
      <c r="D15" s="44">
        <f>(3*D$19)+(D$5-(3*D$6))</f>
        <v>6496.7099999999991</v>
      </c>
      <c r="E15" s="44">
        <f>(3*E$19)+(E$5-(3*E$6))</f>
        <v>23754.380000000005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6504.25</v>
      </c>
      <c r="C16" s="44">
        <f>C$5+2*(C$19-C$6)</f>
        <v>23768.25</v>
      </c>
      <c r="D16" s="44">
        <f>D$5+2*(D$19-D$6)</f>
        <v>6486.7699999999995</v>
      </c>
      <c r="E16" s="44">
        <f>E$5+2*(E$19-E$6)</f>
        <v>23685.070000000003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6493.5</v>
      </c>
      <c r="C17" s="44">
        <f>C$19+(C$18-C$20)</f>
        <v>23692.25</v>
      </c>
      <c r="D17" s="44">
        <f>D$19+(D$18-D$20)</f>
        <v>6476.83</v>
      </c>
      <c r="E17" s="44">
        <f>E$19+(E$18-E$20)</f>
        <v>23615.760000000002</v>
      </c>
      <c r="F17" s="53"/>
      <c r="G17" s="92">
        <f>+B7-D7</f>
        <v>16.180000000000291</v>
      </c>
      <c r="H17" s="93">
        <f>+C7-E7</f>
        <v>72.639999999999418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6474.5</v>
      </c>
      <c r="C18" s="44">
        <f>(2*C$19)-C$6</f>
        <v>23595.25</v>
      </c>
      <c r="D18" s="44">
        <f>(2*D$19)-D$6</f>
        <v>6457.94</v>
      </c>
      <c r="E18" s="44">
        <f>(2*E$19)-E$6</f>
        <v>23520.81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6463.75</v>
      </c>
      <c r="C19" s="22">
        <f>ROUND((((C$5+C$6+C$7)/3)/0.25),0)*0.25</f>
        <v>23519.25</v>
      </c>
      <c r="D19" s="22">
        <f>ROUND((((D$5+D$6+D$7)/3)/0.25),0)*0.25</f>
        <v>6448</v>
      </c>
      <c r="E19" s="22">
        <f>ROUND((((E$5+E$6+E$7)/3)/0.25),0)*0.25</f>
        <v>23451.5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6622.5</v>
      </c>
      <c r="M19">
        <f>(13*$C$19)+(($C$5-(13*$C$6)))</f>
        <v>24604.25</v>
      </c>
      <c r="N19">
        <f>(13*$B$19)+(($B$5-(13*$B$6)))</f>
        <v>6622.5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6444.75</v>
      </c>
      <c r="C20" s="46">
        <f>(2*C$19)-C$5</f>
        <v>23422.25</v>
      </c>
      <c r="D20" s="46">
        <f>(2*D$19)-D$5</f>
        <v>6429.11</v>
      </c>
      <c r="E20" s="46">
        <f>(2*E$19)-E$5</f>
        <v>23356.55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6611.75</v>
      </c>
      <c r="M20">
        <f>(12*C$19)+((C$5-(12*C$6)))</f>
        <v>24528.25</v>
      </c>
      <c r="N20">
        <f>(12*D$19)+((D$5-(12*D$6)))</f>
        <v>6586.1699999999983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6434</v>
      </c>
      <c r="C21" s="46">
        <f>C$19-(C$18-C$20)</f>
        <v>23346.25</v>
      </c>
      <c r="D21" s="46">
        <f>D$19-(D$18-D$20)</f>
        <v>6419.17</v>
      </c>
      <c r="E21" s="46">
        <f>E$19-(E$18-E$20)</f>
        <v>23287.239999999998</v>
      </c>
      <c r="F21" s="54"/>
      <c r="G21" s="58" t="s">
        <v>65</v>
      </c>
      <c r="H21" s="94">
        <f>+B5-B6</f>
        <v>29.75</v>
      </c>
      <c r="I21" s="59">
        <f>+(H21*I19*100)/2</f>
        <v>17.03346158527939</v>
      </c>
      <c r="K21" s="21" t="s">
        <v>74</v>
      </c>
      <c r="L21">
        <f>(11*B$19)+((B$5-(11*B$6)))</f>
        <v>6601</v>
      </c>
      <c r="M21">
        <f>(11*C$19)+((C$5-(11*C$6)))</f>
        <v>24452.25</v>
      </c>
      <c r="N21">
        <f>(11*D$19)+((D$5-(11*D$6)))</f>
        <v>6576.2299999999959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6415</v>
      </c>
      <c r="C22" s="46">
        <f>C$6-2*(C$5-C$19)</f>
        <v>23249.25</v>
      </c>
      <c r="D22" s="46">
        <f>D$6-2*(D$5-D$19)</f>
        <v>6400.28</v>
      </c>
      <c r="E22" s="46">
        <f>E$6-2*(E$5-E$19)</f>
        <v>23192.289999999997</v>
      </c>
      <c r="F22" s="54"/>
      <c r="G22" s="60" t="s">
        <v>66</v>
      </c>
      <c r="H22" s="95">
        <f>+C5-C6</f>
        <v>173</v>
      </c>
      <c r="I22" s="61">
        <f>(+H22*I19*100)/2</f>
        <v>99.051726193389385</v>
      </c>
      <c r="J22" s="4"/>
      <c r="K22" s="21" t="s">
        <v>76</v>
      </c>
      <c r="L22">
        <f>(10*B$19)+((B$5-(10*B$6)))</f>
        <v>6590.25</v>
      </c>
      <c r="M22">
        <f>(10*C$19)+((C$5-(10*C$6)))</f>
        <v>24376.25</v>
      </c>
      <c r="N22">
        <f>(10*D$19)+((D$5-(10*D$6)))</f>
        <v>6566.2899999999936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6396</v>
      </c>
      <c r="C23" s="46">
        <f>(3*C$19)-((3*C$5)-C$6)</f>
        <v>23152.25</v>
      </c>
      <c r="D23" s="46">
        <f>(3*D$19)-((3*D$5)-D$6)</f>
        <v>6381.3899999999994</v>
      </c>
      <c r="E23" s="46">
        <f>(3*E$19)-((3*E$5)-E$6)</f>
        <v>23097.339999999997</v>
      </c>
      <c r="F23" s="54"/>
      <c r="G23" s="67"/>
      <c r="K23" s="21" t="s">
        <v>34</v>
      </c>
      <c r="L23">
        <f>(9*B$19)+((B$5-(9*B$6)))</f>
        <v>6579.5</v>
      </c>
      <c r="M23">
        <f>(9*C$19)+((C$5-(9*C$6)))</f>
        <v>24300.25</v>
      </c>
      <c r="N23">
        <f>(9*D$19)+((D$5-(9*D$6)))</f>
        <v>6556.3499999999985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6377</v>
      </c>
      <c r="C24" s="46">
        <f>(4*C$19)-((4*C$5)-C$6)</f>
        <v>23055.25</v>
      </c>
      <c r="D24" s="46">
        <f>(4*D$19)-((4*D$5)-D$6)</f>
        <v>6362.5</v>
      </c>
      <c r="E24" s="46">
        <f>(4*E$19)-((4*E$5)-E$6)</f>
        <v>23002.39</v>
      </c>
      <c r="F24" s="51"/>
      <c r="G24" s="105">
        <f>+B2</f>
        <v>45894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6568.75</v>
      </c>
      <c r="M24">
        <f>(8*C$19)+((C$5-(8*C$6)))</f>
        <v>24224.25</v>
      </c>
      <c r="N24">
        <f>(8*D$19)+((D$5-(8*D$6)))</f>
        <v>6546.4099999999962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6358</v>
      </c>
      <c r="C25" s="46">
        <f>(5*C$19)-((5*C$5)-C$6)</f>
        <v>22958.25</v>
      </c>
      <c r="D25" s="46">
        <f>(5*D$19)-((5*D$5)-D$6)</f>
        <v>6343.6100000000006</v>
      </c>
      <c r="E25" s="46">
        <f>(5*E$19)-((5*E$5)-E$6)</f>
        <v>22907.440000000002</v>
      </c>
      <c r="F25" s="51"/>
      <c r="G25" s="102" t="s">
        <v>77</v>
      </c>
      <c r="H25" s="107">
        <f>(+H21/B4)/2</f>
        <v>2.2990726429675426E-3</v>
      </c>
      <c r="I25" s="107">
        <f>(+H22/C4)/2</f>
        <v>3.6814776983316311E-3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6339</v>
      </c>
      <c r="C26" s="69">
        <f>ROUND((6*C$19)-((6*C$5)-C$6),2)</f>
        <v>22861.25</v>
      </c>
      <c r="D26" s="69">
        <f>ROUND((6*D$19)-((6*D$5)-D$6),2)</f>
        <v>6324.72</v>
      </c>
      <c r="E26" s="69">
        <f>ROUND((6*E$19)-((6*E$5)-E$6),2)</f>
        <v>22812.49</v>
      </c>
      <c r="F26" s="55"/>
      <c r="G26" s="108" t="s">
        <v>79</v>
      </c>
      <c r="H26" s="106">
        <f>+H25*1600</f>
        <v>3.6785162287480682</v>
      </c>
      <c r="I26" s="106">
        <f>+I25*1600</f>
        <v>5.8903643173306097</v>
      </c>
      <c r="K26" s="21" t="s">
        <v>80</v>
      </c>
      <c r="L26">
        <f>(10*$B$19)-((10*$B$5)-$B$6)</f>
        <v>6263</v>
      </c>
      <c r="M26">
        <f>(10*$C$19)-((10*$C$5)-$C$6)</f>
        <v>22473.25</v>
      </c>
      <c r="N26">
        <f>(10*$D$19)-((10*$D$5)-$D$6)</f>
        <v>6249.1599999999962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6320</v>
      </c>
      <c r="C27" s="69">
        <f>ROUND((7*C$19)-((7*C$5)-C$6),2)</f>
        <v>22764.25</v>
      </c>
      <c r="D27" s="69">
        <f>ROUND((7*D$19)-((7*D$5)-D$6),2)</f>
        <v>6305.83</v>
      </c>
      <c r="E27" s="69">
        <f>ROUND((7*E$19)-((7*E$5)-E$6),2)</f>
        <v>22717.54</v>
      </c>
      <c r="F27" s="55"/>
      <c r="G27" s="41"/>
      <c r="H27" s="85"/>
      <c r="K27" s="21" t="s">
        <v>82</v>
      </c>
      <c r="L27">
        <f>(11*$B$19)-((11*$B$5)-$B$6)</f>
        <v>6244</v>
      </c>
      <c r="M27">
        <f>(11*$C$19)-((11*$C$5)-$C$6)</f>
        <v>22376.25</v>
      </c>
      <c r="N27">
        <f>(11*$D$19)-((11*$D$5)-$D$6)</f>
        <v>6230.2699999999895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6301</v>
      </c>
      <c r="C28" s="71">
        <f>ROUND((8*C$19)-((8*C$5)-C$6),2)</f>
        <v>22667.25</v>
      </c>
      <c r="D28" s="71">
        <f>ROUND((8*D$19)-((8*D$5)-D$6),2)</f>
        <v>6286.94</v>
      </c>
      <c r="E28" s="71">
        <f>ROUND((8*E$19)-((8*E$5)-E$6),2)</f>
        <v>22622.59</v>
      </c>
      <c r="G28" s="82"/>
      <c r="H28" s="40"/>
      <c r="I28" s="2"/>
      <c r="K28" s="21" t="s">
        <v>84</v>
      </c>
      <c r="L28">
        <f>(12*$B$19)-((12*$B$5)-$B$6)</f>
        <v>6225</v>
      </c>
      <c r="M28">
        <f>(12*$C$19)-((12*$C$5)-$C$6)</f>
        <v>22279.25</v>
      </c>
      <c r="N28">
        <f>(12*$D$19)-((12*$D$5)-$D$6)</f>
        <v>6211.3799999999901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6282</v>
      </c>
      <c r="C29" s="71">
        <f>ROUND((9*C$19)-((9*C$5)-C$6),2)</f>
        <v>22570.25</v>
      </c>
      <c r="D29" s="71">
        <f>ROUND((9*D$19)-((9*D$5)-D$6),2)</f>
        <v>6268.05</v>
      </c>
      <c r="E29" s="71">
        <f>ROUND((9*E$19)-((9*E$5)-E$6),2)</f>
        <v>22527.64</v>
      </c>
      <c r="G29" s="41"/>
      <c r="H29" s="40"/>
      <c r="I29" s="25"/>
      <c r="K29" s="21" t="s">
        <v>86</v>
      </c>
      <c r="L29">
        <f>(13*$B$19)-((13*$B$5)-$B$6)</f>
        <v>6206</v>
      </c>
      <c r="M29">
        <f>(13*$C$19)-((13*$C$5)-$C$6)</f>
        <v>22182.25</v>
      </c>
      <c r="N29">
        <f>(13*$D$19)-((13*$D$5)-$D$6)</f>
        <v>6192.4899999999907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6187</v>
      </c>
      <c r="M30">
        <f>(14*$C$19)-((14*$C$5)-$C$6)</f>
        <v>22085.25</v>
      </c>
      <c r="N30">
        <f>(14*$D$19)-((14*$D$5)-$D$6)</f>
        <v>6173.5999999999913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6092</v>
      </c>
      <c r="M31" s="2">
        <f>(19*$C$19)-((19*$C$5)-$C$6)</f>
        <v>21600.25</v>
      </c>
      <c r="N31">
        <f>(19*$D$19)-((19*$D$5)-$D$6)</f>
        <v>6079.1499999999942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7547</v>
      </c>
      <c r="M35" s="2">
        <f>(99*C$19)+((C$5-(99*C$6)))</f>
        <v>31140.25</v>
      </c>
      <c r="N35" s="2">
        <f>(99*$B$19)+(($B$5-(99*$B$6)))</f>
        <v>7547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6035</v>
      </c>
      <c r="M38" s="2">
        <f>(22*$C$19)-((22*$C$5)-$C$6)</f>
        <v>21309.25</v>
      </c>
      <c r="N38">
        <f>(22*$D$19)-((22*$D$5)-$D$6)</f>
        <v>6022.4799999999814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2025-08-26T12:16:26Z</dcterms:modified>
</cp:coreProperties>
</file>