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D13" i="1"/>
  <c r="E11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20" i="1"/>
  <c r="H8" i="1"/>
  <c r="D10" i="1"/>
  <c r="D12" i="1"/>
  <c r="D14" i="1"/>
  <c r="D16" i="1"/>
  <c r="B18" i="1"/>
  <c r="B17" i="1" s="1"/>
  <c r="L20" i="1"/>
  <c r="D9" i="1"/>
  <c r="D11" i="1"/>
  <c r="D15" i="1"/>
  <c r="E9" i="1"/>
  <c r="E13" i="1"/>
  <c r="E15" i="1"/>
  <c r="E17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D21" i="1" l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<sst xmlns="http://schemas.openxmlformats.org/spreadsheetml/2006/main" count="116" uniqueCount="91">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</sst>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R2" sqref="R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45933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29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6779.25</v>
      </c>
      <c r="C4" s="43">
        <v>25165.25</v>
      </c>
      <c r="D4" s="37">
        <v>6731.31</v>
      </c>
      <c r="E4" s="37">
        <v>24539.200000000001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6780.25</v>
      </c>
      <c r="C5" s="43">
        <v>25169</v>
      </c>
      <c r="D5" s="37">
        <v>6731.94</v>
      </c>
      <c r="E5" s="37">
        <v>24944.75</v>
      </c>
      <c r="F5" s="50"/>
      <c r="G5" s="31" t="s">
        <v>21</v>
      </c>
      <c r="H5" s="114">
        <v>6770.25</v>
      </c>
      <c r="I5" s="114">
        <v>25098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6741.5</v>
      </c>
      <c r="C6" s="43">
        <v>24993.75</v>
      </c>
      <c r="D6" s="37">
        <v>6693.23</v>
      </c>
      <c r="E6" s="37">
        <v>24780.11</v>
      </c>
      <c r="F6" s="50"/>
      <c r="G6" s="31" t="s">
        <v>25</v>
      </c>
      <c r="H6" s="115">
        <v>6768.25</v>
      </c>
      <c r="I6" s="115">
        <v>25063</v>
      </c>
      <c r="J6" s="30"/>
      <c r="K6" s="3" t="s">
        <v>26</v>
      </c>
      <c r="P6" s="82"/>
      <c r="Q6" s="112">
        <v>6703</v>
      </c>
      <c r="S6" s="98"/>
    </row>
    <row r="7" spans="1:21" ht="18" customHeight="1" x14ac:dyDescent="0.45">
      <c r="A7" s="32" t="s">
        <v>27</v>
      </c>
      <c r="B7" s="42">
        <v>6766.75</v>
      </c>
      <c r="C7" s="43">
        <v>25110</v>
      </c>
      <c r="D7" s="37">
        <v>6715.35</v>
      </c>
      <c r="E7" s="37">
        <v>24892.76</v>
      </c>
      <c r="F7" s="50"/>
      <c r="G7" s="31" t="s">
        <v>28</v>
      </c>
      <c r="H7" s="115">
        <v>6754.25</v>
      </c>
      <c r="I7" s="116">
        <v>25020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6762.75</v>
      </c>
      <c r="I8" s="117">
        <f>+C19</f>
        <v>25091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6971.5</v>
      </c>
      <c r="C9" s="72">
        <f>(9*C$19)+(C$5-(9*C$6))</f>
        <v>26044.25</v>
      </c>
      <c r="D9" s="72">
        <f>(9*D$19)+(D$5-(9*D$6))</f>
        <v>6914.3700000000099</v>
      </c>
      <c r="E9" s="72">
        <f>(9*E$19)+(E$5-(9*E$6))</f>
        <v>25776.260000000009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6950.25</v>
      </c>
      <c r="C10" s="72">
        <f>(8*C$19)+(C$5-(8*C$6))</f>
        <v>25947</v>
      </c>
      <c r="D10" s="72">
        <f>(8*D$19)+(D$5-(8*D$6))</f>
        <v>6894.1000000000058</v>
      </c>
      <c r="E10" s="72">
        <f>(8*E$19)+(E$5-(8*E$6))</f>
        <v>25683.869999999995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6929</v>
      </c>
      <c r="C11" s="72">
        <f>(7*C$19)+(C$5-(7*C$6))</f>
        <v>25849.75</v>
      </c>
      <c r="D11" s="72">
        <f>(7*D$19)+(D$5-(7*D$6))</f>
        <v>6873.8300000000017</v>
      </c>
      <c r="E11" s="72">
        <f>(7*E$19)+(E$5-(7*E$6))</f>
        <v>25591.479999999981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6907.75</v>
      </c>
      <c r="C12" s="72">
        <f>(6*C$19)+(C$5-(6*C$6))</f>
        <v>25752.5</v>
      </c>
      <c r="D12" s="72">
        <f>(6*D$19)+(D$5-(6*D$6))</f>
        <v>6853.5600000000049</v>
      </c>
      <c r="E12" s="72">
        <f>(6*E$19)+(E$5-(6*E$6))</f>
        <v>25499.089999999997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6886.5</v>
      </c>
      <c r="C13" s="44">
        <f>(5*C$19)+(C$5-(5*C$6))</f>
        <v>25655.25</v>
      </c>
      <c r="D13" s="44">
        <f>(5*D$19)+(D$5-(5*D$6))</f>
        <v>6833.2900000000045</v>
      </c>
      <c r="E13" s="44">
        <f>(5*E$19)+(E$5-(5*E$6))</f>
        <v>25406.699999999997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6865.25</v>
      </c>
      <c r="C14" s="44">
        <f>(4*C$19)+(C$5-(4*C$6))</f>
        <v>25558</v>
      </c>
      <c r="D14" s="44">
        <f>(4*D$19)+(D$5-(4*D$6))</f>
        <v>6813.02</v>
      </c>
      <c r="E14" s="44">
        <f>(4*E$19)+(E$5-(4*E$6))</f>
        <v>25314.309999999998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6844</v>
      </c>
      <c r="C15" s="44">
        <f>(3*C$19)+(C$5-(3*C$6))</f>
        <v>25460.75</v>
      </c>
      <c r="D15" s="44">
        <f>(3*D$19)+(D$5-(3*D$6))</f>
        <v>6792.75</v>
      </c>
      <c r="E15" s="44">
        <f>(3*E$19)+(E$5-(3*E$6))</f>
        <v>25221.919999999998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6822.75</v>
      </c>
      <c r="C16" s="44">
        <f>C$5+2*(C$19-C$6)</f>
        <v>25363.5</v>
      </c>
      <c r="D16" s="44">
        <f>D$5+2*(D$19-D$6)</f>
        <v>6772.4800000000005</v>
      </c>
      <c r="E16" s="44">
        <f>E$5+2*(E$19-E$6)</f>
        <v>25129.53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6801.5</v>
      </c>
      <c r="C17" s="44">
        <f>C$19+(C$18-C$20)</f>
        <v>25266.25</v>
      </c>
      <c r="D17" s="44">
        <f>D$19+(D$18-D$20)</f>
        <v>6752.21</v>
      </c>
      <c r="E17" s="44">
        <f>E$19+(E$18-E$20)</f>
        <v>25037.14</v>
      </c>
      <c r="F17" s="53"/>
      <c r="G17" s="92">
        <f>+B7-D7</f>
        <v>51.399999999999636</v>
      </c>
      <c r="H17" s="93">
        <f>+C7-E7</f>
        <v>217.2400000000016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6784</v>
      </c>
      <c r="C18" s="44">
        <f>(2*C$19)-C$6</f>
        <v>25188.25</v>
      </c>
      <c r="D18" s="44">
        <f>(2*D$19)-D$6</f>
        <v>6733.77</v>
      </c>
      <c r="E18" s="44">
        <f>(2*E$19)-E$6</f>
        <v>24964.89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6762.75</v>
      </c>
      <c r="C19" s="22">
        <f>ROUND((((C$5+C$6+C$7)/3)/0.25),0)*0.25</f>
        <v>25091</v>
      </c>
      <c r="D19" s="22">
        <f>ROUND((((D$5+D$6+D$7)/3)/0.25),0)*0.25</f>
        <v>6713.5</v>
      </c>
      <c r="E19" s="22">
        <f>ROUND((((E$5+E$6+E$7)/3)/0.25),0)*0.25</f>
        <v>24872.5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7056.5</v>
      </c>
      <c r="M19">
        <f>(13*$C$19)+(($C$5-(13*$C$6)))</f>
        <v>26433.25</v>
      </c>
      <c r="N19">
        <f>(13*$B$19)+(($B$5-(13*$B$6)))</f>
        <v>7056.5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6745.25</v>
      </c>
      <c r="C20" s="46">
        <f>(2*C$19)-C$5</f>
        <v>25013</v>
      </c>
      <c r="D20" s="46">
        <f>(2*D$19)-D$5</f>
        <v>6695.06</v>
      </c>
      <c r="E20" s="46">
        <f>(2*E$19)-E$5</f>
        <v>24800.25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7035.25</v>
      </c>
      <c r="M20">
        <f>(12*C$19)+((C$5-(12*C$6)))</f>
        <v>26336</v>
      </c>
      <c r="N20">
        <f>(12*D$19)+((D$5-(12*D$6)))</f>
        <v>6975.1800000000076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6724</v>
      </c>
      <c r="C21" s="46">
        <f>C$19-(C$18-C$20)</f>
        <v>24915.75</v>
      </c>
      <c r="D21" s="46">
        <f>D$19-(D$18-D$20)</f>
        <v>6674.79</v>
      </c>
      <c r="E21" s="46">
        <f>E$19-(E$18-E$20)</f>
        <v>24707.86</v>
      </c>
      <c r="F21" s="54"/>
      <c r="G21" s="58" t="s">
        <v>65</v>
      </c>
      <c r="H21" s="94">
        <f>+B5-B6</f>
        <v>38.75</v>
      </c>
      <c r="I21" s="59">
        <f>+(H21*I19*100)/2</f>
        <v>22.186441560658025</v>
      </c>
      <c r="K21" s="21" t="s">
        <v>74</v>
      </c>
      <c r="L21">
        <f>(11*B$19)+((B$5-(11*B$6)))</f>
        <v>7014</v>
      </c>
      <c r="M21">
        <f>(11*C$19)+((C$5-(11*C$6)))</f>
        <v>26238.75</v>
      </c>
      <c r="N21">
        <f>(11*D$19)+((D$5-(11*D$6)))</f>
        <v>6954.9100000000035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6706.5</v>
      </c>
      <c r="C22" s="46">
        <f>C$6-2*(C$5-C$19)</f>
        <v>24837.75</v>
      </c>
      <c r="D22" s="46">
        <f>D$6-2*(D$5-D$19)</f>
        <v>6656.35</v>
      </c>
      <c r="E22" s="46">
        <f>E$6-2*(E$5-E$19)</f>
        <v>24635.61</v>
      </c>
      <c r="F22" s="54"/>
      <c r="G22" s="60" t="s">
        <v>66</v>
      </c>
      <c r="H22" s="95">
        <f>+C5-C6</f>
        <v>175.25</v>
      </c>
      <c r="I22" s="61">
        <f>(+H22*I19*100)/2</f>
        <v>100.33997118723403</v>
      </c>
      <c r="J22" s="4"/>
      <c r="K22" s="21" t="s">
        <v>76</v>
      </c>
      <c r="L22">
        <f>(10*B$19)+((B$5-(10*B$6)))</f>
        <v>6992.75</v>
      </c>
      <c r="M22">
        <f>(10*C$19)+((C$5-(10*C$6)))</f>
        <v>26141.5</v>
      </c>
      <c r="N22">
        <f>(10*D$19)+((D$5-(10*D$6)))</f>
        <v>6934.640000000014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6689</v>
      </c>
      <c r="C23" s="46">
        <f>(3*C$19)-((3*C$5)-C$6)</f>
        <v>24759.75</v>
      </c>
      <c r="D23" s="46">
        <f>(3*D$19)-((3*D$5)-D$6)</f>
        <v>6637.91</v>
      </c>
      <c r="E23" s="46">
        <f>(3*E$19)-((3*E$5)-E$6)</f>
        <v>24563.360000000001</v>
      </c>
      <c r="F23" s="54"/>
      <c r="G23" s="67"/>
      <c r="K23" s="21" t="s">
        <v>34</v>
      </c>
      <c r="L23">
        <f>(9*B$19)+((B$5-(9*B$6)))</f>
        <v>6971.5</v>
      </c>
      <c r="M23">
        <f>(9*C$19)+((C$5-(9*C$6)))</f>
        <v>26044.25</v>
      </c>
      <c r="N23">
        <f>(9*D$19)+((D$5-(9*D$6)))</f>
        <v>6914.3700000000099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6671.5</v>
      </c>
      <c r="C24" s="46">
        <f>(4*C$19)-((4*C$5)-C$6)</f>
        <v>24681.75</v>
      </c>
      <c r="D24" s="46">
        <f>(4*D$19)-((4*D$5)-D$6)</f>
        <v>6619.4700000000012</v>
      </c>
      <c r="E24" s="46">
        <f>(4*E$19)-((4*E$5)-E$6)</f>
        <v>24491.11</v>
      </c>
      <c r="F24" s="51"/>
      <c r="G24" s="104">
        <f>+B2</f>
        <v>45932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6950.25</v>
      </c>
      <c r="M24">
        <f>(8*C$19)+((C$5-(8*C$6)))</f>
        <v>25947</v>
      </c>
      <c r="N24">
        <f>(8*D$19)+((D$5-(8*D$6)))</f>
        <v>6894.1000000000058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6654</v>
      </c>
      <c r="C25" s="46">
        <f>(5*C$19)-((5*C$5)-C$6)</f>
        <v>24603.75</v>
      </c>
      <c r="D25" s="46">
        <f>(5*D$19)-((5*D$5)-D$6)</f>
        <v>6601.0300000000025</v>
      </c>
      <c r="E25" s="46">
        <f>(5*E$19)-((5*E$5)-E$6)</f>
        <v>24418.86</v>
      </c>
      <c r="F25" s="51"/>
      <c r="G25" s="101" t="s">
        <v>77</v>
      </c>
      <c r="H25" s="106">
        <f>(+H21/B4)/2</f>
        <v>2.8579857653870267E-3</v>
      </c>
      <c r="I25" s="106">
        <f>(+H22/C4)/2</f>
        <v>3.4819840851968487E-3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6636.5</v>
      </c>
      <c r="C26" s="69">
        <f>ROUND((6*C$19)-((6*C$5)-C$6),2)</f>
        <v>24525.75</v>
      </c>
      <c r="D26" s="69">
        <f>ROUND((6*D$19)-((6*D$5)-D$6),2)</f>
        <v>6582.59</v>
      </c>
      <c r="E26" s="69">
        <f>ROUND((6*E$19)-((6*E$5)-E$6),2)</f>
        <v>24346.61</v>
      </c>
      <c r="F26" s="55"/>
      <c r="G26" s="107" t="s">
        <v>79</v>
      </c>
      <c r="H26" s="105">
        <f>+H25*1600</f>
        <v>4.5727772246192426</v>
      </c>
      <c r="I26" s="105">
        <f>+I25*1600</f>
        <v>5.5711745363149578</v>
      </c>
      <c r="K26" s="21" t="s">
        <v>80</v>
      </c>
      <c r="L26">
        <f>(10*$B$19)-((10*$B$5)-$B$6)</f>
        <v>6566.5</v>
      </c>
      <c r="M26">
        <f>(10*$C$19)-((10*$C$5)-$C$6)</f>
        <v>24213.75</v>
      </c>
      <c r="N26">
        <f>(10*$D$19)-((10*$D$5)-$D$6)</f>
        <v>6508.8300000000017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6619</v>
      </c>
      <c r="C27" s="69">
        <f>ROUND((7*C$19)-((7*C$5)-C$6),2)</f>
        <v>24447.75</v>
      </c>
      <c r="D27" s="69">
        <f>ROUND((7*D$19)-((7*D$5)-D$6),2)</f>
        <v>6564.15</v>
      </c>
      <c r="E27" s="69">
        <f>ROUND((7*E$19)-((7*E$5)-E$6),2)</f>
        <v>24274.36</v>
      </c>
      <c r="F27" s="55"/>
      <c r="G27" s="41"/>
      <c r="H27" s="85"/>
      <c r="K27" s="21" t="s">
        <v>82</v>
      </c>
      <c r="L27">
        <f>(11*$B$19)-((11*$B$5)-$B$6)</f>
        <v>6549</v>
      </c>
      <c r="M27">
        <f>(11*$C$19)-((11*$C$5)-$C$6)</f>
        <v>24135.75</v>
      </c>
      <c r="N27">
        <f>(11*$D$19)-((11*$D$5)-$D$6)</f>
        <v>6490.3899999999994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6601.5</v>
      </c>
      <c r="C28" s="71">
        <f>ROUND((8*C$19)-((8*C$5)-C$6),2)</f>
        <v>24369.75</v>
      </c>
      <c r="D28" s="71">
        <f>ROUND((8*D$19)-((8*D$5)-D$6),2)</f>
        <v>6545.71</v>
      </c>
      <c r="E28" s="71">
        <f>ROUND((8*E$19)-((8*E$5)-E$6),2)</f>
        <v>24202.11</v>
      </c>
      <c r="G28" s="82"/>
      <c r="H28" s="40"/>
      <c r="I28" s="2"/>
      <c r="K28" s="21" t="s">
        <v>84</v>
      </c>
      <c r="L28">
        <f>(12*$B$19)-((12*$B$5)-$B$6)</f>
        <v>6531.5</v>
      </c>
      <c r="M28">
        <f>(12*$C$19)-((12*$C$5)-$C$6)</f>
        <v>24057.75</v>
      </c>
      <c r="N28">
        <f>(12*$D$19)-((12*$D$5)-$D$6)</f>
        <v>6471.9499999999971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6584</v>
      </c>
      <c r="C29" s="71">
        <f>ROUND((9*C$19)-((9*C$5)-C$6),2)</f>
        <v>24291.75</v>
      </c>
      <c r="D29" s="71">
        <f>ROUND((9*D$19)-((9*D$5)-D$6),2)</f>
        <v>6527.27</v>
      </c>
      <c r="E29" s="71">
        <f>ROUND((9*E$19)-((9*E$5)-E$6),2)</f>
        <v>24129.86</v>
      </c>
      <c r="G29" s="41"/>
      <c r="H29" s="40"/>
      <c r="I29" s="25"/>
      <c r="K29" s="21" t="s">
        <v>86</v>
      </c>
      <c r="L29">
        <f>(13*$B$19)-((13*$B$5)-$B$6)</f>
        <v>6514</v>
      </c>
      <c r="M29">
        <f>(13*$C$19)-((13*$C$5)-$C$6)</f>
        <v>23979.75</v>
      </c>
      <c r="N29">
        <f>(13*$D$19)-((13*$D$5)-$D$6)</f>
        <v>6453.5099999999948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6496.5</v>
      </c>
      <c r="M30">
        <f>(14*$C$19)-((14*$C$5)-$C$6)</f>
        <v>23901.75</v>
      </c>
      <c r="N30">
        <f>(14*$D$19)-((14*$D$5)-$D$6)</f>
        <v>6435.070000000007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6409</v>
      </c>
      <c r="M31" s="2">
        <f>(19*$C$19)-((19*$C$5)-$C$6)</f>
        <v>23511.75</v>
      </c>
      <c r="N31">
        <f>(19*$D$19)-((19*$D$5)-$D$6)</f>
        <v>6342.8700000000099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8884</v>
      </c>
      <c r="M35" s="2">
        <f>(99*C$19)+((C$5-(99*C$6)))</f>
        <v>34796.75</v>
      </c>
      <c r="N35" s="2">
        <f>(99*$B$19)+(($B$5-(99*$B$6)))</f>
        <v>8884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6356.5</v>
      </c>
      <c r="M38" s="2">
        <f>(22*$C$19)-((22*$C$5)-$C$6)</f>
        <v>23277.75</v>
      </c>
      <c r="N38">
        <f>(22*$D$19)-((22*$D$5)-$D$6)</f>
        <v>6287.5500000000175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2025-10-03T12:48:04Z</dcterms:modified>
</cp:coreProperties>
</file>