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<sst xmlns="http://schemas.openxmlformats.org/spreadsheetml/2006/main" count="116" uniqueCount="91">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</sst>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45957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45954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45954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6820.75</v>
      </c>
      <c r="C4" s="120">
        <v>25466.5</v>
      </c>
      <c r="D4" s="121">
        <v>6772.07</v>
      </c>
      <c r="E4" s="121">
        <v>25307.7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6841.25</v>
      </c>
      <c r="C5" s="120">
        <v>25570.75</v>
      </c>
      <c r="D5" s="121">
        <v>6807.11</v>
      </c>
      <c r="E5" s="121">
        <v>25418.639999999999</v>
      </c>
      <c r="F5" s="43"/>
      <c r="G5" s="30" t="s">
        <v>21</v>
      </c>
      <c r="H5" s="102">
        <v>6837.5</v>
      </c>
      <c r="I5" s="102">
        <v>25557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6812.75</v>
      </c>
      <c r="C6" s="120">
        <v>25429.75</v>
      </c>
      <c r="D6" s="121">
        <v>6772.07</v>
      </c>
      <c r="E6" s="121">
        <v>25288.71</v>
      </c>
      <c r="F6" s="43"/>
      <c r="G6" s="30" t="s">
        <v>25</v>
      </c>
      <c r="H6" s="103">
        <v>6830</v>
      </c>
      <c r="I6" s="103">
        <v>25539</v>
      </c>
      <c r="J6" s="29"/>
      <c r="K6" s="3" t="s">
        <v>26</v>
      </c>
      <c r="P6" s="70"/>
      <c r="Q6" s="100">
        <v>6774.5</v>
      </c>
      <c r="S6" s="86"/>
    </row>
    <row r="7" spans="1:21" ht="18" customHeight="1" x14ac:dyDescent="0.45">
      <c r="A7" s="31" t="s">
        <v>27</v>
      </c>
      <c r="B7" s="112">
        <v>6827</v>
      </c>
      <c r="C7" s="120">
        <v>25509.25</v>
      </c>
      <c r="D7" s="121">
        <v>6791.69</v>
      </c>
      <c r="E7" s="121">
        <v>25358.16</v>
      </c>
      <c r="F7" s="43"/>
      <c r="G7" s="30" t="s">
        <v>28</v>
      </c>
      <c r="H7" s="103">
        <v>6825</v>
      </c>
      <c r="I7" s="104">
        <v>25503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6827</v>
      </c>
      <c r="I8" s="105">
        <f>+C19</f>
        <v>25503.25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6969.5</v>
      </c>
      <c r="C9" s="114">
        <f>(9*C$19)+(C$5-(9*C$6))</f>
        <v>26232.25</v>
      </c>
      <c r="D9" s="114">
        <f>(9*D$19)+(D$5-(9*D$6))</f>
        <v>6970.7300000000032</v>
      </c>
      <c r="E9" s="114">
        <f>(9*E$19)+(E$5-(9*E$6))</f>
        <v>26017.5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6955.25</v>
      </c>
      <c r="C10" s="114">
        <f>(8*C$19)+(C$5-(8*C$6))</f>
        <v>26158.75</v>
      </c>
      <c r="D10" s="114">
        <f>(8*D$19)+(D$5-(8*D$6))</f>
        <v>6952.5500000000029</v>
      </c>
      <c r="E10" s="114">
        <f>(8*E$19)+(E$5-(8*E$6))</f>
        <v>25950.960000000021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6941</v>
      </c>
      <c r="C11" s="114">
        <f>(7*C$19)+(C$5-(7*C$6))</f>
        <v>26085.25</v>
      </c>
      <c r="D11" s="114">
        <f>(7*D$19)+(D$5-(7*D$6))</f>
        <v>6934.3700000000026</v>
      </c>
      <c r="E11" s="114">
        <f>(7*E$19)+(E$5-(7*E$6))</f>
        <v>25884.419999999984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6926.75</v>
      </c>
      <c r="C12" s="114">
        <f>(6*C$19)+(C$5-(6*C$6))</f>
        <v>26011.75</v>
      </c>
      <c r="D12" s="114">
        <f>(6*D$19)+(D$5-(6*D$6))</f>
        <v>6916.1900000000023</v>
      </c>
      <c r="E12" s="114">
        <f>(6*E$19)+(E$5-(6*E$6))</f>
        <v>25817.87999999999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6912.5</v>
      </c>
      <c r="C13" s="115">
        <f>(5*C$19)+(C$5-(5*C$6))</f>
        <v>25938.25</v>
      </c>
      <c r="D13" s="115">
        <f>(5*D$19)+(D$5-(5*D$6))</f>
        <v>6898.010000000002</v>
      </c>
      <c r="E13" s="115">
        <f>(5*E$19)+(E$5-(5*E$6))</f>
        <v>25751.340000000011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6898.25</v>
      </c>
      <c r="C14" s="115">
        <f>(4*C$19)+(C$5-(4*C$6))</f>
        <v>25864.75</v>
      </c>
      <c r="D14" s="115">
        <f>(4*D$19)+(D$5-(4*D$6))</f>
        <v>6879.8300000000017</v>
      </c>
      <c r="E14" s="115">
        <f>(4*E$19)+(E$5-(4*E$6))</f>
        <v>25684.800000000003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6884</v>
      </c>
      <c r="C15" s="115">
        <f>(3*C$19)+(C$5-(3*C$6))</f>
        <v>25791.25</v>
      </c>
      <c r="D15" s="115">
        <f>(3*D$19)+(D$5-(3*D$6))</f>
        <v>6861.6500000000015</v>
      </c>
      <c r="E15" s="115">
        <f>(3*E$19)+(E$5-(3*E$6))</f>
        <v>25618.259999999995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6869.75</v>
      </c>
      <c r="C16" s="115">
        <f>C$5+2*(C$19-C$6)</f>
        <v>25717.75</v>
      </c>
      <c r="D16" s="115">
        <f>D$5+2*(D$19-D$6)</f>
        <v>6843.47</v>
      </c>
      <c r="E16" s="115">
        <f>E$5+2*(E$19-E$6)</f>
        <v>25551.72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6855.5</v>
      </c>
      <c r="C17" s="115">
        <f>C$19+(C$18-C$20)</f>
        <v>25644.25</v>
      </c>
      <c r="D17" s="115">
        <f>D$19+(D$18-D$20)</f>
        <v>6825.29</v>
      </c>
      <c r="E17" s="115">
        <f>E$19+(E$18-E$20)</f>
        <v>25485.18</v>
      </c>
      <c r="F17" s="46"/>
      <c r="G17" s="80">
        <f>+B7-D7</f>
        <v>35.3100000000004</v>
      </c>
      <c r="H17" s="81">
        <f>+C7-E7</f>
        <v>151.09000000000015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6841.25</v>
      </c>
      <c r="C18" s="115">
        <f>(2*C$19)-C$6</f>
        <v>25576.75</v>
      </c>
      <c r="D18" s="115">
        <f>(2*D$19)-D$6</f>
        <v>6808.43</v>
      </c>
      <c r="E18" s="115">
        <f>(2*E$19)-E$6</f>
        <v>25421.79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6827</v>
      </c>
      <c r="C19" s="116">
        <f>ROUND((((C$5+C$6+C$7)/3)/0.25),0)*0.25</f>
        <v>25503.25</v>
      </c>
      <c r="D19" s="116">
        <f>ROUND((((D$5+D$6+D$7)/3)/0.25),0)*0.25</f>
        <v>6790.25</v>
      </c>
      <c r="E19" s="116">
        <f>ROUND((((E$5+E$6+E$7)/3)/0.25),0)*0.25</f>
        <v>25355.25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7026.5</v>
      </c>
      <c r="M19">
        <f>(13*$C$19)+(($C$5-(13*$C$6)))</f>
        <v>26526.25</v>
      </c>
      <c r="N19">
        <f>(13*$B$19)+(($B$5-(13*$B$6)))</f>
        <v>7026.5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6812.75</v>
      </c>
      <c r="C20" s="122">
        <f>(2*C$19)-C$5</f>
        <v>25435.75</v>
      </c>
      <c r="D20" s="122">
        <f>(2*D$19)-D$5</f>
        <v>6773.39</v>
      </c>
      <c r="E20" s="122">
        <f>(2*E$19)-E$5</f>
        <v>25291.86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7012.25</v>
      </c>
      <c r="M20">
        <f>(12*C$19)+((C$5-(12*C$6)))</f>
        <v>26452.75</v>
      </c>
      <c r="N20">
        <f>(12*D$19)+((D$5-(12*D$6)))</f>
        <v>7025.2700000000041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6798.5</v>
      </c>
      <c r="C21" s="122">
        <f>C$19-(C$18-C$20)</f>
        <v>25362.25</v>
      </c>
      <c r="D21" s="122">
        <f>D$19-(D$18-D$20)</f>
        <v>6755.21</v>
      </c>
      <c r="E21" s="122">
        <f>E$19-(E$18-E$20)</f>
        <v>25225.32</v>
      </c>
      <c r="F21" s="47"/>
      <c r="G21" s="51" t="s">
        <v>65</v>
      </c>
      <c r="H21" s="82">
        <f>+B5-B6</f>
        <v>28.5</v>
      </c>
      <c r="I21" s="52">
        <f>+(H21*I19*100)/2</f>
        <v>16.317769922032355</v>
      </c>
      <c r="K21" s="21" t="s">
        <v>74</v>
      </c>
      <c r="L21">
        <f>(11*B$19)+((B$5-(11*B$6)))</f>
        <v>6998</v>
      </c>
      <c r="M21">
        <f>(11*C$19)+((C$5-(11*C$6)))</f>
        <v>26379.25</v>
      </c>
      <c r="N21">
        <f>(11*D$19)+((D$5-(11*D$6)))</f>
        <v>7007.0900000000111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6784.25</v>
      </c>
      <c r="C22" s="122">
        <f>C$6-2*(C$5-C$19)</f>
        <v>25294.75</v>
      </c>
      <c r="D22" s="122">
        <f>D$6-2*(D$5-D$19)</f>
        <v>6738.35</v>
      </c>
      <c r="E22" s="122">
        <f>E$6-2*(E$5-E$19)</f>
        <v>25161.93</v>
      </c>
      <c r="F22" s="47"/>
      <c r="G22" s="53" t="s">
        <v>66</v>
      </c>
      <c r="H22" s="83">
        <f>+C5-C6</f>
        <v>141</v>
      </c>
      <c r="I22" s="54">
        <f>(+H22*I19*100)/2</f>
        <v>80.730019614265331</v>
      </c>
      <c r="J22" s="4"/>
      <c r="K22" s="21" t="s">
        <v>76</v>
      </c>
      <c r="L22">
        <f>(10*B$19)+((B$5-(10*B$6)))</f>
        <v>6983.75</v>
      </c>
      <c r="M22">
        <f>(10*C$19)+((C$5-(10*C$6)))</f>
        <v>26305.75</v>
      </c>
      <c r="N22">
        <f>(10*D$19)+((D$5-(10*D$6)))</f>
        <v>6988.9100000000035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6770</v>
      </c>
      <c r="C23" s="122">
        <f>(3*C$19)-((3*C$5)-C$6)</f>
        <v>25227.25</v>
      </c>
      <c r="D23" s="122">
        <f>(3*D$19)-((3*D$5)-D$6)</f>
        <v>6721.4900000000016</v>
      </c>
      <c r="E23" s="122">
        <f>(3*E$19)-((3*E$5)-E$6)</f>
        <v>25098.54</v>
      </c>
      <c r="F23" s="47"/>
      <c r="G23" s="60"/>
      <c r="K23" s="21" t="s">
        <v>34</v>
      </c>
      <c r="L23">
        <f>(9*B$19)+((B$5-(9*B$6)))</f>
        <v>6969.5</v>
      </c>
      <c r="M23">
        <f>(9*C$19)+((C$5-(9*C$6)))</f>
        <v>26232.25</v>
      </c>
      <c r="N23">
        <f>(9*D$19)+((D$5-(9*D$6)))</f>
        <v>6970.7300000000032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6755.75</v>
      </c>
      <c r="C24" s="122">
        <f>(4*C$19)-((4*C$5)-C$6)</f>
        <v>25159.75</v>
      </c>
      <c r="D24" s="122">
        <f>(4*D$19)-((4*D$5)-D$6)</f>
        <v>6704.630000000001</v>
      </c>
      <c r="E24" s="122">
        <f>(4*E$19)-((4*E$5)-E$6)</f>
        <v>25035.149999999994</v>
      </c>
      <c r="F24" s="44"/>
      <c r="G24" s="92">
        <f>+B2</f>
        <v>45954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6955.25</v>
      </c>
      <c r="M24">
        <f>(8*C$19)+((C$5-(8*C$6)))</f>
        <v>26158.75</v>
      </c>
      <c r="N24">
        <f>(8*D$19)+((D$5-(8*D$6)))</f>
        <v>6952.5500000000029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6741.5</v>
      </c>
      <c r="C25" s="122">
        <f>(5*C$19)-((5*C$5)-C$6)</f>
        <v>25092.25</v>
      </c>
      <c r="D25" s="122">
        <f>(5*D$19)-((5*D$5)-D$6)</f>
        <v>6687.7700000000041</v>
      </c>
      <c r="E25" s="122">
        <f>(5*E$19)-((5*E$5)-E$6)</f>
        <v>24971.760000000009</v>
      </c>
      <c r="F25" s="44"/>
      <c r="G25" s="89" t="s">
        <v>77</v>
      </c>
      <c r="H25" s="94">
        <f>(+H21/B4)/2</f>
        <v>2.0892130630795732E-3</v>
      </c>
      <c r="I25" s="94">
        <f>(+H22/C4)/2</f>
        <v>2.7683427247560521E-3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6727.25</v>
      </c>
      <c r="C26" s="123">
        <f>ROUND((6*C$19)-((6*C$5)-C$6),2)</f>
        <v>25024.75</v>
      </c>
      <c r="D26" s="123">
        <f>ROUND((6*D$19)-((6*D$5)-D$6),2)</f>
        <v>6670.91</v>
      </c>
      <c r="E26" s="123">
        <f>ROUND((6*E$19)-((6*E$5)-E$6),2)</f>
        <v>24908.37</v>
      </c>
      <c r="F26" s="48"/>
      <c r="G26" s="95" t="s">
        <v>79</v>
      </c>
      <c r="H26" s="93">
        <f>+H25*1600</f>
        <v>3.3427409009273172</v>
      </c>
      <c r="I26" s="93">
        <f>+I25*1600</f>
        <v>4.4293483596096834</v>
      </c>
      <c r="K26" s="21" t="s">
        <v>80</v>
      </c>
      <c r="L26">
        <f>(10*$B$19)-((10*$B$5)-$B$6)</f>
        <v>6670.25</v>
      </c>
      <c r="M26">
        <f>(10*$C$19)-((10*$C$5)-$C$6)</f>
        <v>24754.75</v>
      </c>
      <c r="N26">
        <f>(10*$D$19)-((10*$D$5)-$D$6)</f>
        <v>6603.4700000000084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6713</v>
      </c>
      <c r="C27" s="123">
        <f>ROUND((7*C$19)-((7*C$5)-C$6),2)</f>
        <v>24957.25</v>
      </c>
      <c r="D27" s="123">
        <f>ROUND((7*D$19)-((7*D$5)-D$6),2)</f>
        <v>6654.05</v>
      </c>
      <c r="E27" s="123">
        <f>ROUND((7*E$19)-((7*E$5)-E$6),2)</f>
        <v>24844.98</v>
      </c>
      <c r="F27" s="48"/>
      <c r="G27" s="39"/>
      <c r="H27" s="73"/>
      <c r="K27" s="21" t="s">
        <v>82</v>
      </c>
      <c r="L27">
        <f>(11*$B$19)-((11*$B$5)-$B$6)</f>
        <v>6656</v>
      </c>
      <c r="M27">
        <f>(11*$C$19)-((11*$C$5)-$C$6)</f>
        <v>24687.25</v>
      </c>
      <c r="N27">
        <f>(11*$D$19)-((11*$D$5)-$D$6)</f>
        <v>6586.6100000000151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6698.75</v>
      </c>
      <c r="C28" s="124">
        <f>ROUND((8*C$19)-((8*C$5)-C$6),2)</f>
        <v>24889.75</v>
      </c>
      <c r="D28" s="124">
        <f>ROUND((8*D$19)-((8*D$5)-D$6),2)</f>
        <v>6637.19</v>
      </c>
      <c r="E28" s="124">
        <f>ROUND((8*E$19)-((8*E$5)-E$6),2)</f>
        <v>24781.59</v>
      </c>
      <c r="G28" s="70"/>
      <c r="H28" s="38"/>
      <c r="I28" s="2"/>
      <c r="K28" s="21" t="s">
        <v>84</v>
      </c>
      <c r="L28">
        <f>(12*$B$19)-((12*$B$5)-$B$6)</f>
        <v>6641.75</v>
      </c>
      <c r="M28">
        <f>(12*$C$19)-((12*$C$5)-$C$6)</f>
        <v>24619.75</v>
      </c>
      <c r="N28">
        <f>(12*$D$19)-((12*$D$5)-$D$6)</f>
        <v>6569.75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6684.5</v>
      </c>
      <c r="C29" s="124">
        <f>ROUND((9*C$19)-((9*C$5)-C$6),2)</f>
        <v>24822.25</v>
      </c>
      <c r="D29" s="124">
        <f>ROUND((9*D$19)-((9*D$5)-D$6),2)</f>
        <v>6620.33</v>
      </c>
      <c r="E29" s="124">
        <f>ROUND((9*E$19)-((9*E$5)-E$6),2)</f>
        <v>24718.2</v>
      </c>
      <c r="G29" s="39"/>
      <c r="H29" s="38"/>
      <c r="I29" s="24"/>
      <c r="K29" s="21" t="s">
        <v>86</v>
      </c>
      <c r="L29">
        <f>(13*$B$19)-((13*$B$5)-$B$6)</f>
        <v>6627.5</v>
      </c>
      <c r="M29">
        <f>(13*$C$19)-((13*$C$5)-$C$6)</f>
        <v>24552.25</v>
      </c>
      <c r="N29">
        <f>(13*$D$19)-((13*$D$5)-$D$6)</f>
        <v>6552.890000000014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6613.25</v>
      </c>
      <c r="M30">
        <f>(14*$C$19)-((14*$C$5)-$C$6)</f>
        <v>24484.75</v>
      </c>
      <c r="N30">
        <f>(14*$D$19)-((14*$D$5)-$D$6)</f>
        <v>6536.0299999999988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6542</v>
      </c>
      <c r="M31" s="2">
        <f>(19*$C$19)-((19*$C$5)-$C$6)</f>
        <v>24147.25</v>
      </c>
      <c r="N31">
        <f>(19*$D$19)-((19*$D$5)-$D$6)</f>
        <v>6451.7300000000105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8252</v>
      </c>
      <c r="M35" s="2">
        <f>(99*C$19)+((C$5-(99*C$6)))</f>
        <v>32847.25</v>
      </c>
      <c r="N35" s="2">
        <f>(99*$B$19)+(($B$5-(99*$B$6)))</f>
        <v>8252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6499.25</v>
      </c>
      <c r="M38" s="2">
        <f>(22*$C$19)-((22*$C$5)-$C$6)</f>
        <v>23944.75</v>
      </c>
      <c r="N38">
        <f>(22*$D$19)-((22*$D$5)-$D$6)</f>
        <v>6401.1500000000233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2025-10-27T12:25:21Z</dcterms:modified>
  <cp:category/>
  <cp:contentStatus/>
</cp:coreProperties>
</file>