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C10" i="1" s="1"/>
  <c r="B19" i="1"/>
  <c r="B18" i="1" s="1"/>
  <c r="E18" i="1"/>
  <c r="D18" i="1"/>
  <c r="H17" i="1"/>
  <c r="G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H3" i="1"/>
  <c r="R2" i="1"/>
  <c r="E1" i="1"/>
  <c r="C13" i="1" l="1"/>
  <c r="C11" i="1"/>
  <c r="C16" i="1"/>
  <c r="I8" i="1"/>
  <c r="C14" i="1"/>
  <c r="C9" i="1"/>
  <c r="C12" i="1"/>
  <c r="C15" i="1"/>
  <c r="C18" i="1"/>
  <c r="B10" i="1"/>
  <c r="B16" i="1"/>
  <c r="B11" i="1"/>
  <c r="B15" i="1"/>
  <c r="B12" i="1"/>
  <c r="B14" i="1"/>
  <c r="H8" i="1"/>
  <c r="B9" i="1"/>
  <c r="B13" i="1"/>
  <c r="L38" i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<sst xmlns="http://schemas.openxmlformats.org/spreadsheetml/2006/main" count="116" uniqueCount="91">
  <si>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</si>
  <si>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</si>
  <si>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</si>
  <si>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</si>
  <si>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</si>
  <si>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</si>
  <si>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</si>
  <si>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</si>
  <si>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</si>
  <si>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</si>
  <si>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ESM25</t>
  </si>
  <si>
    <t>NQM25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</si>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</sst>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0.00;[Red]0.00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  <xf numFmtId="43" fontId="13" fillId="0" borderId="0" applyFont="0" applyFill="0" applyBorder="0" applyAlignment="0" applyProtection="0"/>
  </cellStyleXfs>
  <cellXfs count="122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3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165" fontId="40" fillId="17" borderId="2" xfId="14" applyNumberFormat="1" applyFont="1" applyFill="1" applyBorder="1" applyAlignment="1">
      <alignment horizontal="center"/>
    </xf>
    <xf numFmtId="165" fontId="40" fillId="17" borderId="14" xfId="14" applyNumberFormat="1" applyFont="1" applyFill="1" applyBorder="1" applyAlignment="1">
      <alignment horizontal="center"/>
    </xf>
    <xf numFmtId="2" fontId="6" fillId="11" borderId="2" xfId="0" applyNumberFormat="1" applyFont="1" applyFill="1" applyBorder="1" applyAlignment="1">
      <alignment horizontal="center"/>
    </xf>
  </cellXfs>
  <cellStyles count="15">
    <cellStyle name="_x000a_bidires=100_x000d_" xfId="6"/>
    <cellStyle name="Bad" xfId="2" builtinId="27"/>
    <cellStyle name="Check Cell" xfId="4" builtinId="23"/>
    <cellStyle name="Comma" xfId="14" builtinId="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H2" sqref="H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45825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45824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45824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5996</v>
      </c>
      <c r="C4" s="43">
        <v>21680.75</v>
      </c>
      <c r="D4" s="37">
        <v>6000.56</v>
      </c>
      <c r="E4" s="37">
        <v>21675.9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6109</v>
      </c>
      <c r="C5" s="43">
        <v>22222</v>
      </c>
      <c r="D5" s="37">
        <v>6026.16</v>
      </c>
      <c r="E5" s="37">
        <v>21838.47</v>
      </c>
      <c r="F5" s="50"/>
      <c r="G5" s="31" t="s">
        <v>21</v>
      </c>
      <c r="H5" s="119">
        <v>6100.5</v>
      </c>
      <c r="I5" s="119">
        <v>22196.25</v>
      </c>
      <c r="J5" s="30"/>
      <c r="K5" s="3" t="s">
        <v>22</v>
      </c>
      <c r="O5" s="83"/>
      <c r="P5" s="82"/>
      <c r="Q5" s="118" t="s">
        <v>23</v>
      </c>
    </row>
    <row r="6" spans="1:21" ht="18" customHeight="1" x14ac:dyDescent="0.45">
      <c r="A6" s="31" t="s">
        <v>24</v>
      </c>
      <c r="B6" s="42">
        <v>6066.25</v>
      </c>
      <c r="C6" s="43">
        <v>22014</v>
      </c>
      <c r="D6" s="37">
        <v>5963.21</v>
      </c>
      <c r="E6" s="37">
        <v>21591.11</v>
      </c>
      <c r="F6" s="50"/>
      <c r="G6" s="31" t="s">
        <v>25</v>
      </c>
      <c r="H6" s="119">
        <v>6091</v>
      </c>
      <c r="I6" s="119">
        <v>22174</v>
      </c>
      <c r="J6" s="30"/>
      <c r="K6" s="3" t="s">
        <v>26</v>
      </c>
      <c r="P6" s="82"/>
      <c r="Q6" s="113">
        <v>6221</v>
      </c>
      <c r="S6" s="98"/>
    </row>
    <row r="7" spans="1:21" ht="18" customHeight="1" x14ac:dyDescent="0.45">
      <c r="A7" s="32" t="s">
        <v>27</v>
      </c>
      <c r="B7" s="42">
        <v>6089.75</v>
      </c>
      <c r="C7" s="43">
        <v>22168.25</v>
      </c>
      <c r="D7" s="37">
        <v>5976.97</v>
      </c>
      <c r="E7" s="37">
        <v>21631.040000000001</v>
      </c>
      <c r="F7" s="50"/>
      <c r="G7" s="31" t="s">
        <v>28</v>
      </c>
      <c r="H7" s="119">
        <v>6084</v>
      </c>
      <c r="I7" s="120">
        <v>22150.25</v>
      </c>
      <c r="J7" s="30"/>
      <c r="K7" s="3" t="s">
        <v>29</v>
      </c>
      <c r="P7" s="82"/>
      <c r="Q7" s="114">
        <v>6213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6088.25</v>
      </c>
      <c r="I8" s="121">
        <f>+C19</f>
        <v>22134.75</v>
      </c>
      <c r="J8" s="30"/>
      <c r="K8" s="3" t="s">
        <v>33</v>
      </c>
      <c r="P8" s="110"/>
      <c r="Q8" s="114">
        <v>6187.25</v>
      </c>
    </row>
    <row r="9" spans="1:21" ht="18" customHeight="1" x14ac:dyDescent="0.35">
      <c r="A9" s="31" t="s">
        <v>34</v>
      </c>
      <c r="B9" s="72">
        <f>(9*B$19)+(B$5-(9*B$6))</f>
        <v>6307</v>
      </c>
      <c r="C9" s="72">
        <f>(9*C$19)+(C$5-(9*C$6))</f>
        <v>23308.75</v>
      </c>
      <c r="D9" s="72">
        <f>(9*D$19)+(D$5-(9*D$6))</f>
        <v>6256.0200000000041</v>
      </c>
      <c r="E9" s="72">
        <f>(9*E$19)+(E$5-(9*E$6))</f>
        <v>22699.23000000001</v>
      </c>
      <c r="F9" s="52"/>
      <c r="G9" s="75" t="s">
        <v>35</v>
      </c>
      <c r="H9" s="66" t="s">
        <v>36</v>
      </c>
      <c r="K9" s="3" t="s">
        <v>37</v>
      </c>
      <c r="P9" s="110"/>
      <c r="Q9" s="113">
        <v>5970</v>
      </c>
    </row>
    <row r="10" spans="1:21" ht="18" customHeight="1" x14ac:dyDescent="0.35">
      <c r="A10" s="31" t="s">
        <v>38</v>
      </c>
      <c r="B10" s="72">
        <f>(8*B$19)+(B$5-(8*B$6))</f>
        <v>6285</v>
      </c>
      <c r="C10" s="72">
        <f>(8*C$19)+(C$5-(8*C$6))</f>
        <v>23188</v>
      </c>
      <c r="D10" s="72">
        <f>(8*D$19)+(D$5-(8*D$6))</f>
        <v>6230.4799999999959</v>
      </c>
      <c r="E10" s="72">
        <f>(8*E$19)+(E$5-(8*E$6))</f>
        <v>22603.589999999997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5905.25</v>
      </c>
    </row>
    <row r="11" spans="1:21" ht="18" customHeight="1" x14ac:dyDescent="0.35">
      <c r="A11" s="31" t="s">
        <v>41</v>
      </c>
      <c r="B11" s="72">
        <f>(7*B$19)+(B$5-(7*B$6))</f>
        <v>6263</v>
      </c>
      <c r="C11" s="72">
        <f>(7*C$19)+(C$5-(7*C$6))</f>
        <v>23067.25</v>
      </c>
      <c r="D11" s="72">
        <f>(7*D$19)+(D$5-(7*D$6))</f>
        <v>6204.9400000000023</v>
      </c>
      <c r="E11" s="72">
        <f>(7*E$19)+(E$5-(7*E$6))</f>
        <v>22507.949999999983</v>
      </c>
      <c r="F11" s="52"/>
      <c r="G11" s="73" t="s">
        <v>42</v>
      </c>
      <c r="H11" s="64">
        <v>5955</v>
      </c>
      <c r="I11" s="65">
        <v>21250</v>
      </c>
      <c r="P11" s="110"/>
      <c r="Q11" s="114">
        <v>5816</v>
      </c>
      <c r="U11" s="76"/>
    </row>
    <row r="12" spans="1:21" ht="18" customHeight="1" x14ac:dyDescent="0.35">
      <c r="A12" s="31" t="s">
        <v>43</v>
      </c>
      <c r="B12" s="72">
        <f>(6*B$19)+(B$5-(6*B$6))</f>
        <v>6241</v>
      </c>
      <c r="C12" s="72">
        <f>(6*C$19)+(C$5-(6*C$6))</f>
        <v>22946.5</v>
      </c>
      <c r="D12" s="72">
        <f>(6*D$19)+(D$5-(6*D$6))</f>
        <v>6179.3999999999978</v>
      </c>
      <c r="E12" s="72">
        <f>(6*E$19)+(E$5-(6*E$6))</f>
        <v>22412.309999999998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5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6219</v>
      </c>
      <c r="C13" s="44">
        <f>(5*C$19)+(C$5-(5*C$6))</f>
        <v>22825.75</v>
      </c>
      <c r="D13" s="44">
        <f>(5*D$19)+(D$5-(5*D$6))</f>
        <v>6153.8600000000006</v>
      </c>
      <c r="E13" s="44">
        <f>(5*E$19)+(E$5-(5*E$6))</f>
        <v>22316.67</v>
      </c>
      <c r="F13" s="52"/>
      <c r="K13" s="12" t="s">
        <v>48</v>
      </c>
      <c r="L13" s="13" t="s">
        <v>49</v>
      </c>
      <c r="N13" s="14"/>
      <c r="P13" s="79"/>
      <c r="Q13" s="116"/>
      <c r="R13" s="111"/>
    </row>
    <row r="14" spans="1:21" ht="18" customHeight="1" x14ac:dyDescent="0.35">
      <c r="A14" s="31" t="s">
        <v>48</v>
      </c>
      <c r="B14" s="44">
        <f>(4*B$19)+(B$5-(4*B$6))</f>
        <v>6197</v>
      </c>
      <c r="C14" s="44">
        <f>(4*C$19)+(C$5-(4*C$6))</f>
        <v>22705</v>
      </c>
      <c r="D14" s="44">
        <f>(4*D$19)+(D$5-(4*D$6))</f>
        <v>6128.32</v>
      </c>
      <c r="E14" s="44">
        <f>(4*E$19)+(E$5-(4*E$6))</f>
        <v>22221.03</v>
      </c>
      <c r="F14" s="52"/>
      <c r="K14" s="12" t="s">
        <v>47</v>
      </c>
      <c r="L14" s="13" t="s">
        <v>50</v>
      </c>
      <c r="N14" s="14"/>
      <c r="P14" s="110"/>
      <c r="Q14" s="117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6175</v>
      </c>
      <c r="C15" s="44">
        <f>(3*C$19)+(C$5-(3*C$6))</f>
        <v>22584.25</v>
      </c>
      <c r="D15" s="44">
        <f>(3*D$19)+(D$5-(3*D$6))</f>
        <v>6102.7799999999988</v>
      </c>
      <c r="E15" s="44">
        <f>(3*E$19)+(E$5-(3*E$6))</f>
        <v>22125.39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6"/>
      <c r="R15" s="25"/>
      <c r="T15" s="76"/>
    </row>
    <row r="16" spans="1:21" ht="18" customHeight="1" x14ac:dyDescent="0.35">
      <c r="A16" s="31" t="s">
        <v>53</v>
      </c>
      <c r="B16" s="44">
        <f>B$5+2*(B$19-B$6)</f>
        <v>6153</v>
      </c>
      <c r="C16" s="44">
        <f>C$5+2*(C$19-C$6)</f>
        <v>22463.5</v>
      </c>
      <c r="D16" s="44">
        <f>D$5+2*(D$19-D$6)</f>
        <v>6077.24</v>
      </c>
      <c r="E16" s="44">
        <f>E$5+2*(E$19-E$6)</f>
        <v>22029.75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7"/>
      <c r="R16" s="25"/>
    </row>
    <row r="17" spans="1:20" ht="18" customHeight="1" x14ac:dyDescent="0.35">
      <c r="A17" s="31" t="s">
        <v>58</v>
      </c>
      <c r="B17" s="44">
        <f>B$19+(B$18-B$20)</f>
        <v>6131</v>
      </c>
      <c r="C17" s="44">
        <f>C$19+(C$18-C$20)</f>
        <v>22342.75</v>
      </c>
      <c r="D17" s="44">
        <f>D$19+(D$18-D$20)</f>
        <v>6051.7</v>
      </c>
      <c r="E17" s="44">
        <f>E$19+(E$18-E$20)</f>
        <v>21934.11</v>
      </c>
      <c r="F17" s="53"/>
      <c r="G17" s="92">
        <f>+B7-D7</f>
        <v>112.77999999999975</v>
      </c>
      <c r="H17" s="93">
        <f>+C7-E7</f>
        <v>537.20999999999913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7"/>
      <c r="R17" s="25"/>
      <c r="S17" s="76"/>
    </row>
    <row r="18" spans="1:20" ht="18" customHeight="1" x14ac:dyDescent="0.45">
      <c r="A18" s="31" t="s">
        <v>62</v>
      </c>
      <c r="B18" s="44">
        <f>(2*B$19)-B$6</f>
        <v>6110.25</v>
      </c>
      <c r="C18" s="44">
        <f>(2*C$19)-C$6</f>
        <v>22255.5</v>
      </c>
      <c r="D18" s="44">
        <f>(2*D$19)-D$6</f>
        <v>6014.29</v>
      </c>
      <c r="E18" s="44">
        <f>(2*E$19)-E$6</f>
        <v>21782.39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6088.25</v>
      </c>
      <c r="C19" s="22">
        <f>ROUND((((C$5+C$6+C$7)/3)/0.25),0)*0.25</f>
        <v>22134.75</v>
      </c>
      <c r="D19" s="22">
        <f>ROUND((((D$5+D$6+D$7)/3)/0.25),0)*0.25</f>
        <v>5988.75</v>
      </c>
      <c r="E19" s="22">
        <f>ROUND((((E$5+E$6+E$7)/3)/0.25),0)*0.25</f>
        <v>21686.75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6395</v>
      </c>
      <c r="M19">
        <f>(13*$C$19)+(($C$5-(13*$C$6)))</f>
        <v>23791.75</v>
      </c>
      <c r="N19">
        <f>(13*$B$19)+(($B$5-(13*$B$6)))</f>
        <v>6395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6067.5</v>
      </c>
      <c r="C20" s="46">
        <f>(2*C$19)-C$5</f>
        <v>22047.5</v>
      </c>
      <c r="D20" s="46">
        <f>(2*D$19)-D$5</f>
        <v>5951.34</v>
      </c>
      <c r="E20" s="46">
        <f>(2*E$19)-E$5</f>
        <v>21535.03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6373</v>
      </c>
      <c r="M20">
        <f>(12*C$19)+((C$5-(12*C$6)))</f>
        <v>23671</v>
      </c>
      <c r="N20">
        <f>(12*D$19)+((D$5-(12*D$6)))</f>
        <v>6332.6399999999994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6045.5</v>
      </c>
      <c r="C21" s="46">
        <f>C$19-(C$18-C$20)</f>
        <v>21926.75</v>
      </c>
      <c r="D21" s="46">
        <f>D$19-(D$18-D$20)</f>
        <v>5925.8</v>
      </c>
      <c r="E21" s="46">
        <f>E$19-(E$18-E$20)</f>
        <v>21439.39</v>
      </c>
      <c r="F21" s="54"/>
      <c r="G21" s="58" t="s">
        <v>65</v>
      </c>
      <c r="H21" s="94">
        <f>+B5-B6</f>
        <v>42.75</v>
      </c>
      <c r="I21" s="59">
        <f>+(H21*I19*100)/2</f>
        <v>24.476654883048532</v>
      </c>
      <c r="K21" s="21" t="s">
        <v>74</v>
      </c>
      <c r="L21">
        <f>(11*B$19)+((B$5-(11*B$6)))</f>
        <v>6351</v>
      </c>
      <c r="M21">
        <f>(11*C$19)+((C$5-(11*C$6)))</f>
        <v>23550.25</v>
      </c>
      <c r="N21">
        <f>(11*D$19)+((D$5-(11*D$6)))</f>
        <v>6307.1000000000058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6024.75</v>
      </c>
      <c r="C22" s="46">
        <f>C$6-2*(C$5-C$19)</f>
        <v>21839.5</v>
      </c>
      <c r="D22" s="46">
        <f>D$6-2*(D$5-D$19)</f>
        <v>5888.39</v>
      </c>
      <c r="E22" s="46">
        <f>E$6-2*(E$5-E$19)</f>
        <v>21287.67</v>
      </c>
      <c r="F22" s="54"/>
      <c r="G22" s="60" t="s">
        <v>66</v>
      </c>
      <c r="H22" s="95">
        <f>+C5-C6</f>
        <v>208</v>
      </c>
      <c r="I22" s="61">
        <f>(+H22*I19*100)/2</f>
        <v>119.09109276430631</v>
      </c>
      <c r="J22" s="4"/>
      <c r="K22" s="21" t="s">
        <v>76</v>
      </c>
      <c r="L22">
        <f>(10*B$19)+((B$5-(10*B$6)))</f>
        <v>6329</v>
      </c>
      <c r="M22">
        <f>(10*C$19)+((C$5-(10*C$6)))</f>
        <v>23429.5</v>
      </c>
      <c r="N22">
        <f>(10*D$19)+((D$5-(10*D$6)))</f>
        <v>6281.5599999999977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6004</v>
      </c>
      <c r="C23" s="46">
        <f>(3*C$19)-((3*C$5)-C$6)</f>
        <v>21752.25</v>
      </c>
      <c r="D23" s="46">
        <f>(3*D$19)-((3*D$5)-D$6)</f>
        <v>5850.98</v>
      </c>
      <c r="E23" s="46">
        <f>(3*E$19)-((3*E$5)-E$6)</f>
        <v>21135.949999999997</v>
      </c>
      <c r="F23" s="54"/>
      <c r="G23" s="67"/>
      <c r="K23" s="21" t="s">
        <v>34</v>
      </c>
      <c r="L23">
        <f>(9*B$19)+((B$5-(9*B$6)))</f>
        <v>6307</v>
      </c>
      <c r="M23">
        <f>(9*C$19)+((C$5-(9*C$6)))</f>
        <v>23308.75</v>
      </c>
      <c r="N23">
        <f>(9*D$19)+((D$5-(9*D$6)))</f>
        <v>6256.0200000000041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5983.25</v>
      </c>
      <c r="C24" s="46">
        <f>(4*C$19)-((4*C$5)-C$6)</f>
        <v>21665</v>
      </c>
      <c r="D24" s="46">
        <f>(4*D$19)-((4*D$5)-D$6)</f>
        <v>5813.57</v>
      </c>
      <c r="E24" s="46">
        <f>(4*E$19)-((4*E$5)-E$6)</f>
        <v>20984.229999999996</v>
      </c>
      <c r="F24" s="51"/>
      <c r="G24" s="105">
        <f>+B2</f>
        <v>45824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6285</v>
      </c>
      <c r="M24">
        <f>(8*C$19)+((C$5-(8*C$6)))</f>
        <v>23188</v>
      </c>
      <c r="N24">
        <f>(8*D$19)+((D$5-(8*D$6)))</f>
        <v>6230.4799999999959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5962.5</v>
      </c>
      <c r="C25" s="46">
        <f>(5*C$19)-((5*C$5)-C$6)</f>
        <v>21577.75</v>
      </c>
      <c r="D25" s="46">
        <f>(5*D$19)-((5*D$5)-D$6)</f>
        <v>5776.16</v>
      </c>
      <c r="E25" s="46">
        <f>(5*E$19)-((5*E$5)-E$6)</f>
        <v>20832.509999999995</v>
      </c>
      <c r="F25" s="51"/>
      <c r="G25" s="102" t="s">
        <v>77</v>
      </c>
      <c r="H25" s="107">
        <f>(+H21/B4)/2</f>
        <v>3.5648765843895929E-3</v>
      </c>
      <c r="I25" s="107">
        <f>(+H22/C4)/2</f>
        <v>4.7968820266826567E-3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5941.75</v>
      </c>
      <c r="C26" s="69">
        <f>ROUND((6*C$19)-((6*C$5)-C$6),2)</f>
        <v>21490.5</v>
      </c>
      <c r="D26" s="69">
        <f>ROUND((6*D$19)-((6*D$5)-D$6),2)</f>
        <v>5738.75</v>
      </c>
      <c r="E26" s="69">
        <f>ROUND((6*E$19)-((6*E$5)-E$6),2)</f>
        <v>20680.79</v>
      </c>
      <c r="F26" s="55"/>
      <c r="G26" s="108" t="s">
        <v>79</v>
      </c>
      <c r="H26" s="106">
        <f>+H25*1600</f>
        <v>5.7038025350233488</v>
      </c>
      <c r="I26" s="106">
        <f>+I25*1600</f>
        <v>7.6750112426922508</v>
      </c>
      <c r="K26" s="21" t="s">
        <v>80</v>
      </c>
      <c r="L26">
        <f>(10*$B$19)-((10*$B$5)-$B$6)</f>
        <v>5858.75</v>
      </c>
      <c r="M26">
        <f>(10*$C$19)-((10*$C$5)-$C$6)</f>
        <v>21141.5</v>
      </c>
      <c r="N26">
        <f>(10*$D$19)-((10*$D$5)-$D$6)</f>
        <v>5589.1100000000006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5921</v>
      </c>
      <c r="C27" s="69">
        <f>ROUND((7*C$19)-((7*C$5)-C$6),2)</f>
        <v>21403.25</v>
      </c>
      <c r="D27" s="69">
        <f>ROUND((7*D$19)-((7*D$5)-D$6),2)</f>
        <v>5701.34</v>
      </c>
      <c r="E27" s="69">
        <f>ROUND((7*E$19)-((7*E$5)-E$6),2)</f>
        <v>20529.07</v>
      </c>
      <c r="F27" s="55"/>
      <c r="G27" s="41"/>
      <c r="H27" s="85"/>
      <c r="K27" s="21" t="s">
        <v>82</v>
      </c>
      <c r="L27">
        <f>(11*$B$19)-((11*$B$5)-$B$6)</f>
        <v>5838</v>
      </c>
      <c r="M27">
        <f>(11*$C$19)-((11*$C$5)-$C$6)</f>
        <v>21054.25</v>
      </c>
      <c r="N27">
        <f>(11*$D$19)-((11*$D$5)-$D$6)</f>
        <v>5551.7000000000044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5900.25</v>
      </c>
      <c r="C28" s="71">
        <f>ROUND((8*C$19)-((8*C$5)-C$6),2)</f>
        <v>21316</v>
      </c>
      <c r="D28" s="71">
        <f>ROUND((8*D$19)-((8*D$5)-D$6),2)</f>
        <v>5663.93</v>
      </c>
      <c r="E28" s="71">
        <f>ROUND((8*E$19)-((8*E$5)-E$6),2)</f>
        <v>20377.349999999999</v>
      </c>
      <c r="G28" s="82"/>
      <c r="H28" s="40"/>
      <c r="I28" s="2"/>
      <c r="K28" s="21" t="s">
        <v>84</v>
      </c>
      <c r="L28">
        <f>(12*$B$19)-((12*$B$5)-$B$6)</f>
        <v>5817.25</v>
      </c>
      <c r="M28">
        <f>(12*$C$19)-((12*$C$5)-$C$6)</f>
        <v>20967</v>
      </c>
      <c r="N28">
        <f>(12*$D$19)-((12*$D$5)-$D$6)</f>
        <v>5514.2900000000081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5879.5</v>
      </c>
      <c r="C29" s="71">
        <f>ROUND((9*C$19)-((9*C$5)-C$6),2)</f>
        <v>21228.75</v>
      </c>
      <c r="D29" s="71">
        <f>ROUND((9*D$19)-((9*D$5)-D$6),2)</f>
        <v>5626.52</v>
      </c>
      <c r="E29" s="71">
        <f>ROUND((9*E$19)-((9*E$5)-E$6),2)</f>
        <v>20225.63</v>
      </c>
      <c r="G29" s="41"/>
      <c r="H29" s="40"/>
      <c r="I29" s="25"/>
      <c r="K29" s="21" t="s">
        <v>86</v>
      </c>
      <c r="L29">
        <f>(13*$B$19)-((13*$B$5)-$B$6)</f>
        <v>5796.5</v>
      </c>
      <c r="M29">
        <f>(13*$C$19)-((13*$C$5)-$C$6)</f>
        <v>20879.75</v>
      </c>
      <c r="N29">
        <f>(13*$D$19)-((13*$D$5)-$D$6)</f>
        <v>5476.8800000000047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5775.75</v>
      </c>
      <c r="M30">
        <f>(14*$C$19)-((14*$C$5)-$C$6)</f>
        <v>20792.5</v>
      </c>
      <c r="N30">
        <f>(14*$D$19)-((14*$D$5)-$D$6)</f>
        <v>5439.4700000000157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5672</v>
      </c>
      <c r="M31" s="2">
        <f>(19*$C$19)-((19*$C$5)-$C$6)</f>
        <v>20356.25</v>
      </c>
      <c r="N31">
        <f>(19*$D$19)-((19*$D$5)-$D$6)</f>
        <v>5252.4200000000128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8287</v>
      </c>
      <c r="M35" s="2">
        <f>(99*C$19)+((C$5-(99*C$6)))</f>
        <v>34176.25</v>
      </c>
      <c r="N35" s="2">
        <f>(99*$B$19)+(($B$5-(99*$B$6)))</f>
        <v>8287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5609.75</v>
      </c>
      <c r="M38" s="2">
        <f>(22*$C$19)-((22*$C$5)-$C$6)</f>
        <v>20094.5</v>
      </c>
      <c r="N38">
        <f>(22*$D$19)-((22*$D$5)-$D$6)</f>
        <v>5140.1900000000169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2025-06-17T06:35:57Z</dcterms:modified>
  <cp:category/>
  <cp:contentStatus/>
</cp:coreProperties>
</file>