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9" i="1"/>
  <c r="D11" i="1"/>
  <c r="D13" i="1"/>
  <c r="D15" i="1"/>
  <c r="E9" i="1"/>
  <c r="E11" i="1"/>
  <c r="E13" i="1"/>
  <c r="E15" i="1"/>
  <c r="E17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20" i="1"/>
  <c r="H8" i="1"/>
  <c r="D10" i="1"/>
  <c r="D12" i="1"/>
  <c r="D14" i="1"/>
  <c r="D16" i="1"/>
  <c r="B18" i="1"/>
  <c r="L20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3" i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D21" i="1"/>
  <c r="B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<sst xmlns="http://schemas.openxmlformats.org/spreadsheetml/2006/main" count="116" uniqueCount="91">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</sst>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6" sqref="C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45918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26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6669</v>
      </c>
      <c r="C4" s="43">
        <v>24521</v>
      </c>
      <c r="D4" s="37">
        <v>6604.87</v>
      </c>
      <c r="E4" s="37">
        <v>24286.400000000001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6686.5</v>
      </c>
      <c r="C5" s="43">
        <v>24550.75</v>
      </c>
      <c r="D5" s="37">
        <v>6624.39</v>
      </c>
      <c r="E5" s="37">
        <v>24292.06</v>
      </c>
      <c r="F5" s="50"/>
      <c r="G5" s="31" t="s">
        <v>21</v>
      </c>
      <c r="H5" s="114">
        <v>6672.75</v>
      </c>
      <c r="I5" s="114">
        <v>24550.75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6611</v>
      </c>
      <c r="C6" s="43">
        <v>24242</v>
      </c>
      <c r="D6" s="37">
        <v>6551.15</v>
      </c>
      <c r="E6" s="37">
        <v>23999.75</v>
      </c>
      <c r="F6" s="50"/>
      <c r="G6" s="31" t="s">
        <v>25</v>
      </c>
      <c r="H6" s="115">
        <v>6661.25</v>
      </c>
      <c r="I6" s="115">
        <v>24242</v>
      </c>
      <c r="J6" s="30"/>
      <c r="K6" s="3" t="s">
        <v>26</v>
      </c>
      <c r="P6" s="82"/>
      <c r="Q6" s="112"/>
      <c r="S6" s="98"/>
    </row>
    <row r="7" spans="1:21" ht="18" customHeight="1" x14ac:dyDescent="0.45">
      <c r="A7" s="32" t="s">
        <v>27</v>
      </c>
      <c r="B7" s="42">
        <v>6658.75</v>
      </c>
      <c r="C7" s="43">
        <v>24465.25</v>
      </c>
      <c r="D7" s="37">
        <v>6600.35</v>
      </c>
      <c r="E7" s="37">
        <v>24223.69</v>
      </c>
      <c r="F7" s="50"/>
      <c r="G7" s="31" t="s">
        <v>28</v>
      </c>
      <c r="H7" s="115">
        <v>6653.25</v>
      </c>
      <c r="I7" s="116">
        <v>24507.5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6652</v>
      </c>
      <c r="I8" s="117">
        <f>+C19</f>
        <v>24419.25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7055.5</v>
      </c>
      <c r="C9" s="72">
        <f>(9*C$19)+(C$5-(9*C$6))</f>
        <v>26146</v>
      </c>
      <c r="D9" s="72">
        <f>(9*D$19)+(D$5-(9*D$6))</f>
        <v>6992.0400000000009</v>
      </c>
      <c r="E9" s="72">
        <f>(9*E$19)+(E$5-(9*E$6))</f>
        <v>25840.059999999998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7014.5</v>
      </c>
      <c r="C10" s="72">
        <f>(8*C$19)+(C$5-(8*C$6))</f>
        <v>25968.75</v>
      </c>
      <c r="D10" s="72">
        <f>(8*D$19)+(D$5-(8*D$6))</f>
        <v>6951.1900000000023</v>
      </c>
      <c r="E10" s="72">
        <f>(8*E$19)+(E$5-(8*E$6))</f>
        <v>25668.059999999998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6973.5</v>
      </c>
      <c r="C11" s="72">
        <f>(7*C$19)+(C$5-(7*C$6))</f>
        <v>25791.5</v>
      </c>
      <c r="D11" s="72">
        <f>(7*D$19)+(D$5-(7*D$6))</f>
        <v>6910.3400000000038</v>
      </c>
      <c r="E11" s="72">
        <f>(7*E$19)+(E$5-(7*E$6))</f>
        <v>25496.059999999998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6932.5</v>
      </c>
      <c r="C12" s="72">
        <f>(6*C$19)+(C$5-(6*C$6))</f>
        <v>25614.25</v>
      </c>
      <c r="D12" s="72">
        <f>(6*D$19)+(D$5-(6*D$6))</f>
        <v>6869.4900000000052</v>
      </c>
      <c r="E12" s="72">
        <f>(6*E$19)+(E$5-(6*E$6))</f>
        <v>25324.059999999998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6891.5</v>
      </c>
      <c r="C13" s="44">
        <f>(5*C$19)+(C$5-(5*C$6))</f>
        <v>25437</v>
      </c>
      <c r="D13" s="44">
        <f>(5*D$19)+(D$5-(5*D$6))</f>
        <v>6828.6399999999994</v>
      </c>
      <c r="E13" s="44">
        <f>(5*E$19)+(E$5-(5*E$6))</f>
        <v>25152.059999999998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6850.5</v>
      </c>
      <c r="C14" s="44">
        <f>(4*C$19)+(C$5-(4*C$6))</f>
        <v>25259.75</v>
      </c>
      <c r="D14" s="44">
        <f>(4*D$19)+(D$5-(4*D$6))</f>
        <v>6787.7900000000009</v>
      </c>
      <c r="E14" s="44">
        <f>(4*E$19)+(E$5-(4*E$6))</f>
        <v>24980.059999999998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6809.5</v>
      </c>
      <c r="C15" s="44">
        <f>(3*C$19)+(C$5-(3*C$6))</f>
        <v>25082.5</v>
      </c>
      <c r="D15" s="44">
        <f>(3*D$19)+(D$5-(3*D$6))</f>
        <v>6746.9400000000023</v>
      </c>
      <c r="E15" s="44">
        <f>(3*E$19)+(E$5-(3*E$6))</f>
        <v>24808.059999999998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6768.5</v>
      </c>
      <c r="C16" s="44">
        <f>C$5+2*(C$19-C$6)</f>
        <v>24905.25</v>
      </c>
      <c r="D16" s="44">
        <f>D$5+2*(D$19-D$6)</f>
        <v>6706.0900000000011</v>
      </c>
      <c r="E16" s="44">
        <f>E$5+2*(E$19-E$6)</f>
        <v>24636.06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6727.5</v>
      </c>
      <c r="C17" s="44">
        <f>C$19+(C$18-C$20)</f>
        <v>24728</v>
      </c>
      <c r="D17" s="44">
        <f>D$19+(D$18-D$20)</f>
        <v>6665.2400000000007</v>
      </c>
      <c r="E17" s="44">
        <f>E$19+(E$18-E$20)</f>
        <v>24464.06</v>
      </c>
      <c r="F17" s="53"/>
      <c r="G17" s="92">
        <f>+B7-D7</f>
        <v>58.399999999999636</v>
      </c>
      <c r="H17" s="93">
        <f>+C7-E7</f>
        <v>241.56000000000131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6693</v>
      </c>
      <c r="C18" s="44">
        <f>(2*C$19)-C$6</f>
        <v>24596.5</v>
      </c>
      <c r="D18" s="44">
        <f>(2*D$19)-D$6</f>
        <v>6632.85</v>
      </c>
      <c r="E18" s="44">
        <f>(2*E$19)-E$6</f>
        <v>24343.75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6652</v>
      </c>
      <c r="C19" s="22">
        <f>ROUND((((C$5+C$6+C$7)/3)/0.25),0)*0.25</f>
        <v>24419.25</v>
      </c>
      <c r="D19" s="22">
        <f>ROUND((((D$5+D$6+D$7)/3)/0.25),0)*0.25</f>
        <v>6592</v>
      </c>
      <c r="E19" s="22">
        <f>ROUND((((E$5+E$6+E$7)/3)/0.25),0)*0.25</f>
        <v>24171.75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7219.5</v>
      </c>
      <c r="M19">
        <f>(13*$C$19)+(($C$5-(13*$C$6)))</f>
        <v>26855</v>
      </c>
      <c r="N19">
        <f>(13*$B$19)+(($B$5-(13*$B$6)))</f>
        <v>7219.5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6617.5</v>
      </c>
      <c r="C20" s="46">
        <f>(2*C$19)-C$5</f>
        <v>24287.75</v>
      </c>
      <c r="D20" s="46">
        <f>(2*D$19)-D$5</f>
        <v>6559.61</v>
      </c>
      <c r="E20" s="46">
        <f>(2*E$19)-E$5</f>
        <v>24051.439999999999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7178.5</v>
      </c>
      <c r="M20">
        <f>(12*C$19)+((C$5-(12*C$6)))</f>
        <v>26677.75</v>
      </c>
      <c r="N20">
        <f>(12*D$19)+((D$5-(12*D$6)))</f>
        <v>7114.5900000000111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6576.5</v>
      </c>
      <c r="C21" s="46">
        <f>C$19-(C$18-C$20)</f>
        <v>24110.5</v>
      </c>
      <c r="D21" s="46">
        <f>D$19-(D$18-D$20)</f>
        <v>6518.7599999999993</v>
      </c>
      <c r="E21" s="46">
        <f>E$19-(E$18-E$20)</f>
        <v>23879.439999999999</v>
      </c>
      <c r="F21" s="54"/>
      <c r="G21" s="58" t="s">
        <v>65</v>
      </c>
      <c r="H21" s="94">
        <f>+B5-B6</f>
        <v>75.5</v>
      </c>
      <c r="I21" s="59">
        <f>+(H21*I19*100)/2</f>
        <v>43.227776460120801</v>
      </c>
      <c r="K21" s="21" t="s">
        <v>74</v>
      </c>
      <c r="L21">
        <f>(11*B$19)+((B$5-(11*B$6)))</f>
        <v>7137.5</v>
      </c>
      <c r="M21">
        <f>(11*C$19)+((C$5-(11*C$6)))</f>
        <v>26500.5</v>
      </c>
      <c r="N21">
        <f>(11*D$19)+((D$5-(11*D$6)))</f>
        <v>7073.7400000000052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6542</v>
      </c>
      <c r="C22" s="46">
        <f>C$6-2*(C$5-C$19)</f>
        <v>23979</v>
      </c>
      <c r="D22" s="46">
        <f>D$6-2*(D$5-D$19)</f>
        <v>6486.369999999999</v>
      </c>
      <c r="E22" s="46">
        <f>E$6-2*(E$5-E$19)</f>
        <v>23759.129999999997</v>
      </c>
      <c r="F22" s="54"/>
      <c r="G22" s="60" t="s">
        <v>66</v>
      </c>
      <c r="H22" s="95">
        <f>+C5-C6</f>
        <v>308.75</v>
      </c>
      <c r="I22" s="61">
        <f>(+H22*I19*100)/2</f>
        <v>176.77584082201719</v>
      </c>
      <c r="J22" s="4"/>
      <c r="K22" s="21" t="s">
        <v>76</v>
      </c>
      <c r="L22">
        <f>(10*B$19)+((B$5-(10*B$6)))</f>
        <v>7096.5</v>
      </c>
      <c r="M22">
        <f>(10*C$19)+((C$5-(10*C$6)))</f>
        <v>26323.25</v>
      </c>
      <c r="N22">
        <f>(10*D$19)+((D$5-(10*D$6)))</f>
        <v>7032.8899999999994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6507.5</v>
      </c>
      <c r="C23" s="46">
        <f>(3*C$19)-((3*C$5)-C$6)</f>
        <v>23847.5</v>
      </c>
      <c r="D23" s="46">
        <f>(3*D$19)-((3*D$5)-D$6)</f>
        <v>6453.9799999999977</v>
      </c>
      <c r="E23" s="46">
        <f>(3*E$19)-((3*E$5)-E$6)</f>
        <v>23638.819999999992</v>
      </c>
      <c r="F23" s="54"/>
      <c r="G23" s="67"/>
      <c r="K23" s="21" t="s">
        <v>34</v>
      </c>
      <c r="L23">
        <f>(9*B$19)+((B$5-(9*B$6)))</f>
        <v>7055.5</v>
      </c>
      <c r="M23">
        <f>(9*C$19)+((C$5-(9*C$6)))</f>
        <v>26146</v>
      </c>
      <c r="N23">
        <f>(9*D$19)+((D$5-(9*D$6)))</f>
        <v>6992.0400000000009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6473</v>
      </c>
      <c r="C24" s="46">
        <f>(4*C$19)-((4*C$5)-C$6)</f>
        <v>23716</v>
      </c>
      <c r="D24" s="46">
        <f>(4*D$19)-((4*D$5)-D$6)</f>
        <v>6421.5899999999965</v>
      </c>
      <c r="E24" s="46">
        <f>(4*E$19)-((4*E$5)-E$6)</f>
        <v>23518.509999999995</v>
      </c>
      <c r="F24" s="51"/>
      <c r="G24" s="104">
        <f>+B2</f>
        <v>45917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7014.5</v>
      </c>
      <c r="M24">
        <f>(8*C$19)+((C$5-(8*C$6)))</f>
        <v>25968.75</v>
      </c>
      <c r="N24">
        <f>(8*D$19)+((D$5-(8*D$6)))</f>
        <v>6951.1900000000023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6438.5</v>
      </c>
      <c r="C25" s="46">
        <f>(5*C$19)-((5*C$5)-C$6)</f>
        <v>23584.5</v>
      </c>
      <c r="D25" s="46">
        <f>(5*D$19)-((5*D$5)-D$6)</f>
        <v>6389.1999999999971</v>
      </c>
      <c r="E25" s="46">
        <f>(5*E$19)-((5*E$5)-E$6)</f>
        <v>23398.199999999997</v>
      </c>
      <c r="F25" s="51"/>
      <c r="G25" s="101" t="s">
        <v>77</v>
      </c>
      <c r="H25" s="106">
        <f>(+H21/B4)/2</f>
        <v>5.6605188184135555E-3</v>
      </c>
      <c r="I25" s="106">
        <f>(+H22/C4)/2</f>
        <v>6.2956241588842214E-3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6404</v>
      </c>
      <c r="C26" s="69">
        <f>ROUND((6*C$19)-((6*C$5)-C$6),2)</f>
        <v>23453</v>
      </c>
      <c r="D26" s="69">
        <f>ROUND((6*D$19)-((6*D$5)-D$6),2)</f>
        <v>6356.81</v>
      </c>
      <c r="E26" s="69">
        <f>ROUND((6*E$19)-((6*E$5)-E$6),2)</f>
        <v>23277.89</v>
      </c>
      <c r="F26" s="55"/>
      <c r="G26" s="107" t="s">
        <v>79</v>
      </c>
      <c r="H26" s="105">
        <f>+H25*1600</f>
        <v>9.0568301094616892</v>
      </c>
      <c r="I26" s="105">
        <f>+I25*1600</f>
        <v>10.072998654214754</v>
      </c>
      <c r="K26" s="21" t="s">
        <v>80</v>
      </c>
      <c r="L26">
        <f>(10*$B$19)-((10*$B$5)-$B$6)</f>
        <v>6266</v>
      </c>
      <c r="M26">
        <f>(10*$C$19)-((10*$C$5)-$C$6)</f>
        <v>22927</v>
      </c>
      <c r="N26">
        <f>(10*$D$19)-((10*$D$5)-$D$6)</f>
        <v>6227.2499999999927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6369.5</v>
      </c>
      <c r="C27" s="69">
        <f>ROUND((7*C$19)-((7*C$5)-C$6),2)</f>
        <v>23321.5</v>
      </c>
      <c r="D27" s="69">
        <f>ROUND((7*D$19)-((7*D$5)-D$6),2)</f>
        <v>6324.42</v>
      </c>
      <c r="E27" s="69">
        <f>ROUND((7*E$19)-((7*E$5)-E$6),2)</f>
        <v>23157.58</v>
      </c>
      <c r="F27" s="55"/>
      <c r="G27" s="41"/>
      <c r="H27" s="85"/>
      <c r="K27" s="21" t="s">
        <v>82</v>
      </c>
      <c r="L27">
        <f>(11*$B$19)-((11*$B$5)-$B$6)</f>
        <v>6231.5</v>
      </c>
      <c r="M27">
        <f>(11*$C$19)-((11*$C$5)-$C$6)</f>
        <v>22795.5</v>
      </c>
      <c r="N27">
        <f>(11*$D$19)-((11*$D$5)-$D$6)</f>
        <v>6194.859999999986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6335</v>
      </c>
      <c r="C28" s="71">
        <f>ROUND((8*C$19)-((8*C$5)-C$6),2)</f>
        <v>23190</v>
      </c>
      <c r="D28" s="71">
        <f>ROUND((8*D$19)-((8*D$5)-D$6),2)</f>
        <v>6292.03</v>
      </c>
      <c r="E28" s="71">
        <f>ROUND((8*E$19)-((8*E$5)-E$6),2)</f>
        <v>23037.27</v>
      </c>
      <c r="G28" s="82"/>
      <c r="H28" s="40"/>
      <c r="I28" s="2"/>
      <c r="K28" s="21" t="s">
        <v>84</v>
      </c>
      <c r="L28">
        <f>(12*$B$19)-((12*$B$5)-$B$6)</f>
        <v>6197</v>
      </c>
      <c r="M28">
        <f>(12*$C$19)-((12*$C$5)-$C$6)</f>
        <v>22664</v>
      </c>
      <c r="N28">
        <f>(12*$D$19)-((12*$D$5)-$D$6)</f>
        <v>6162.4699999999866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6300.5</v>
      </c>
      <c r="C29" s="71">
        <f>ROUND((9*C$19)-((9*C$5)-C$6),2)</f>
        <v>23058.5</v>
      </c>
      <c r="D29" s="71">
        <f>ROUND((9*D$19)-((9*D$5)-D$6),2)</f>
        <v>6259.64</v>
      </c>
      <c r="E29" s="71">
        <f>ROUND((9*E$19)-((9*E$5)-E$6),2)</f>
        <v>22916.959999999999</v>
      </c>
      <c r="G29" s="41"/>
      <c r="H29" s="40"/>
      <c r="I29" s="25"/>
      <c r="K29" s="21" t="s">
        <v>86</v>
      </c>
      <c r="L29">
        <f>(13*$B$19)-((13*$B$5)-$B$6)</f>
        <v>6162.5</v>
      </c>
      <c r="M29">
        <f>(13*$C$19)-((13*$C$5)-$C$6)</f>
        <v>22532.5</v>
      </c>
      <c r="N29">
        <f>(13*$D$19)-((13*$D$5)-$D$6)</f>
        <v>6130.0799999999872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6128</v>
      </c>
      <c r="M30">
        <f>(14*$C$19)-((14*$C$5)-$C$6)</f>
        <v>22401</v>
      </c>
      <c r="N30">
        <f>(14*$D$19)-((14*$D$5)-$D$6)</f>
        <v>6097.6899999999878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5955.5</v>
      </c>
      <c r="M31" s="2">
        <f>(19*$C$19)-((19*$C$5)-$C$6)</f>
        <v>21743.5</v>
      </c>
      <c r="N31">
        <f>(19*$D$19)-((19*$D$5)-$D$6)</f>
        <v>5935.7399999999907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10745.5</v>
      </c>
      <c r="M35" s="2">
        <f>(99*C$19)+((C$5-(99*C$6)))</f>
        <v>42098.5</v>
      </c>
      <c r="N35" s="2">
        <f>(99*$B$19)+(($B$5-(99*$B$6)))</f>
        <v>10745.5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5852</v>
      </c>
      <c r="M38" s="2">
        <f>(22*$C$19)-((22*$C$5)-$C$6)</f>
        <v>21349</v>
      </c>
      <c r="N38">
        <f>(22*$D$19)-((22*$D$5)-$D$6)</f>
        <v>5838.5699999999779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2025-09-18T12:16:57Z</dcterms:modified>
</cp:coreProperties>
</file>