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oenigk\"/>
    </mc:Choice>
  </mc:AlternateContent>
  <bookViews>
    <workbookView xWindow="480" yWindow="75" windowWidth="18195" windowHeight="11820" firstSheet="17" activeTab="21"/>
  </bookViews>
  <sheets>
    <sheet name="BoxExample" sheetId="1" r:id="rId1"/>
    <sheet name="Pyramid" sheetId="2" r:id="rId2"/>
    <sheet name="Sheet2" sheetId="21" r:id="rId3"/>
    <sheet name="ShadedZone" sheetId="3" r:id="rId4"/>
    <sheet name="TempGauge" sheetId="13" r:id="rId5"/>
    <sheet name="TempGauge2" sheetId="14" r:id="rId6"/>
    <sheet name="Dial1" sheetId="15" r:id="rId7"/>
    <sheet name="Dial2" sheetId="16" r:id="rId8"/>
    <sheet name="Dial3" sheetId="17" r:id="rId9"/>
    <sheet name="Timleline" sheetId="4" r:id="rId10"/>
    <sheet name="Gantt" sheetId="7" r:id="rId11"/>
    <sheet name="Trellis1" sheetId="12" r:id="rId12"/>
    <sheet name="verticalbands" sheetId="9" r:id="rId13"/>
    <sheet name="HorizontalBands" sheetId="10" r:id="rId14"/>
    <sheet name="VerticalBands2" sheetId="11" r:id="rId15"/>
    <sheet name="AutoLabels" sheetId="26" r:id="rId16"/>
    <sheet name="Waterfall" sheetId="23" r:id="rId17"/>
    <sheet name="heatmap" sheetId="5" r:id="rId18"/>
    <sheet name="dot plot" sheetId="24" r:id="rId19"/>
    <sheet name="status line" sheetId="25" r:id="rId20"/>
    <sheet name="image background" sheetId="27" r:id="rId21"/>
    <sheet name="Examples in Workbook" sheetId="20" r:id="rId22"/>
    <sheet name="InCell" sheetId="28" r:id="rId23"/>
  </sheets>
  <calcPr calcId="162913"/>
</workbook>
</file>

<file path=xl/calcChain.xml><?xml version="1.0" encoding="utf-8"?>
<calcChain xmlns="http://schemas.openxmlformats.org/spreadsheetml/2006/main">
  <c r="C6" i="27" l="1"/>
  <c r="D6" i="27" s="1"/>
  <c r="D13" i="26"/>
  <c r="C13" i="26"/>
  <c r="D12" i="26"/>
  <c r="C12" i="26"/>
  <c r="D11" i="26"/>
  <c r="C11" i="26"/>
  <c r="D10" i="26"/>
  <c r="C10" i="26"/>
  <c r="D9" i="26"/>
  <c r="C9" i="26"/>
  <c r="D8" i="26"/>
  <c r="C8" i="26"/>
  <c r="D7" i="26"/>
  <c r="C7" i="26"/>
  <c r="D6" i="26"/>
  <c r="C6" i="26"/>
  <c r="D5" i="26"/>
  <c r="C5" i="26"/>
  <c r="D4" i="26"/>
  <c r="C4" i="26"/>
  <c r="D3" i="26"/>
  <c r="C3" i="26"/>
  <c r="D2" i="26"/>
  <c r="C2" i="26"/>
  <c r="G7" i="25"/>
  <c r="G8" i="25"/>
  <c r="G9" i="25"/>
  <c r="G10" i="25"/>
  <c r="G11" i="25"/>
  <c r="G12" i="25"/>
  <c r="G13" i="25"/>
  <c r="G14" i="25"/>
  <c r="G15" i="25"/>
  <c r="G6" i="2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H10" i="5"/>
  <c r="H11" i="5"/>
  <c r="H12" i="5"/>
  <c r="H13" i="5"/>
  <c r="H14" i="5"/>
  <c r="H15" i="5"/>
  <c r="H16" i="5"/>
  <c r="H17" i="5"/>
  <c r="H18" i="5"/>
  <c r="H9" i="5"/>
  <c r="C8" i="23"/>
  <c r="H5" i="23"/>
  <c r="H6" i="23"/>
  <c r="H7" i="23"/>
  <c r="H4" i="23"/>
  <c r="F3" i="23"/>
  <c r="M3" i="23" s="1"/>
  <c r="F2" i="21"/>
  <c r="F3" i="21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G2" i="21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E3" i="21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2" i="21"/>
  <c r="D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2" i="21"/>
  <c r="D2" i="27" l="1"/>
  <c r="F2" i="27" s="1"/>
  <c r="G4" i="23"/>
  <c r="D4" i="27"/>
  <c r="D5" i="27"/>
  <c r="D3" i="27"/>
  <c r="F3" i="27" s="1"/>
  <c r="M4" i="23"/>
  <c r="G5" i="23"/>
  <c r="M5" i="23" s="1"/>
  <c r="C7" i="17"/>
  <c r="C8" i="17" s="1"/>
  <c r="C9" i="17" s="1"/>
  <c r="C10" i="17" s="1"/>
  <c r="C11" i="17" s="1"/>
  <c r="C12" i="17" s="1"/>
  <c r="C13" i="17" s="1"/>
  <c r="C14" i="17" s="1"/>
  <c r="C15" i="17" s="1"/>
  <c r="A6" i="17"/>
  <c r="A7" i="17" s="1"/>
  <c r="A4" i="16"/>
  <c r="A5" i="16" s="1"/>
  <c r="A4" i="15"/>
  <c r="A5" i="15" s="1"/>
  <c r="B19" i="14"/>
  <c r="B21" i="14" s="1"/>
  <c r="B19" i="13"/>
  <c r="B21" i="13" s="1"/>
  <c r="B4" i="11"/>
  <c r="B5" i="11" s="1"/>
  <c r="D5" i="11" s="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D4" i="10"/>
  <c r="D5" i="10" s="1"/>
  <c r="D6" i="10" s="1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G6" i="23" l="1"/>
  <c r="F4" i="27"/>
  <c r="F5" i="27" s="1"/>
  <c r="B6" i="11"/>
  <c r="B7" i="11" s="1"/>
  <c r="D7" i="11" s="1"/>
  <c r="D4" i="11"/>
  <c r="B15" i="4"/>
  <c r="B3" i="4"/>
  <c r="B4" i="4" s="1"/>
  <c r="B5" i="4" s="1"/>
  <c r="B6" i="4" s="1"/>
  <c r="B7" i="4" s="1"/>
  <c r="B8" i="4" s="1"/>
  <c r="B9" i="4" s="1"/>
  <c r="B10" i="4" s="1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4" i="3"/>
  <c r="C4" i="3"/>
  <c r="D3" i="3"/>
  <c r="C3" i="3"/>
  <c r="D2" i="3"/>
  <c r="C2" i="3"/>
  <c r="C4" i="2"/>
  <c r="E4" i="2"/>
  <c r="C5" i="2"/>
  <c r="E5" i="2"/>
  <c r="C6" i="2"/>
  <c r="E6" i="2"/>
  <c r="C7" i="2"/>
  <c r="E7" i="2"/>
  <c r="C8" i="2"/>
  <c r="E8" i="2"/>
  <c r="C9" i="2"/>
  <c r="E9" i="2"/>
  <c r="C10" i="2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7" i="2"/>
  <c r="E17" i="2"/>
  <c r="C18" i="2"/>
  <c r="E18" i="2"/>
  <c r="C19" i="2"/>
  <c r="E19" i="2"/>
  <c r="C20" i="2"/>
  <c r="E20" i="2"/>
  <c r="C21" i="2"/>
  <c r="E21" i="2"/>
  <c r="M6" i="23" l="1"/>
  <c r="G7" i="23"/>
  <c r="D6" i="11"/>
  <c r="B8" i="11"/>
  <c r="B9" i="11" s="1"/>
  <c r="J7" i="1"/>
  <c r="H7" i="1"/>
  <c r="G7" i="1"/>
  <c r="J6" i="1"/>
  <c r="H6" i="1"/>
  <c r="G6" i="1"/>
  <c r="J5" i="1"/>
  <c r="H5" i="1"/>
  <c r="G5" i="1"/>
  <c r="J4" i="1"/>
  <c r="H4" i="1"/>
  <c r="G4" i="1"/>
  <c r="G13" i="1" s="1"/>
  <c r="J3" i="1"/>
  <c r="J11" i="1" s="1"/>
  <c r="H3" i="1"/>
  <c r="H11" i="1" s="1"/>
  <c r="G3" i="1"/>
  <c r="G11" i="1" s="1"/>
  <c r="C3" i="1"/>
  <c r="G14" i="1" l="1"/>
  <c r="J14" i="1"/>
  <c r="H12" i="1"/>
  <c r="I8" i="23"/>
  <c r="M7" i="23"/>
  <c r="J15" i="1"/>
  <c r="H14" i="1"/>
  <c r="J12" i="1"/>
  <c r="D8" i="11"/>
  <c r="B10" i="11"/>
  <c r="D9" i="11"/>
  <c r="H13" i="1"/>
  <c r="G15" i="1"/>
  <c r="G12" i="1"/>
  <c r="J13" i="1"/>
  <c r="H15" i="1"/>
  <c r="C4" i="1"/>
  <c r="D10" i="11" l="1"/>
  <c r="B11" i="11"/>
  <c r="C5" i="1"/>
  <c r="B12" i="11" l="1"/>
  <c r="D11" i="11"/>
  <c r="C6" i="1"/>
  <c r="B13" i="11" l="1"/>
  <c r="D12" i="11"/>
  <c r="C7" i="1"/>
  <c r="B14" i="11" l="1"/>
  <c r="D13" i="11"/>
  <c r="C8" i="1"/>
  <c r="B15" i="11" l="1"/>
  <c r="D14" i="11"/>
  <c r="C9" i="1"/>
  <c r="D15" i="11" l="1"/>
  <c r="B16" i="11"/>
  <c r="C10" i="1"/>
  <c r="B17" i="11" l="1"/>
  <c r="D16" i="11"/>
  <c r="C11" i="1"/>
  <c r="B18" i="11" l="1"/>
  <c r="D17" i="11"/>
  <c r="C12" i="1"/>
  <c r="D18" i="11" l="1"/>
  <c r="B19" i="1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I7" i="1" s="1"/>
  <c r="B20" i="11" l="1"/>
  <c r="D19" i="11"/>
  <c r="I5" i="1"/>
  <c r="I4" i="1"/>
  <c r="I3" i="1"/>
  <c r="I11" i="1" s="1"/>
  <c r="I6" i="1"/>
  <c r="I14" i="1" s="1"/>
  <c r="I12" i="1" l="1"/>
  <c r="B21" i="11"/>
  <c r="D20" i="11"/>
  <c r="I13" i="1"/>
  <c r="I15" i="1"/>
  <c r="B22" i="11" l="1"/>
  <c r="D21" i="11"/>
  <c r="B23" i="11" l="1"/>
  <c r="D22" i="11"/>
  <c r="D23" i="11" l="1"/>
  <c r="B24" i="11"/>
  <c r="B25" i="11" l="1"/>
  <c r="D24" i="11"/>
  <c r="B26" i="11" l="1"/>
  <c r="D25" i="11"/>
  <c r="D26" i="11" l="1"/>
  <c r="B27" i="11"/>
  <c r="B28" i="11" l="1"/>
  <c r="D27" i="11"/>
  <c r="B29" i="11" l="1"/>
  <c r="D28" i="11"/>
  <c r="B30" i="11" l="1"/>
  <c r="D29" i="11"/>
  <c r="B31" i="11" l="1"/>
  <c r="D30" i="11"/>
  <c r="D31" i="11" l="1"/>
  <c r="B32" i="11"/>
  <c r="B33" i="11" l="1"/>
  <c r="D32" i="11"/>
  <c r="B34" i="11" l="1"/>
  <c r="D33" i="11"/>
  <c r="D34" i="11" l="1"/>
  <c r="B35" i="11"/>
  <c r="B36" i="11" l="1"/>
  <c r="D35" i="11"/>
  <c r="B37" i="11" l="1"/>
  <c r="D36" i="11"/>
  <c r="B38" i="11" l="1"/>
  <c r="D37" i="11"/>
  <c r="B39" i="11" l="1"/>
  <c r="D38" i="11"/>
  <c r="D39" i="11" l="1"/>
  <c r="B40" i="11"/>
  <c r="B41" i="11" l="1"/>
  <c r="D40" i="11"/>
  <c r="B42" i="11" l="1"/>
  <c r="D41" i="11"/>
  <c r="D42" i="11" l="1"/>
  <c r="B43" i="11"/>
  <c r="B44" i="11" l="1"/>
  <c r="D43" i="11"/>
  <c r="B45" i="11" l="1"/>
  <c r="D44" i="11"/>
  <c r="B46" i="11" l="1"/>
  <c r="D45" i="11"/>
  <c r="B47" i="11" l="1"/>
  <c r="D46" i="11"/>
  <c r="D47" i="11" l="1"/>
  <c r="B48" i="11"/>
  <c r="B49" i="11" l="1"/>
  <c r="D48" i="11"/>
  <c r="B50" i="11" l="1"/>
  <c r="D49" i="11"/>
  <c r="D50" i="11" l="1"/>
  <c r="B51" i="11"/>
  <c r="B52" i="11" l="1"/>
  <c r="D51" i="11"/>
  <c r="B53" i="11" l="1"/>
  <c r="D52" i="11"/>
  <c r="B54" i="11" l="1"/>
  <c r="D53" i="11"/>
  <c r="B55" i="11" l="1"/>
  <c r="D54" i="11"/>
  <c r="D55" i="11" l="1"/>
  <c r="B56" i="11"/>
  <c r="B57" i="11" l="1"/>
  <c r="D56" i="11"/>
  <c r="B58" i="11" l="1"/>
  <c r="D57" i="11"/>
  <c r="D58" i="11" l="1"/>
  <c r="B59" i="11"/>
  <c r="B60" i="11" l="1"/>
  <c r="D59" i="11"/>
  <c r="B61" i="11" l="1"/>
  <c r="D60" i="11"/>
  <c r="B62" i="11" l="1"/>
  <c r="D61" i="11"/>
  <c r="D62" i="11" l="1"/>
  <c r="B63" i="11"/>
  <c r="D63" i="11" l="1"/>
  <c r="B64" i="11"/>
  <c r="B65" i="11" l="1"/>
  <c r="D64" i="11"/>
  <c r="B66" i="11" l="1"/>
  <c r="D65" i="11"/>
  <c r="D66" i="11" l="1"/>
  <c r="B67" i="11"/>
  <c r="B68" i="11" l="1"/>
  <c r="D67" i="11"/>
  <c r="B69" i="11" l="1"/>
  <c r="D68" i="11"/>
  <c r="B70" i="11" l="1"/>
  <c r="D69" i="11"/>
  <c r="D70" i="11" l="1"/>
  <c r="B71" i="11"/>
  <c r="D71" i="11" l="1"/>
  <c r="B72" i="11"/>
  <c r="B73" i="11" l="1"/>
  <c r="D72" i="11"/>
  <c r="B74" i="11" l="1"/>
  <c r="D73" i="11"/>
  <c r="D74" i="11" l="1"/>
  <c r="B75" i="11"/>
  <c r="B76" i="11" l="1"/>
  <c r="D75" i="11"/>
  <c r="B77" i="11" l="1"/>
  <c r="D76" i="11"/>
  <c r="B78" i="11" l="1"/>
  <c r="D77" i="11"/>
  <c r="D78" i="11" l="1"/>
  <c r="B79" i="11"/>
  <c r="D79" i="11" l="1"/>
  <c r="B80" i="11"/>
  <c r="B81" i="11" l="1"/>
  <c r="D80" i="11"/>
  <c r="B82" i="11" l="1"/>
  <c r="D81" i="11"/>
  <c r="D82" i="11" l="1"/>
  <c r="B83" i="11"/>
  <c r="B84" i="11" l="1"/>
  <c r="D83" i="11"/>
  <c r="B85" i="11" l="1"/>
  <c r="D84" i="11"/>
  <c r="B86" i="11" l="1"/>
  <c r="D85" i="11"/>
  <c r="D86" i="11" l="1"/>
  <c r="B87" i="11"/>
  <c r="D87" i="11" l="1"/>
  <c r="B88" i="11"/>
  <c r="B89" i="11" l="1"/>
  <c r="D88" i="11"/>
  <c r="B90" i="11" l="1"/>
  <c r="D89" i="11"/>
  <c r="D90" i="11" l="1"/>
  <c r="B91" i="11"/>
  <c r="B92" i="11" l="1"/>
  <c r="D91" i="11"/>
  <c r="B93" i="11" l="1"/>
  <c r="D92" i="11"/>
  <c r="B94" i="11" l="1"/>
  <c r="D93" i="11"/>
  <c r="D94" i="11" l="1"/>
  <c r="B95" i="11"/>
  <c r="D95" i="11" l="1"/>
  <c r="B96" i="11"/>
  <c r="B97" i="11" l="1"/>
  <c r="D96" i="11"/>
  <c r="B98" i="11" l="1"/>
  <c r="D97" i="11"/>
  <c r="D98" i="11" l="1"/>
  <c r="B99" i="11"/>
  <c r="B100" i="11" l="1"/>
  <c r="D99" i="11"/>
  <c r="B101" i="11" l="1"/>
  <c r="D100" i="11"/>
  <c r="B102" i="11" l="1"/>
  <c r="D102" i="11" s="1"/>
  <c r="D101" i="11"/>
</calcChain>
</file>

<file path=xl/sharedStrings.xml><?xml version="1.0" encoding="utf-8"?>
<sst xmlns="http://schemas.openxmlformats.org/spreadsheetml/2006/main" count="326" uniqueCount="191">
  <si>
    <t>Group 1</t>
  </si>
  <si>
    <t>Group 2</t>
  </si>
  <si>
    <t>Group 3</t>
  </si>
  <si>
    <t>Group 4</t>
  </si>
  <si>
    <t>Summary Range</t>
  </si>
  <si>
    <t>Minimum:</t>
  </si>
  <si>
    <t>25th Percentile:</t>
  </si>
  <si>
    <t>Median:</t>
  </si>
  <si>
    <t>75th Percentile:</t>
  </si>
  <si>
    <t>Maximum:</t>
  </si>
  <si>
    <t>Chart Data</t>
  </si>
  <si>
    <t>Series 1</t>
  </si>
  <si>
    <t>Series 2</t>
  </si>
  <si>
    <t>Series 3</t>
  </si>
  <si>
    <t>Series 4</t>
  </si>
  <si>
    <t>Series 5</t>
  </si>
  <si>
    <t>85+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</si>
  <si>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</si>
  <si>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</si>
  <si>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</si>
  <si>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</si>
  <si>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</si>
  <si>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</si>
  <si>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</si>
  <si>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</si>
  <si>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</si>
  <si>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</si>
  <si>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</si>
  <si>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</si>
  <si>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</si>
  <si>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</si>
  <si>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</si>
  <si>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</si>
  <si>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</si>
  <si>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Female</t>
  </si>
  <si>
    <t>Male</t>
  </si>
  <si>
    <t>Age</t>
  </si>
  <si>
    <t>Total Population (2000):</t>
  </si>
  <si>
    <t>Line1</t>
  </si>
  <si>
    <t>Line2</t>
  </si>
  <si>
    <t>Area1</t>
  </si>
  <si>
    <t>Area2</t>
  </si>
  <si>
    <t>Date</t>
  </si>
  <si>
    <t>Order</t>
  </si>
  <si>
    <t>Label</t>
  </si>
  <si>
    <t>Born in Kentucky</t>
  </si>
  <si>
    <t>Family moves to Indiana</t>
  </si>
  <si>
    <t>Mother dies</t>
  </si>
  <si>
    <t>Family moves to Illinois</t>
  </si>
  <si>
    <t>Loses State Leg election</t>
  </si>
  <si>
    <t>Wins State Leg election</t>
  </si>
  <si>
    <t>Admitted to Illinois Bar</t>
  </si>
  <si>
    <t>Marries Mary Todd</t>
  </si>
  <si>
    <t>Elected to U.S. Congress</t>
  </si>
  <si>
    <t>Father dies</t>
  </si>
  <si>
    <t>Lincoln-Douglas debates</t>
  </si>
  <si>
    <t>Elected President of U.S.</t>
  </si>
  <si>
    <t>Emancipation Proclamation</t>
  </si>
  <si>
    <t>Assassinated</t>
  </si>
  <si>
    <t>Start Date</t>
  </si>
  <si>
    <t>Duration</t>
  </si>
  <si>
    <t>Planning Meeting</t>
  </si>
  <si>
    <t>Develop Questionnaire</t>
  </si>
  <si>
    <t>Print and Mail Questionnaire</t>
  </si>
  <si>
    <t>Receive Responses</t>
  </si>
  <si>
    <t>Data Entry</t>
  </si>
  <si>
    <t>Data Analysis</t>
  </si>
  <si>
    <t>Write Report</t>
  </si>
  <si>
    <t>Distribute Draft Report</t>
  </si>
  <si>
    <t>Solicit Comments</t>
  </si>
  <si>
    <t>Finalize Report</t>
  </si>
  <si>
    <t>Distribute to Board</t>
  </si>
  <si>
    <t>Board Meeting</t>
  </si>
  <si>
    <t>XY Data</t>
  </si>
  <si>
    <t>Band Data</t>
  </si>
  <si>
    <t>X</t>
  </si>
  <si>
    <t>Y</t>
  </si>
  <si>
    <t>No.</t>
  </si>
  <si>
    <t>Show?</t>
  </si>
  <si>
    <t>Column Data</t>
  </si>
  <si>
    <t>Jan</t>
  </si>
  <si>
    <t>Feb</t>
  </si>
  <si>
    <t>Mar</t>
  </si>
  <si>
    <t>Apr</t>
  </si>
  <si>
    <t>May</t>
  </si>
  <si>
    <t>Jun</t>
  </si>
  <si>
    <t>Day 1</t>
  </si>
  <si>
    <t>Day 2</t>
  </si>
  <si>
    <t>Day 3</t>
  </si>
  <si>
    <t>Day</t>
  </si>
  <si>
    <t>New Customers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</si>
  <si>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</si>
  <si>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</si>
  <si>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</si>
  <si>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</si>
  <si>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</si>
  <si>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</si>
  <si>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</si>
  <si>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</si>
  <si>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</si>
  <si>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</si>
  <si>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</si>
  <si>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</si>
  <si>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Goal:</t>
  </si>
  <si>
    <t>Total:</t>
  </si>
  <si>
    <t xml:space="preserve">Percent: </t>
  </si>
  <si>
    <t>Pie chart data</t>
  </si>
  <si>
    <t>Rating:</t>
  </si>
  <si>
    <t>Inner Series</t>
  </si>
  <si>
    <t>Outer series</t>
  </si>
  <si>
    <t>Critical</t>
  </si>
  <si>
    <t>Unsafe</t>
  </si>
  <si>
    <t>Safe</t>
  </si>
  <si>
    <t>Inner</t>
  </si>
  <si>
    <t>Outer</t>
  </si>
  <si>
    <t>Labels</t>
  </si>
  <si>
    <t>Doughnut chart</t>
  </si>
  <si>
    <t>vertical bars</t>
  </si>
  <si>
    <t>horizontal bars</t>
  </si>
  <si>
    <t>trellis</t>
  </si>
  <si>
    <t>vertical gauge</t>
  </si>
  <si>
    <t>dial</t>
  </si>
  <si>
    <t>Candidate A</t>
  </si>
  <si>
    <t>Candidate B</t>
  </si>
  <si>
    <t>waterfall</t>
  </si>
  <si>
    <t>dot plot</t>
  </si>
  <si>
    <t>Revenue</t>
  </si>
  <si>
    <t>Personnel</t>
  </si>
  <si>
    <t>Operating</t>
  </si>
  <si>
    <t>Overhead</t>
  </si>
  <si>
    <t>Capital</t>
  </si>
  <si>
    <t>Costs</t>
  </si>
  <si>
    <t>Gap</t>
  </si>
  <si>
    <t>Profit</t>
  </si>
  <si>
    <t>x</t>
  </si>
  <si>
    <t>y</t>
  </si>
  <si>
    <t>gantt</t>
  </si>
  <si>
    <t>combo</t>
  </si>
  <si>
    <t>City 1</t>
  </si>
  <si>
    <t>City 2</t>
  </si>
  <si>
    <t>City 3</t>
  </si>
  <si>
    <t>City 4</t>
  </si>
  <si>
    <t>City 5</t>
  </si>
  <si>
    <t>City 6</t>
  </si>
  <si>
    <t>City 7</t>
  </si>
  <si>
    <t>City 8</t>
  </si>
  <si>
    <t>City 9</t>
  </si>
  <si>
    <t>City 10</t>
  </si>
  <si>
    <t>Population</t>
  </si>
  <si>
    <t>2000-2010</t>
  </si>
  <si>
    <t>1990-2000</t>
  </si>
  <si>
    <t>1980-1990</t>
  </si>
  <si>
    <t>Percentage Change in Population</t>
  </si>
  <si>
    <t>heat map</t>
  </si>
  <si>
    <r>
      <t xml:space="preserve">From </t>
    </r>
    <r>
      <rPr>
        <u/>
        <sz val="10"/>
        <rFont val="Arial"/>
        <family val="2"/>
      </rPr>
      <t>Excel Charts</t>
    </r>
    <r>
      <rPr>
        <sz val="10"/>
        <rFont val="Arial"/>
      </rPr>
      <t xml:space="preserve"> by John Walkenbach</t>
    </r>
  </si>
  <si>
    <t>Police</t>
  </si>
  <si>
    <t>Fire</t>
  </si>
  <si>
    <t>City</t>
  </si>
  <si>
    <t>Graph Examples in Spreadsheet</t>
  </si>
  <si>
    <t>timeline</t>
  </si>
  <si>
    <t>box plot</t>
  </si>
  <si>
    <t>tornado</t>
  </si>
  <si>
    <t>shaded</t>
  </si>
  <si>
    <t>Month</t>
  </si>
  <si>
    <t>Sales</t>
  </si>
  <si>
    <t>Max</t>
  </si>
  <si>
    <t>Min</t>
  </si>
  <si>
    <t>Jul</t>
  </si>
  <si>
    <t>Aug</t>
  </si>
  <si>
    <t>Sep</t>
  </si>
  <si>
    <t>Oct</t>
  </si>
  <si>
    <t>Nov</t>
  </si>
  <si>
    <t>Dec</t>
  </si>
  <si>
    <t>Total</t>
  </si>
  <si>
    <t>Pct</t>
  </si>
  <si>
    <t>image placement</t>
  </si>
  <si>
    <t>Average</t>
  </si>
  <si>
    <t>Databars</t>
  </si>
  <si>
    <t>a</t>
  </si>
  <si>
    <t>b</t>
  </si>
  <si>
    <t>c</t>
  </si>
  <si>
    <t>d</t>
  </si>
  <si>
    <t>e</t>
  </si>
  <si>
    <t>f</t>
  </si>
  <si>
    <t>Color Scales</t>
  </si>
  <si>
    <t>icons</t>
  </si>
  <si>
    <t>sparklines</t>
  </si>
  <si>
    <t>in cell charts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</si>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</sst>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/d;@"/>
    <numFmt numFmtId="166" formatCode="m/d"/>
    <numFmt numFmtId="167" formatCode="0.0000"/>
    <numFmt numFmtId="168" formatCode="_(* #,##0_);_(* \(#,##0\);_(* &quot;-&quot;??_);_(@_)"/>
    <numFmt numFmtId="169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/>
    </xf>
    <xf numFmtId="3" fontId="0" fillId="0" borderId="1" xfId="0" applyNumberFormat="1" applyFill="1" applyBorder="1"/>
    <xf numFmtId="0" fontId="3" fillId="0" borderId="0" xfId="0" applyFont="1" applyFill="1" applyBorder="1" applyAlignment="1">
      <alignment horizontal="left"/>
    </xf>
    <xf numFmtId="3" fontId="0" fillId="0" borderId="1" xfId="0" applyNumberFormat="1" applyBorder="1"/>
    <xf numFmtId="0" fontId="0" fillId="0" borderId="1" xfId="0" applyBorder="1"/>
    <xf numFmtId="0" fontId="0" fillId="0" borderId="0" xfId="0" applyFill="1" applyBorder="1" applyAlignment="1">
      <alignment horizontal="left" indent="1"/>
    </xf>
    <xf numFmtId="164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164" fontId="0" fillId="0" borderId="1" xfId="1" applyNumberFormat="1" applyFont="1" applyBorder="1"/>
    <xf numFmtId="0" fontId="4" fillId="0" borderId="1" xfId="0" applyFont="1" applyBorder="1" applyAlignment="1">
      <alignment horizontal="left"/>
    </xf>
    <xf numFmtId="16" fontId="4" fillId="0" borderId="1" xfId="0" quotePrefix="1" applyNumberFormat="1" applyFont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2" fillId="5" borderId="1" xfId="0" applyFont="1" applyFill="1" applyBorder="1"/>
    <xf numFmtId="0" fontId="0" fillId="0" borderId="1" xfId="2" applyNumberFormat="1" applyFont="1" applyBorder="1"/>
    <xf numFmtId="0" fontId="0" fillId="0" borderId="1" xfId="0" applyBorder="1" applyAlignment="1">
      <alignment horizontal="center"/>
    </xf>
    <xf numFmtId="165" fontId="0" fillId="0" borderId="0" xfId="0" applyNumberFormat="1"/>
    <xf numFmtId="16" fontId="0" fillId="0" borderId="0" xfId="0" applyNumberFormat="1"/>
    <xf numFmtId="0" fontId="2" fillId="2" borderId="1" xfId="0" applyFont="1" applyFill="1" applyBorder="1"/>
    <xf numFmtId="166" fontId="0" fillId="0" borderId="1" xfId="0" applyNumberFormat="1" applyBorder="1"/>
    <xf numFmtId="166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7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9" fontId="0" fillId="0" borderId="0" xfId="4" applyFont="1"/>
    <xf numFmtId="0" fontId="3" fillId="0" borderId="1" xfId="0" applyFont="1" applyBorder="1"/>
    <xf numFmtId="0" fontId="2" fillId="0" borderId="1" xfId="0" applyFont="1" applyBorder="1" applyAlignment="1">
      <alignment horizontal="left" indent="1"/>
    </xf>
    <xf numFmtId="168" fontId="2" fillId="0" borderId="1" xfId="3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left" indent="1"/>
    </xf>
    <xf numFmtId="9" fontId="2" fillId="0" borderId="1" xfId="4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164" fontId="2" fillId="0" borderId="0" xfId="0" applyNumberFormat="1" applyFont="1"/>
    <xf numFmtId="164" fontId="1" fillId="0" borderId="1" xfId="4" applyNumberFormat="1" applyBorder="1"/>
    <xf numFmtId="9" fontId="0" fillId="0" borderId="0" xfId="0" applyNumberFormat="1"/>
    <xf numFmtId="0" fontId="2" fillId="2" borderId="2" xfId="0" applyFont="1" applyFill="1" applyBorder="1"/>
    <xf numFmtId="164" fontId="1" fillId="0" borderId="2" xfId="4" applyNumberFormat="1" applyBorder="1"/>
    <xf numFmtId="9" fontId="0" fillId="0" borderId="1" xfId="0" applyNumberFormat="1" applyBorder="1"/>
    <xf numFmtId="0" fontId="0" fillId="0" borderId="0" xfId="0" quotePrefix="1"/>
    <xf numFmtId="0" fontId="2" fillId="4" borderId="1" xfId="0" applyFont="1" applyFill="1" applyBorder="1"/>
    <xf numFmtId="0" fontId="0" fillId="7" borderId="0" xfId="0" applyFill="1"/>
    <xf numFmtId="0" fontId="0" fillId="8" borderId="0" xfId="0" applyFill="1"/>
    <xf numFmtId="0" fontId="0" fillId="9" borderId="0" xfId="0" applyFill="1"/>
    <xf numFmtId="169" fontId="0" fillId="7" borderId="0" xfId="5" applyNumberFormat="1" applyFont="1" applyFill="1"/>
    <xf numFmtId="169" fontId="0" fillId="8" borderId="0" xfId="5" applyNumberFormat="1" applyFont="1" applyFill="1"/>
    <xf numFmtId="169" fontId="0" fillId="9" borderId="0" xfId="5" applyNumberFormat="1" applyFont="1" applyFill="1"/>
    <xf numFmtId="168" fontId="0" fillId="0" borderId="0" xfId="3" applyNumberFormat="1" applyFont="1"/>
    <xf numFmtId="0" fontId="3" fillId="0" borderId="0" xfId="0" applyFont="1"/>
    <xf numFmtId="0" fontId="2" fillId="4" borderId="1" xfId="6" applyFont="1" applyFill="1" applyBorder="1" applyAlignment="1">
      <alignment horizontal="center"/>
    </xf>
    <xf numFmtId="0" fontId="3" fillId="0" borderId="0" xfId="6"/>
    <xf numFmtId="0" fontId="3" fillId="0" borderId="1" xfId="6" applyBorder="1"/>
    <xf numFmtId="3" fontId="3" fillId="0" borderId="1" xfId="6" applyNumberFormat="1" applyBorder="1"/>
    <xf numFmtId="169" fontId="0" fillId="0" borderId="0" xfId="5" applyNumberFormat="1" applyFont="1" applyFill="1"/>
    <xf numFmtId="169" fontId="0" fillId="0" borderId="0" xfId="0" applyNumberFormat="1"/>
    <xf numFmtId="164" fontId="0" fillId="0" borderId="0" xfId="4" applyNumberFormat="1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164" fontId="0" fillId="0" borderId="0" xfId="0" applyNumberFormat="1"/>
    <xf numFmtId="0" fontId="2" fillId="3" borderId="1" xfId="0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" fillId="4" borderId="1" xfId="0" applyFont="1" applyFill="1" applyBorder="1" applyAlignment="1">
      <alignment horizontal="center"/>
    </xf>
  </cellXfs>
  <cellStyles count="7">
    <cellStyle name="Comma" xfId="3" builtinId="3"/>
    <cellStyle name="Comma 2" xfId="2"/>
    <cellStyle name="Currency" xfId="5" builtinId="4"/>
    <cellStyle name="Normal" xfId="0" builtinId="0"/>
    <cellStyle name="Normal 2" xfId="6"/>
    <cellStyle name="Percent" xfId="4" builtinId="5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Box Plot</a:t>
            </a:r>
          </a:p>
        </c:rich>
      </c:tx>
      <c:layout>
        <c:manualLayout>
          <c:xMode val="edge"/>
          <c:yMode val="edge"/>
          <c:x val="0.41250050354065376"/>
          <c:y val="3.3846204696821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0020141626148"/>
          <c:y val="0.12923096338786566"/>
          <c:w val="0.76250093078726899"/>
          <c:h val="0.75692421412892752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cat>
            <c:strRef>
              <c:f>BoxExample!$G$10:$J$10</c:f>
              <c:strCache>
                <c:ptCount val="4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</c:strCache>
            </c:strRef>
          </c:cat>
          <c:val>
            <c:numRef>
              <c:f>BoxExample!$G$11:$J$11</c:f>
              <c:numCache>
                <c:formatCode>#,##0</c:formatCode>
                <c:ptCount val="4"/>
                <c:pt idx="0">
                  <c:v>144</c:v>
                </c:pt>
                <c:pt idx="1">
                  <c:v>302</c:v>
                </c:pt>
                <c:pt idx="2">
                  <c:v>1000</c:v>
                </c:pt>
                <c:pt idx="3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8-413D-8AEC-097EF9165D47}"/>
            </c:ext>
          </c:extLst>
        </c:ser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percentage"/>
            <c:noEndCap val="0"/>
            <c:val val="100"/>
            <c:spPr>
              <a:ln w="25400">
                <a:solidFill>
                  <a:srgbClr val="000000"/>
                </a:solidFill>
                <a:prstDash val="solid"/>
              </a:ln>
            </c:spPr>
          </c:errBars>
          <c:cat>
            <c:strRef>
              <c:f>BoxExample!$G$10:$J$10</c:f>
              <c:strCache>
                <c:ptCount val="4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</c:strCache>
            </c:strRef>
          </c:cat>
          <c:val>
            <c:numRef>
              <c:f>BoxExample!$G$12:$J$12</c:f>
              <c:numCache>
                <c:formatCode>#,##0</c:formatCode>
                <c:ptCount val="4"/>
                <c:pt idx="0">
                  <c:v>940</c:v>
                </c:pt>
                <c:pt idx="1">
                  <c:v>251</c:v>
                </c:pt>
                <c:pt idx="2">
                  <c:v>900</c:v>
                </c:pt>
                <c:pt idx="3">
                  <c:v>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8-413D-8AEC-097EF9165D47}"/>
            </c:ext>
          </c:extLst>
        </c:ser>
        <c:ser>
          <c:idx val="2"/>
          <c:order val="2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BoxExample!$G$10:$J$10</c:f>
              <c:strCache>
                <c:ptCount val="4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</c:strCache>
            </c:strRef>
          </c:cat>
          <c:val>
            <c:numRef>
              <c:f>BoxExample!$G$13:$J$13</c:f>
              <c:numCache>
                <c:formatCode>#,##0</c:formatCode>
                <c:ptCount val="4"/>
                <c:pt idx="0">
                  <c:v>696</c:v>
                </c:pt>
                <c:pt idx="1">
                  <c:v>1092</c:v>
                </c:pt>
                <c:pt idx="2">
                  <c:v>900</c:v>
                </c:pt>
                <c:pt idx="3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B8-413D-8AEC-097EF9165D47}"/>
            </c:ext>
          </c:extLst>
        </c:ser>
        <c:ser>
          <c:idx val="3"/>
          <c:order val="3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BoxExample!$G$15:$J$15</c:f>
                <c:numCache>
                  <c:formatCode>General</c:formatCode>
                  <c:ptCount val="4"/>
                  <c:pt idx="0">
                    <c:v>357</c:v>
                  </c:pt>
                  <c:pt idx="1">
                    <c:v>297</c:v>
                  </c:pt>
                  <c:pt idx="2">
                    <c:v>900</c:v>
                  </c:pt>
                  <c:pt idx="3">
                    <c:v>1231</c:v>
                  </c:pt>
                </c:numCache>
              </c:numRef>
            </c:plus>
            <c:spPr>
              <a:ln w="25400">
                <a:solidFill>
                  <a:srgbClr val="000000"/>
                </a:solidFill>
                <a:prstDash val="solid"/>
              </a:ln>
            </c:spPr>
          </c:errBars>
          <c:cat>
            <c:strRef>
              <c:f>BoxExample!$G$10:$J$10</c:f>
              <c:strCache>
                <c:ptCount val="4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</c:strCache>
            </c:strRef>
          </c:cat>
          <c:val>
            <c:numRef>
              <c:f>BoxExample!$G$14:$J$14</c:f>
              <c:numCache>
                <c:formatCode>#,##0</c:formatCode>
                <c:ptCount val="4"/>
                <c:pt idx="0">
                  <c:v>321</c:v>
                </c:pt>
                <c:pt idx="1">
                  <c:v>704</c:v>
                </c:pt>
                <c:pt idx="2">
                  <c:v>900</c:v>
                </c:pt>
                <c:pt idx="3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B8-413D-8AEC-097EF9165D47}"/>
            </c:ext>
          </c:extLst>
        </c:ser>
        <c:ser>
          <c:idx val="4"/>
          <c:order val="4"/>
          <c:spPr>
            <a:noFill/>
            <a:ln w="25400">
              <a:noFill/>
            </a:ln>
          </c:spPr>
          <c:invertIfNegative val="0"/>
          <c:cat>
            <c:strRef>
              <c:f>BoxExample!$G$10:$J$10</c:f>
              <c:strCache>
                <c:ptCount val="4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</c:strCache>
            </c:strRef>
          </c:cat>
          <c:val>
            <c:numRef>
              <c:f>BoxExample!$G$15:$J$15</c:f>
              <c:numCache>
                <c:formatCode>#,##0</c:formatCode>
                <c:ptCount val="4"/>
                <c:pt idx="0">
                  <c:v>357</c:v>
                </c:pt>
                <c:pt idx="1">
                  <c:v>297</c:v>
                </c:pt>
                <c:pt idx="2">
                  <c:v>900</c:v>
                </c:pt>
                <c:pt idx="3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B8-413D-8AEC-097EF9165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6269512"/>
        <c:axId val="846536896"/>
      </c:barChart>
      <c:catAx>
        <c:axId val="796269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65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653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26951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 Completed</a:t>
            </a:r>
          </a:p>
        </c:rich>
      </c:tx>
      <c:layout>
        <c:manualLayout>
          <c:xMode val="edge"/>
          <c:yMode val="edge"/>
          <c:x val="0.2378381517078649"/>
          <c:y val="0.5761194029850745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35155108682313"/>
          <c:y val="8.6567164179104483E-2"/>
          <c:w val="0.72162257393181739"/>
          <c:h val="0.7970149253731343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E24-455A-9BF9-2AA531BF060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24-455A-9BF9-2AA531BF060A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24-455A-9BF9-2AA531BF060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24-455A-9BF9-2AA531BF060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E24-455A-9BF9-2AA531BF060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E24-455A-9BF9-2AA531BF060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E24-455A-9BF9-2AA531BF060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E24-455A-9BF9-2AA531BF060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E24-455A-9BF9-2AA531BF060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E24-455A-9BF9-2AA531BF060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E24-455A-9BF9-2AA531BF060A}"/>
              </c:ext>
            </c:extLst>
          </c:dPt>
          <c:val>
            <c:numRef>
              <c:f>Dial3!$A$5:$A$7</c:f>
              <c:numCache>
                <c:formatCode>0.0%</c:formatCode>
                <c:ptCount val="3"/>
                <c:pt idx="0">
                  <c:v>0.5</c:v>
                </c:pt>
                <c:pt idx="1">
                  <c:v>0.32500000000000001</c:v>
                </c:pt>
                <c:pt idx="2">
                  <c:v>0.17500000000000004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E24-455A-9BF9-2AA531BF060A}"/>
            </c:ext>
          </c:extLst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rgbClr val="808080"/>
              </a:solidFill>
              <a:prstDash val="sysDash"/>
            </a:ln>
          </c:spPr>
          <c:dPt>
            <c:idx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EE24-455A-9BF9-2AA531BF06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9-EE24-455A-9BF9-2AA531BF0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A-EE24-455A-9BF9-2AA531BF0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B-EE24-455A-9BF9-2AA531BF0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C-EE24-455A-9BF9-2AA531BF0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D-EE24-455A-9BF9-2AA531BF0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E-EE24-455A-9BF9-2AA531BF060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F-EE24-455A-9BF9-2AA531BF060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0-EE24-455A-9BF9-2AA531BF060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1-EE24-455A-9BF9-2AA531BF060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2-EE24-455A-9BF9-2AA531BF060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E24-455A-9BF9-2AA531BF060A}"/>
                </c:ext>
              </c:extLst>
            </c:dLbl>
            <c:dLbl>
              <c:idx val="1"/>
              <c:tx>
                <c:strRef>
                  <c:f>Dial3!$C$6</c:f>
                  <c:strCache>
                    <c:ptCount val="1"/>
                    <c:pt idx="0">
                      <c:v>10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{1E3796E0-E6DC-44C8-A14D-31D2289A7DE5}</c15:txfldGUID>
                      <c15:f>Dial3!$C$6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E24-455A-9BF9-2AA531BF060A}"/>
                </c:ext>
              </c:extLst>
            </c:dLbl>
            <c:dLbl>
              <c:idx val="2"/>
              <c:tx>
                <c:strRef>
                  <c:f>Dial3!$C$7</c:f>
                  <c:strCache>
                    <c:ptCount val="1"/>
                    <c:pt idx="0">
                      <c:v>20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{845760D6-52C4-4D06-89FD-D40201933671}</c15:txfldGUID>
                      <c15:f>Dial3!$C$7</c15:f>
                      <c15:dlblFieldTableCache>
                        <c:ptCount val="1"/>
                        <c:pt idx="0">
                          <c:v>20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E24-455A-9BF9-2AA531BF060A}"/>
                </c:ext>
              </c:extLst>
            </c:dLbl>
            <c:dLbl>
              <c:idx val="3"/>
              <c:tx>
                <c:strRef>
                  <c:f>Dial3!$C$8</c:f>
                  <c:strCache>
                    <c:ptCount val="1"/>
                    <c:pt idx="0">
                      <c:v>30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{4AFAB7A9-F7E8-453B-8524-C51F2AD2C06B}</c15:txfldGUID>
                      <c15:f>Dial3!$C$8</c15:f>
                      <c15:dlblFieldTableCache>
                        <c:ptCount val="1"/>
                        <c:pt idx="0">
                          <c:v>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E24-455A-9BF9-2AA531BF060A}"/>
                </c:ext>
              </c:extLst>
            </c:dLbl>
            <c:dLbl>
              <c:idx val="4"/>
              <c:tx>
                <c:strRef>
                  <c:f>Dial3!$C$9</c:f>
                  <c:strCache>
                    <c:ptCount val="1"/>
                    <c:pt idx="0">
                      <c:v>40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{880E2DBB-CE2E-44DC-9656-1E5D00372E7B}</c15:txfldGUID>
                      <c15:f>Dial3!$C$9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E24-455A-9BF9-2AA531BF060A}"/>
                </c:ext>
              </c:extLst>
            </c:dLbl>
            <c:dLbl>
              <c:idx val="5"/>
              <c:tx>
                <c:strRef>
                  <c:f>Dial3!$C$10</c:f>
                  <c:strCache>
                    <c:ptCount val="1"/>
                    <c:pt idx="0">
                      <c:v>50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{0457F0C5-3978-4403-9176-7270F55B8075}</c15:txfldGUID>
                      <c15:f>Dial3!$C$10</c15:f>
                      <c15:dlblFieldTableCache>
                        <c:ptCount val="1"/>
                        <c:pt idx="0">
                          <c:v>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E24-455A-9BF9-2AA531BF060A}"/>
                </c:ext>
              </c:extLst>
            </c:dLbl>
            <c:dLbl>
              <c:idx val="6"/>
              <c:tx>
                <c:strRef>
                  <c:f>Dial3!$C$11</c:f>
                  <c:strCache>
                    <c:ptCount val="1"/>
                    <c:pt idx="0">
                      <c:v>60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{3416CA48-787B-48B2-B114-21906FCFC458}</c15:txfldGUID>
                      <c15:f>Dial3!$C$11</c15:f>
                      <c15:dlblFieldTableCache>
                        <c:ptCount val="1"/>
                        <c:pt idx="0">
                          <c:v>60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E24-455A-9BF9-2AA531BF060A}"/>
                </c:ext>
              </c:extLst>
            </c:dLbl>
            <c:dLbl>
              <c:idx val="7"/>
              <c:tx>
                <c:strRef>
                  <c:f>Dial3!$C$12</c:f>
                  <c:strCache>
                    <c:ptCount val="1"/>
                    <c:pt idx="0">
                      <c:v>70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{44FCC007-B2BB-4CA1-B51C-E24739ED73F2}</c15:txfldGUID>
                      <c15:f>Dial3!$C$12</c15:f>
                      <c15:dlblFieldTableCache>
                        <c:ptCount val="1"/>
                        <c:pt idx="0">
                          <c:v>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EE24-455A-9BF9-2AA531BF060A}"/>
                </c:ext>
              </c:extLst>
            </c:dLbl>
            <c:dLbl>
              <c:idx val="8"/>
              <c:tx>
                <c:strRef>
                  <c:f>Dial3!$C$13</c:f>
                  <c:strCache>
                    <c:ptCount val="1"/>
                    <c:pt idx="0">
                      <c:v>80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{89A39F23-CB9A-474E-A574-D9E923932D95}</c15:txfldGUID>
                      <c15:f>Dial3!$C$13</c15:f>
                      <c15:dlblFieldTableCache>
                        <c:ptCount val="1"/>
                        <c:pt idx="0">
                          <c:v>80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EE24-455A-9BF9-2AA531BF060A}"/>
                </c:ext>
              </c:extLst>
            </c:dLbl>
            <c:dLbl>
              <c:idx val="9"/>
              <c:tx>
                <c:strRef>
                  <c:f>Dial3!$C$14</c:f>
                  <c:strCache>
                    <c:ptCount val="1"/>
                    <c:pt idx="0">
                      <c:v>90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{B8B2CB58-EF64-4698-BD21-04536C93DF34}</c15:txfldGUID>
                      <c15:f>Dial3!$C$14</c15:f>
                      <c15:dlblFieldTableCache>
                        <c:ptCount val="1"/>
                        <c:pt idx="0">
                          <c:v>90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EE24-455A-9BF9-2AA531BF060A}"/>
                </c:ext>
              </c:extLst>
            </c:dLbl>
            <c:dLbl>
              <c:idx val="10"/>
              <c:tx>
                <c:strRef>
                  <c:f>Dial3!$C$15</c:f>
                  <c:strCache>
                    <c:ptCount val="1"/>
                    <c:pt idx="0">
                      <c:v>100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{E682A9E0-241A-45FA-BDB8-9C4AE02EB031}</c15:txfldGUID>
                      <c15:f>Dial3!$C$15</c15:f>
                      <c15:dlblFieldTableCache>
                        <c:ptCount val="1"/>
                        <c:pt idx="0">
                          <c:v>100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EE24-455A-9BF9-2AA531BF060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Dial3!$B$5:$B$15</c:f>
              <c:numCache>
                <c:formatCode>General</c:formatCode>
                <c:ptCount val="11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E24-455A-9BF9-2AA531BF0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  <c:holeSize val="1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2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Abraham Lincoln</a:t>
            </a:r>
          </a:p>
          <a:p>
            <a:pPr algn="r">
              <a:defRPr sz="2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2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Timeline</a:t>
            </a:r>
            <a:endParaRPr lang="en-US"/>
          </a:p>
        </c:rich>
      </c:tx>
      <c:layout>
        <c:manualLayout>
          <c:xMode val="edge"/>
          <c:yMode val="edge"/>
          <c:x val="0.60357675111773468"/>
          <c:y val="2.72277227722772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15946348733235E-2"/>
          <c:y val="3.9603960396039604E-2"/>
          <c:w val="0.7824143070044709"/>
          <c:h val="0.8836633663366336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tx>
                <c:strRef>
                  <c:f>Timleline!$C$2</c:f>
                  <c:strCache>
                    <c:ptCount val="1"/>
                    <c:pt idx="0">
                      <c:v>Born in Kentucky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{CC8C5AB0-C344-45C8-8CBB-4717C378D6CE}</c15:txfldGUID>
                      <c15:f>Timleline!$C$2</c15:f>
                      <c15:dlblFieldTableCache>
                        <c:ptCount val="1"/>
                        <c:pt idx="0">
                          <c:v>Born in Kentucky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FBE-47E6-8887-87CBF4CA8B55}"/>
                </c:ext>
              </c:extLst>
            </c:dLbl>
            <c:dLbl>
              <c:idx val="1"/>
              <c:tx>
                <c:strRef>
                  <c:f>Timleline!$C$3</c:f>
                  <c:strCache>
                    <c:ptCount val="1"/>
                    <c:pt idx="0">
                      <c:v>Family moves to Indiana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{97445F1C-CEAE-4687-8C4B-FE27A8C053AB}</c15:txfldGUID>
                      <c15:f>Timleline!$C$3</c15:f>
                      <c15:dlblFieldTableCache>
                        <c:ptCount val="1"/>
                        <c:pt idx="0">
                          <c:v>Family moves to Indiana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FBE-47E6-8887-87CBF4CA8B55}"/>
                </c:ext>
              </c:extLst>
            </c:dLbl>
            <c:dLbl>
              <c:idx val="2"/>
              <c:tx>
                <c:strRef>
                  <c:f>Timleline!$C$4</c:f>
                  <c:strCache>
                    <c:ptCount val="1"/>
                    <c:pt idx="0">
                      <c:v>Mother dies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{1C4A5997-54F4-4D62-AFC6-62F8970FBBE3}</c15:txfldGUID>
                      <c15:f>Timleline!$C$4</c15:f>
                      <c15:dlblFieldTableCache>
                        <c:ptCount val="1"/>
                        <c:pt idx="0">
                          <c:v>Mother dies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FBE-47E6-8887-87CBF4CA8B55}"/>
                </c:ext>
              </c:extLst>
            </c:dLbl>
            <c:dLbl>
              <c:idx val="3"/>
              <c:tx>
                <c:strRef>
                  <c:f>Timleline!$C$5</c:f>
                  <c:strCache>
                    <c:ptCount val="1"/>
                    <c:pt idx="0">
                      <c:v>Family moves to Illinois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{AA7EB0BC-BDB7-4247-81A6-4209AD98C439}</c15:txfldGUID>
                      <c15:f>Timleline!$C$5</c15:f>
                      <c15:dlblFieldTableCache>
                        <c:ptCount val="1"/>
                        <c:pt idx="0">
                          <c:v>Family moves to Illinois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FBE-47E6-8887-87CBF4CA8B55}"/>
                </c:ext>
              </c:extLst>
            </c:dLbl>
            <c:dLbl>
              <c:idx val="4"/>
              <c:tx>
                <c:strRef>
                  <c:f>Timleline!$C$6</c:f>
                  <c:strCache>
                    <c:ptCount val="1"/>
                    <c:pt idx="0">
                      <c:v>Loses State Leg election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{1B567E7A-96DA-4FEC-8A8A-A2D650943CDB}</c15:txfldGUID>
                      <c15:f>Timleline!$C$6</c15:f>
                      <c15:dlblFieldTableCache>
                        <c:ptCount val="1"/>
                        <c:pt idx="0">
                          <c:v>Loses State Leg election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FBE-47E6-8887-87CBF4CA8B55}"/>
                </c:ext>
              </c:extLst>
            </c:dLbl>
            <c:dLbl>
              <c:idx val="5"/>
              <c:tx>
                <c:strRef>
                  <c:f>Timleline!$C$7</c:f>
                  <c:strCache>
                    <c:ptCount val="1"/>
                    <c:pt idx="0">
                      <c:v>Wins State Leg election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{19894A69-3396-4054-B923-130A31BE353C}</c15:txfldGUID>
                      <c15:f>Timleline!$C$7</c15:f>
                      <c15:dlblFieldTableCache>
                        <c:ptCount val="1"/>
                        <c:pt idx="0">
                          <c:v>Wins State Leg election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FBE-47E6-8887-87CBF4CA8B55}"/>
                </c:ext>
              </c:extLst>
            </c:dLbl>
            <c:dLbl>
              <c:idx val="6"/>
              <c:tx>
                <c:strRef>
                  <c:f>Timleline!$C$8</c:f>
                  <c:strCache>
                    <c:ptCount val="1"/>
                    <c:pt idx="0">
                      <c:v>Admitted to Illinois Bar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{64514AEA-9EC0-4F6F-A962-B7A78AADAA9E}</c15:txfldGUID>
                      <c15:f>Timleline!$C$8</c15:f>
                      <c15:dlblFieldTableCache>
                        <c:ptCount val="1"/>
                        <c:pt idx="0">
                          <c:v>Admitted to Illinois Bar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FBE-47E6-8887-87CBF4CA8B55}"/>
                </c:ext>
              </c:extLst>
            </c:dLbl>
            <c:dLbl>
              <c:idx val="7"/>
              <c:tx>
                <c:strRef>
                  <c:f>Timleline!$C$9</c:f>
                  <c:strCache>
                    <c:ptCount val="1"/>
                    <c:pt idx="0">
                      <c:v>Marries Mary Todd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{2C5109C1-611E-4D6C-8C70-300A465E93F6}</c15:txfldGUID>
                      <c15:f>Timleline!$C$9</c15:f>
                      <c15:dlblFieldTableCache>
                        <c:ptCount val="1"/>
                        <c:pt idx="0">
                          <c:v>Marries Mary Todd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CFBE-47E6-8887-87CBF4CA8B55}"/>
                </c:ext>
              </c:extLst>
            </c:dLbl>
            <c:dLbl>
              <c:idx val="8"/>
              <c:tx>
                <c:strRef>
                  <c:f>Timleline!$C$10</c:f>
                  <c:strCache>
                    <c:ptCount val="1"/>
                    <c:pt idx="0">
                      <c:v>Elected to U.S. Congress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{E28EE24B-9F04-44E2-90C3-52D6AC658BB4}</c15:txfldGUID>
                      <c15:f>Timleline!$C$10</c15:f>
                      <c15:dlblFieldTableCache>
                        <c:ptCount val="1"/>
                        <c:pt idx="0">
                          <c:v>Elected to U.S. Congress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FBE-47E6-8887-87CBF4CA8B55}"/>
                </c:ext>
              </c:extLst>
            </c:dLbl>
            <c:dLbl>
              <c:idx val="9"/>
              <c:tx>
                <c:strRef>
                  <c:f>Timleline!$C$11</c:f>
                  <c:strCache>
                    <c:ptCount val="1"/>
                    <c:pt idx="0">
                      <c:v>Father dies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{85176927-4CEE-49C2-B543-0E5F8B74930B}</c15:txfldGUID>
                      <c15:f>Timleline!$C$11</c15:f>
                      <c15:dlblFieldTableCache>
                        <c:ptCount val="1"/>
                        <c:pt idx="0">
                          <c:v>Father dies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CFBE-47E6-8887-87CBF4CA8B55}"/>
                </c:ext>
              </c:extLst>
            </c:dLbl>
            <c:dLbl>
              <c:idx val="10"/>
              <c:tx>
                <c:strRef>
                  <c:f>Timleline!$C$12</c:f>
                  <c:strCache>
                    <c:ptCount val="1"/>
                    <c:pt idx="0">
                      <c:v>Lincoln-Douglas debates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{AEBCFC58-C3DA-4177-98BA-1F5CAAC87BA2}</c15:txfldGUID>
                      <c15:f>Timleline!$C$12</c15:f>
                      <c15:dlblFieldTableCache>
                        <c:ptCount val="1"/>
                        <c:pt idx="0">
                          <c:v>Lincoln-Douglas debates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CFBE-47E6-8887-87CBF4CA8B55}"/>
                </c:ext>
              </c:extLst>
            </c:dLbl>
            <c:dLbl>
              <c:idx val="11"/>
              <c:tx>
                <c:strRef>
                  <c:f>Timleline!$C$13</c:f>
                  <c:strCache>
                    <c:ptCount val="1"/>
                    <c:pt idx="0">
                      <c:v>Elected President of U.S.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{EB4BEE22-221C-4DD1-8B34-D9B004422489}</c15:txfldGUID>
                      <c15:f>Timleline!$C$13</c15:f>
                      <c15:dlblFieldTableCache>
                        <c:ptCount val="1"/>
                        <c:pt idx="0">
                          <c:v>Elected President of U.S.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CFBE-47E6-8887-87CBF4CA8B55}"/>
                </c:ext>
              </c:extLst>
            </c:dLbl>
            <c:dLbl>
              <c:idx val="12"/>
              <c:tx>
                <c:strRef>
                  <c:f>Timleline!$C$14</c:f>
                  <c:strCache>
                    <c:ptCount val="1"/>
                    <c:pt idx="0">
                      <c:v>Emancipation Proclamation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{416DB841-C337-4C30-9895-4687C2D27B21}</c15:txfldGUID>
                      <c15:f>Timleline!$C$14</c15:f>
                      <c15:dlblFieldTableCache>
                        <c:ptCount val="1"/>
                        <c:pt idx="0">
                          <c:v>Emancipation Proclamation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CFBE-47E6-8887-87CBF4CA8B55}"/>
                </c:ext>
              </c:extLst>
            </c:dLbl>
            <c:dLbl>
              <c:idx val="13"/>
              <c:tx>
                <c:strRef>
                  <c:f>Timleline!$C$15</c:f>
                  <c:strCache>
                    <c:ptCount val="1"/>
                    <c:pt idx="0">
                      <c:v>Assassinated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{9A75FEFD-6E7A-4B0A-8A64-4E2EB00ADBE8}</c15:txfldGUID>
                      <c15:f>Timleline!$C$15</c15:f>
                      <c15:dlblFieldTableCache>
                        <c:ptCount val="1"/>
                        <c:pt idx="0">
                          <c:v>Assassinated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FBE-47E6-8887-87CBF4CA8B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plus"/>
            <c:errValType val="fixedVal"/>
            <c:noEndCap val="1"/>
            <c:val val="50"/>
            <c:spPr>
              <a:ln w="12700">
                <a:solidFill>
                  <a:srgbClr val="000000"/>
                </a:solidFill>
                <a:prstDash val="sysDash"/>
              </a:ln>
            </c:spPr>
          </c:errBars>
          <c:xVal>
            <c:numRef>
              <c:f>Timleline!$A$2:$A$15</c:f>
              <c:numCache>
                <c:formatCode>General</c:formatCode>
                <c:ptCount val="14"/>
                <c:pt idx="0">
                  <c:v>1809</c:v>
                </c:pt>
                <c:pt idx="1">
                  <c:v>1811</c:v>
                </c:pt>
                <c:pt idx="2">
                  <c:v>1818</c:v>
                </c:pt>
                <c:pt idx="3">
                  <c:v>1830</c:v>
                </c:pt>
                <c:pt idx="4">
                  <c:v>1832</c:v>
                </c:pt>
                <c:pt idx="5">
                  <c:v>1834</c:v>
                </c:pt>
                <c:pt idx="6">
                  <c:v>1837</c:v>
                </c:pt>
                <c:pt idx="7">
                  <c:v>1842</c:v>
                </c:pt>
                <c:pt idx="8">
                  <c:v>1846</c:v>
                </c:pt>
                <c:pt idx="9">
                  <c:v>1851</c:v>
                </c:pt>
                <c:pt idx="10">
                  <c:v>1854</c:v>
                </c:pt>
                <c:pt idx="11">
                  <c:v>1860</c:v>
                </c:pt>
                <c:pt idx="12">
                  <c:v>1863</c:v>
                </c:pt>
                <c:pt idx="13">
                  <c:v>1865</c:v>
                </c:pt>
              </c:numCache>
            </c:numRef>
          </c:xVal>
          <c:yVal>
            <c:numRef>
              <c:f>Timleline!$B$2:$B$15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FBE-47E6-8887-87CBF4CA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595328"/>
        <c:axId val="794595720"/>
      </c:scatterChart>
      <c:valAx>
        <c:axId val="794595328"/>
        <c:scaling>
          <c:orientation val="minMax"/>
          <c:max val="1865"/>
          <c:min val="1809"/>
        </c:scaling>
        <c:delete val="0"/>
        <c:axPos val="b"/>
        <c:numFmt formatCode="General" sourceLinked="0"/>
        <c:majorTickMark val="in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595720"/>
        <c:crosses val="max"/>
        <c:crossBetween val="midCat"/>
        <c:majorUnit val="5"/>
        <c:minorUnit val="1"/>
      </c:valAx>
      <c:valAx>
        <c:axId val="794595720"/>
        <c:scaling>
          <c:orientation val="maxMin"/>
          <c:max val="15"/>
          <c:min val="1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794595328"/>
        <c:crosses val="autoZero"/>
        <c:crossBetween val="midCat"/>
        <c:majorUnit val="1"/>
        <c:minorUnit val="1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5093906878759"/>
          <c:y val="4.5731775396245289E-2"/>
          <c:w val="0.67387741937056356"/>
          <c:h val="0.8597573774494115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cat>
            <c:strRef>
              <c:f>Gantt!$A$2:$A$13</c:f>
              <c:strCache>
                <c:ptCount val="12"/>
                <c:pt idx="0">
                  <c:v>Planning Meeting</c:v>
                </c:pt>
                <c:pt idx="1">
                  <c:v>Develop Questionnaire</c:v>
                </c:pt>
                <c:pt idx="2">
                  <c:v>Print and Mail Questionnaire</c:v>
                </c:pt>
                <c:pt idx="3">
                  <c:v>Receive Responses</c:v>
                </c:pt>
                <c:pt idx="4">
                  <c:v>Data Entry</c:v>
                </c:pt>
                <c:pt idx="5">
                  <c:v>Data Analysis</c:v>
                </c:pt>
                <c:pt idx="6">
                  <c:v>Write Report</c:v>
                </c:pt>
                <c:pt idx="7">
                  <c:v>Distribute Draft Report</c:v>
                </c:pt>
                <c:pt idx="8">
                  <c:v>Solicit Comments</c:v>
                </c:pt>
                <c:pt idx="9">
                  <c:v>Finalize Report</c:v>
                </c:pt>
                <c:pt idx="10">
                  <c:v>Distribute to Board</c:v>
                </c:pt>
                <c:pt idx="11">
                  <c:v>Board Meeting</c:v>
                </c:pt>
              </c:strCache>
            </c:strRef>
          </c:cat>
          <c:val>
            <c:numRef>
              <c:f>Gantt!$B$2:$B$13</c:f>
              <c:numCache>
                <c:formatCode>m/d</c:formatCode>
                <c:ptCount val="12"/>
                <c:pt idx="0">
                  <c:v>37619</c:v>
                </c:pt>
                <c:pt idx="1">
                  <c:v>37620</c:v>
                </c:pt>
                <c:pt idx="2">
                  <c:v>37634</c:v>
                </c:pt>
                <c:pt idx="3">
                  <c:v>37637</c:v>
                </c:pt>
                <c:pt idx="4">
                  <c:v>37637</c:v>
                </c:pt>
                <c:pt idx="5">
                  <c:v>37655</c:v>
                </c:pt>
                <c:pt idx="6">
                  <c:v>37661</c:v>
                </c:pt>
                <c:pt idx="7">
                  <c:v>37675</c:v>
                </c:pt>
                <c:pt idx="8">
                  <c:v>37676</c:v>
                </c:pt>
                <c:pt idx="9">
                  <c:v>37681</c:v>
                </c:pt>
                <c:pt idx="10">
                  <c:v>37689</c:v>
                </c:pt>
                <c:pt idx="11">
                  <c:v>37697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7-46FF-A026-F963CD69C52E}"/>
            </c:ext>
          </c:extLst>
        </c:ser>
        <c:ser>
          <c:idx val="1"/>
          <c:order val="1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Gantt!$A$2:$A$13</c:f>
              <c:strCache>
                <c:ptCount val="12"/>
                <c:pt idx="0">
                  <c:v>Planning Meeting</c:v>
                </c:pt>
                <c:pt idx="1">
                  <c:v>Develop Questionnaire</c:v>
                </c:pt>
                <c:pt idx="2">
                  <c:v>Print and Mail Questionnaire</c:v>
                </c:pt>
                <c:pt idx="3">
                  <c:v>Receive Responses</c:v>
                </c:pt>
                <c:pt idx="4">
                  <c:v>Data Entry</c:v>
                </c:pt>
                <c:pt idx="5">
                  <c:v>Data Analysis</c:v>
                </c:pt>
                <c:pt idx="6">
                  <c:v>Write Report</c:v>
                </c:pt>
                <c:pt idx="7">
                  <c:v>Distribute Draft Report</c:v>
                </c:pt>
                <c:pt idx="8">
                  <c:v>Solicit Comments</c:v>
                </c:pt>
                <c:pt idx="9">
                  <c:v>Finalize Report</c:v>
                </c:pt>
                <c:pt idx="10">
                  <c:v>Distribute to Board</c:v>
                </c:pt>
                <c:pt idx="11">
                  <c:v>Board Meeting</c:v>
                </c:pt>
              </c:strCache>
            </c:strRef>
          </c:cat>
          <c:val>
            <c:numRef>
              <c:f>Gantt!$C$2:$C$13</c:f>
              <c:numCache>
                <c:formatCode>General</c:formatCode>
                <c:ptCount val="12"/>
                <c:pt idx="0">
                  <c:v>1</c:v>
                </c:pt>
                <c:pt idx="1">
                  <c:v>11</c:v>
                </c:pt>
                <c:pt idx="2">
                  <c:v>9</c:v>
                </c:pt>
                <c:pt idx="3">
                  <c:v>15</c:v>
                </c:pt>
                <c:pt idx="4">
                  <c:v>18</c:v>
                </c:pt>
                <c:pt idx="5">
                  <c:v>4</c:v>
                </c:pt>
                <c:pt idx="6">
                  <c:v>12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27-46FF-A026-F963CD69C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94596504"/>
        <c:axId val="794596896"/>
      </c:barChart>
      <c:catAx>
        <c:axId val="794596504"/>
        <c:scaling>
          <c:orientation val="maxMin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596896"/>
        <c:crossesAt val="35793"/>
        <c:auto val="0"/>
        <c:lblAlgn val="ctr"/>
        <c:lblOffset val="100"/>
        <c:tickLblSkip val="1"/>
        <c:tickMarkSkip val="1"/>
        <c:noMultiLvlLbl val="0"/>
      </c:catAx>
      <c:valAx>
        <c:axId val="794596896"/>
        <c:scaling>
          <c:orientation val="minMax"/>
          <c:max val="37700"/>
          <c:min val="37619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m/d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596504"/>
        <c:crosses val="max"/>
        <c:crossBetween val="between"/>
        <c:majorUnit val="7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Day 1</a:t>
            </a:r>
          </a:p>
        </c:rich>
      </c:tx>
      <c:layout>
        <c:manualLayout>
          <c:xMode val="edge"/>
          <c:yMode val="edge"/>
          <c:x val="7.4193548387096769E-2"/>
          <c:y val="3.33335503486350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67741935483872E-2"/>
          <c:y val="0.18666788195235645"/>
          <c:w val="0.90645161290322585"/>
          <c:h val="0.7133379774607907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Trellis1!$A$2:$A$25</c:f>
              <c:numCache>
                <c:formatCode>0.0000</c:formatCode>
                <c:ptCount val="24"/>
                <c:pt idx="0">
                  <c:v>0</c:v>
                </c:pt>
                <c:pt idx="1">
                  <c:v>2.5000000000000001E-2</c:v>
                </c:pt>
                <c:pt idx="2">
                  <c:v>0.12</c:v>
                </c:pt>
                <c:pt idx="3">
                  <c:v>0.34200000000000003</c:v>
                </c:pt>
                <c:pt idx="4">
                  <c:v>0.47499999999999998</c:v>
                </c:pt>
                <c:pt idx="5">
                  <c:v>0.99299999999999999</c:v>
                </c:pt>
                <c:pt idx="6">
                  <c:v>0.92500000000000004</c:v>
                </c:pt>
                <c:pt idx="7">
                  <c:v>1.151</c:v>
                </c:pt>
                <c:pt idx="8">
                  <c:v>1.962</c:v>
                </c:pt>
                <c:pt idx="9">
                  <c:v>1.907</c:v>
                </c:pt>
                <c:pt idx="10">
                  <c:v>2.6949999999999998</c:v>
                </c:pt>
                <c:pt idx="11">
                  <c:v>2.556</c:v>
                </c:pt>
                <c:pt idx="12">
                  <c:v>3.0289999999999999</c:v>
                </c:pt>
                <c:pt idx="13">
                  <c:v>3.1589999999999998</c:v>
                </c:pt>
                <c:pt idx="14">
                  <c:v>3.35</c:v>
                </c:pt>
                <c:pt idx="15">
                  <c:v>3.331</c:v>
                </c:pt>
                <c:pt idx="16">
                  <c:v>3.4510000000000001</c:v>
                </c:pt>
                <c:pt idx="17">
                  <c:v>3.6150000000000002</c:v>
                </c:pt>
                <c:pt idx="18">
                  <c:v>3.468</c:v>
                </c:pt>
                <c:pt idx="19">
                  <c:v>3.9489999999999998</c:v>
                </c:pt>
                <c:pt idx="20">
                  <c:v>4.4909999999999997</c:v>
                </c:pt>
                <c:pt idx="21">
                  <c:v>5.3</c:v>
                </c:pt>
                <c:pt idx="22">
                  <c:v>5.4</c:v>
                </c:pt>
                <c:pt idx="23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2-4302-8CF7-993619F02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598072"/>
        <c:axId val="794598464"/>
      </c:lineChart>
      <c:catAx>
        <c:axId val="794598072"/>
        <c:scaling>
          <c:orientation val="minMax"/>
        </c:scaling>
        <c:delete val="1"/>
        <c:axPos val="b"/>
        <c:majorTickMark val="out"/>
        <c:minorTickMark val="none"/>
        <c:tickLblPos val="nextTo"/>
        <c:crossAx val="794598464"/>
        <c:crosses val="autoZero"/>
        <c:auto val="1"/>
        <c:lblAlgn val="ctr"/>
        <c:lblOffset val="100"/>
        <c:noMultiLvlLbl val="0"/>
      </c:catAx>
      <c:valAx>
        <c:axId val="794598464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59807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Day 2</a:t>
            </a:r>
          </a:p>
        </c:rich>
      </c:tx>
      <c:layout>
        <c:manualLayout>
          <c:xMode val="edge"/>
          <c:yMode val="edge"/>
          <c:x val="7.7419354838709681E-2"/>
          <c:y val="3.33335503486350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67741935483872E-2"/>
          <c:y val="0.16666775174317541"/>
          <c:w val="0.90645161290322585"/>
          <c:h val="0.7333381076699717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Trellis1!$B$2:$B$25</c:f>
              <c:numCache>
                <c:formatCode>0.0000</c:formatCode>
                <c:ptCount val="24"/>
                <c:pt idx="0">
                  <c:v>0</c:v>
                </c:pt>
                <c:pt idx="1">
                  <c:v>3.7999999999999999E-2</c:v>
                </c:pt>
                <c:pt idx="2">
                  <c:v>0.81299999999999994</c:v>
                </c:pt>
                <c:pt idx="3">
                  <c:v>0.85199999999999998</c:v>
                </c:pt>
                <c:pt idx="4">
                  <c:v>0.66</c:v>
                </c:pt>
                <c:pt idx="5">
                  <c:v>1.3240000000000001</c:v>
                </c:pt>
                <c:pt idx="6">
                  <c:v>1.71</c:v>
                </c:pt>
                <c:pt idx="7">
                  <c:v>1.86</c:v>
                </c:pt>
                <c:pt idx="8">
                  <c:v>2.456</c:v>
                </c:pt>
                <c:pt idx="9">
                  <c:v>2.6379999999999999</c:v>
                </c:pt>
                <c:pt idx="10">
                  <c:v>2.3959999999999999</c:v>
                </c:pt>
                <c:pt idx="11">
                  <c:v>1.95</c:v>
                </c:pt>
                <c:pt idx="12">
                  <c:v>2.468</c:v>
                </c:pt>
                <c:pt idx="13">
                  <c:v>2.6789999999999998</c:v>
                </c:pt>
                <c:pt idx="14">
                  <c:v>2.4449999999999998</c:v>
                </c:pt>
                <c:pt idx="15">
                  <c:v>2.0590000000000002</c:v>
                </c:pt>
                <c:pt idx="16">
                  <c:v>2.8319999999999999</c:v>
                </c:pt>
                <c:pt idx="17">
                  <c:v>2.2869999999999999</c:v>
                </c:pt>
                <c:pt idx="18">
                  <c:v>2.202</c:v>
                </c:pt>
                <c:pt idx="19">
                  <c:v>2.1179999999999999</c:v>
                </c:pt>
                <c:pt idx="20">
                  <c:v>2.4849999999999999</c:v>
                </c:pt>
                <c:pt idx="21">
                  <c:v>2.0390000000000001</c:v>
                </c:pt>
                <c:pt idx="22">
                  <c:v>2.1930000000000001</c:v>
                </c:pt>
                <c:pt idx="23">
                  <c:v>2.347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0-492A-A3DE-BD70B215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599248"/>
        <c:axId val="794599640"/>
      </c:lineChart>
      <c:catAx>
        <c:axId val="794599248"/>
        <c:scaling>
          <c:orientation val="minMax"/>
        </c:scaling>
        <c:delete val="1"/>
        <c:axPos val="b"/>
        <c:majorTickMark val="out"/>
        <c:minorTickMark val="none"/>
        <c:tickLblPos val="nextTo"/>
        <c:crossAx val="794599640"/>
        <c:crosses val="autoZero"/>
        <c:auto val="1"/>
        <c:lblAlgn val="ctr"/>
        <c:lblOffset val="100"/>
        <c:noMultiLvlLbl val="0"/>
      </c:catAx>
      <c:valAx>
        <c:axId val="794599640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59924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Day 3</a:t>
            </a:r>
          </a:p>
        </c:rich>
      </c:tx>
      <c:layout>
        <c:manualLayout>
          <c:xMode val="edge"/>
          <c:yMode val="edge"/>
          <c:x val="7.0967741935483872E-2"/>
          <c:y val="2.8248743427477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67741935483872E-2"/>
          <c:y val="0.16384271187936902"/>
          <c:w val="0.90645161290322585"/>
          <c:h val="0.644071350146485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Trellis1!$C$2:$C$25</c:f>
              <c:numCache>
                <c:formatCode>0.0000</c:formatCode>
                <c:ptCount val="24"/>
                <c:pt idx="0">
                  <c:v>0</c:v>
                </c:pt>
                <c:pt idx="1">
                  <c:v>0.26600000000000001</c:v>
                </c:pt>
                <c:pt idx="2">
                  <c:v>0.26</c:v>
                </c:pt>
                <c:pt idx="3">
                  <c:v>0.14299999999999999</c:v>
                </c:pt>
                <c:pt idx="4">
                  <c:v>0.49299999999999999</c:v>
                </c:pt>
                <c:pt idx="5">
                  <c:v>0.51400000000000001</c:v>
                </c:pt>
                <c:pt idx="6">
                  <c:v>0.60599999999999998</c:v>
                </c:pt>
                <c:pt idx="7">
                  <c:v>0.61499999999999999</c:v>
                </c:pt>
                <c:pt idx="8">
                  <c:v>0.60899999999999999</c:v>
                </c:pt>
                <c:pt idx="9">
                  <c:v>0.72199999999999998</c:v>
                </c:pt>
                <c:pt idx="10">
                  <c:v>0.61399999999999999</c:v>
                </c:pt>
                <c:pt idx="11">
                  <c:v>0.74399999999999999</c:v>
                </c:pt>
                <c:pt idx="12">
                  <c:v>0.69599999999999995</c:v>
                </c:pt>
                <c:pt idx="13">
                  <c:v>2.847</c:v>
                </c:pt>
                <c:pt idx="14">
                  <c:v>2.802</c:v>
                </c:pt>
                <c:pt idx="15">
                  <c:v>2.8330000000000002</c:v>
                </c:pt>
                <c:pt idx="16">
                  <c:v>2.8450000000000002</c:v>
                </c:pt>
                <c:pt idx="17">
                  <c:v>2.8450000000000002</c:v>
                </c:pt>
                <c:pt idx="18">
                  <c:v>2.8740000000000001</c:v>
                </c:pt>
                <c:pt idx="19">
                  <c:v>3.145</c:v>
                </c:pt>
                <c:pt idx="20">
                  <c:v>3.3410000000000002</c:v>
                </c:pt>
                <c:pt idx="21">
                  <c:v>3.4950000000000001</c:v>
                </c:pt>
                <c:pt idx="22">
                  <c:v>3.649</c:v>
                </c:pt>
                <c:pt idx="23">
                  <c:v>3.8029999999999999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C-4AB3-A7DB-3D6AB6EE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600424"/>
        <c:axId val="794600816"/>
      </c:lineChart>
      <c:catAx>
        <c:axId val="794600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60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4600816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600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12339617834796E-2"/>
          <c:y val="0.10504223231156511"/>
          <c:w val="0.81481609616561013"/>
          <c:h val="0.72269055830356799"/>
        </c:manualLayout>
      </c:layout>
      <c:lineChart>
        <c:grouping val="standard"/>
        <c:varyColors val="0"/>
        <c:ser>
          <c:idx val="0"/>
          <c:order val="0"/>
          <c:tx>
            <c:strRef>
              <c:f>Trellis1!$A$1</c:f>
              <c:strCache>
                <c:ptCount val="1"/>
                <c:pt idx="0">
                  <c:v>Day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Trellis1!$A$2:$A$25</c:f>
              <c:numCache>
                <c:formatCode>0.0000</c:formatCode>
                <c:ptCount val="24"/>
                <c:pt idx="0">
                  <c:v>0</c:v>
                </c:pt>
                <c:pt idx="1">
                  <c:v>2.5000000000000001E-2</c:v>
                </c:pt>
                <c:pt idx="2">
                  <c:v>0.12</c:v>
                </c:pt>
                <c:pt idx="3">
                  <c:v>0.34200000000000003</c:v>
                </c:pt>
                <c:pt idx="4">
                  <c:v>0.47499999999999998</c:v>
                </c:pt>
                <c:pt idx="5">
                  <c:v>0.99299999999999999</c:v>
                </c:pt>
                <c:pt idx="6">
                  <c:v>0.92500000000000004</c:v>
                </c:pt>
                <c:pt idx="7">
                  <c:v>1.151</c:v>
                </c:pt>
                <c:pt idx="8">
                  <c:v>1.962</c:v>
                </c:pt>
                <c:pt idx="9">
                  <c:v>1.907</c:v>
                </c:pt>
                <c:pt idx="10">
                  <c:v>2.6949999999999998</c:v>
                </c:pt>
                <c:pt idx="11">
                  <c:v>2.556</c:v>
                </c:pt>
                <c:pt idx="12">
                  <c:v>3.0289999999999999</c:v>
                </c:pt>
                <c:pt idx="13">
                  <c:v>3.1589999999999998</c:v>
                </c:pt>
                <c:pt idx="14">
                  <c:v>3.35</c:v>
                </c:pt>
                <c:pt idx="15">
                  <c:v>3.331</c:v>
                </c:pt>
                <c:pt idx="16">
                  <c:v>3.4510000000000001</c:v>
                </c:pt>
                <c:pt idx="17">
                  <c:v>3.6150000000000002</c:v>
                </c:pt>
                <c:pt idx="18">
                  <c:v>3.468</c:v>
                </c:pt>
                <c:pt idx="19">
                  <c:v>3.9489999999999998</c:v>
                </c:pt>
                <c:pt idx="20">
                  <c:v>4.4909999999999997</c:v>
                </c:pt>
                <c:pt idx="21">
                  <c:v>5.3</c:v>
                </c:pt>
                <c:pt idx="22">
                  <c:v>5.4</c:v>
                </c:pt>
                <c:pt idx="23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0-4516-BCFA-620AC7ADEAD6}"/>
            </c:ext>
          </c:extLst>
        </c:ser>
        <c:ser>
          <c:idx val="1"/>
          <c:order val="1"/>
          <c:tx>
            <c:strRef>
              <c:f>Trellis1!$B$1</c:f>
              <c:strCache>
                <c:ptCount val="1"/>
                <c:pt idx="0">
                  <c:v>Day 2</c:v>
                </c:pt>
              </c:strCache>
            </c:strRef>
          </c:tx>
          <c:spPr>
            <a:ln w="12700">
              <a:solidFill>
                <a:srgbClr val="FF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3300"/>
              </a:solidFill>
              <a:ln>
                <a:solidFill>
                  <a:srgbClr val="FF3300"/>
                </a:solidFill>
                <a:prstDash val="solid"/>
              </a:ln>
            </c:spPr>
          </c:marker>
          <c:val>
            <c:numRef>
              <c:f>Trellis1!$B$2:$B$25</c:f>
              <c:numCache>
                <c:formatCode>0.0000</c:formatCode>
                <c:ptCount val="24"/>
                <c:pt idx="0">
                  <c:v>0</c:v>
                </c:pt>
                <c:pt idx="1">
                  <c:v>3.7999999999999999E-2</c:v>
                </c:pt>
                <c:pt idx="2">
                  <c:v>0.81299999999999994</c:v>
                </c:pt>
                <c:pt idx="3">
                  <c:v>0.85199999999999998</c:v>
                </c:pt>
                <c:pt idx="4">
                  <c:v>0.66</c:v>
                </c:pt>
                <c:pt idx="5">
                  <c:v>1.3240000000000001</c:v>
                </c:pt>
                <c:pt idx="6">
                  <c:v>1.71</c:v>
                </c:pt>
                <c:pt idx="7">
                  <c:v>1.86</c:v>
                </c:pt>
                <c:pt idx="8">
                  <c:v>2.456</c:v>
                </c:pt>
                <c:pt idx="9">
                  <c:v>2.6379999999999999</c:v>
                </c:pt>
                <c:pt idx="10">
                  <c:v>2.3959999999999999</c:v>
                </c:pt>
                <c:pt idx="11">
                  <c:v>1.95</c:v>
                </c:pt>
                <c:pt idx="12">
                  <c:v>2.468</c:v>
                </c:pt>
                <c:pt idx="13">
                  <c:v>2.6789999999999998</c:v>
                </c:pt>
                <c:pt idx="14">
                  <c:v>2.4449999999999998</c:v>
                </c:pt>
                <c:pt idx="15">
                  <c:v>2.0590000000000002</c:v>
                </c:pt>
                <c:pt idx="16">
                  <c:v>2.8319999999999999</c:v>
                </c:pt>
                <c:pt idx="17">
                  <c:v>2.2869999999999999</c:v>
                </c:pt>
                <c:pt idx="18">
                  <c:v>2.202</c:v>
                </c:pt>
                <c:pt idx="19">
                  <c:v>2.1179999999999999</c:v>
                </c:pt>
                <c:pt idx="20">
                  <c:v>2.4849999999999999</c:v>
                </c:pt>
                <c:pt idx="21">
                  <c:v>2.0390000000000001</c:v>
                </c:pt>
                <c:pt idx="22">
                  <c:v>2.1930000000000001</c:v>
                </c:pt>
                <c:pt idx="23">
                  <c:v>2.347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0-4516-BCFA-620AC7ADEAD6}"/>
            </c:ext>
          </c:extLst>
        </c:ser>
        <c:ser>
          <c:idx val="2"/>
          <c:order val="2"/>
          <c:tx>
            <c:strRef>
              <c:f>Trellis1!$C$1</c:f>
              <c:strCache>
                <c:ptCount val="1"/>
                <c:pt idx="0">
                  <c:v>Day 3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Trellis1!$C$2:$C$25</c:f>
              <c:numCache>
                <c:formatCode>0.0000</c:formatCode>
                <c:ptCount val="24"/>
                <c:pt idx="0">
                  <c:v>0</c:v>
                </c:pt>
                <c:pt idx="1">
                  <c:v>0.26600000000000001</c:v>
                </c:pt>
                <c:pt idx="2">
                  <c:v>0.26</c:v>
                </c:pt>
                <c:pt idx="3">
                  <c:v>0.14299999999999999</c:v>
                </c:pt>
                <c:pt idx="4">
                  <c:v>0.49299999999999999</c:v>
                </c:pt>
                <c:pt idx="5">
                  <c:v>0.51400000000000001</c:v>
                </c:pt>
                <c:pt idx="6">
                  <c:v>0.60599999999999998</c:v>
                </c:pt>
                <c:pt idx="7">
                  <c:v>0.61499999999999999</c:v>
                </c:pt>
                <c:pt idx="8">
                  <c:v>0.60899999999999999</c:v>
                </c:pt>
                <c:pt idx="9">
                  <c:v>0.72199999999999998</c:v>
                </c:pt>
                <c:pt idx="10">
                  <c:v>0.61399999999999999</c:v>
                </c:pt>
                <c:pt idx="11">
                  <c:v>0.74399999999999999</c:v>
                </c:pt>
                <c:pt idx="12">
                  <c:v>0.69599999999999995</c:v>
                </c:pt>
                <c:pt idx="13">
                  <c:v>2.847</c:v>
                </c:pt>
                <c:pt idx="14">
                  <c:v>2.802</c:v>
                </c:pt>
                <c:pt idx="15">
                  <c:v>2.8330000000000002</c:v>
                </c:pt>
                <c:pt idx="16">
                  <c:v>2.8450000000000002</c:v>
                </c:pt>
                <c:pt idx="17">
                  <c:v>2.8450000000000002</c:v>
                </c:pt>
                <c:pt idx="18">
                  <c:v>2.8740000000000001</c:v>
                </c:pt>
                <c:pt idx="19">
                  <c:v>3.145</c:v>
                </c:pt>
                <c:pt idx="20">
                  <c:v>3.3410000000000002</c:v>
                </c:pt>
                <c:pt idx="21">
                  <c:v>3.4950000000000001</c:v>
                </c:pt>
                <c:pt idx="22">
                  <c:v>3.649</c:v>
                </c:pt>
                <c:pt idx="23">
                  <c:v>3.8029999999999999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0-4516-BCFA-620AC7ADE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770104"/>
        <c:axId val="790770496"/>
      </c:lineChart>
      <c:catAx>
        <c:axId val="790770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7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77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701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694182917834953"/>
          <c:y val="0.38235372561409697"/>
          <c:w val="9.0177275464968717E-2"/>
          <c:h val="0.168067571698504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86026200873357E-2"/>
          <c:y val="7.861659362898496E-2"/>
          <c:w val="0.83406113537117899"/>
          <c:h val="0.7924552637801684"/>
        </c:manualLayout>
      </c:layout>
      <c:barChart>
        <c:barDir val="col"/>
        <c:grouping val="clustered"/>
        <c:varyColors val="1"/>
        <c:ser>
          <c:idx val="0"/>
          <c:order val="0"/>
          <c:tx>
            <c:v>Bands</c:v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95B-4B2F-9B48-E45F0DB2E51C}"/>
              </c:ext>
            </c:extLst>
          </c:dPt>
          <c:dPt>
            <c:idx val="1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595B-4B2F-9B48-E45F0DB2E51C}"/>
              </c:ext>
            </c:extLst>
          </c:dPt>
          <c:dPt>
            <c:idx val="2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595B-4B2F-9B48-E45F0DB2E51C}"/>
              </c:ext>
            </c:extLst>
          </c:dPt>
          <c:dPt>
            <c:idx val="3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595B-4B2F-9B48-E45F0DB2E51C}"/>
              </c:ext>
            </c:extLst>
          </c:dPt>
          <c:dPt>
            <c:idx val="4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95B-4B2F-9B48-E45F0DB2E51C}"/>
              </c:ext>
            </c:extLst>
          </c:dPt>
          <c:dPt>
            <c:idx val="5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595B-4B2F-9B48-E45F0DB2E51C}"/>
              </c:ext>
            </c:extLst>
          </c:dPt>
          <c:dPt>
            <c:idx val="6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595B-4B2F-9B48-E45F0DB2E51C}"/>
              </c:ext>
            </c:extLst>
          </c:dPt>
          <c:dPt>
            <c:idx val="7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595B-4B2F-9B48-E45F0DB2E51C}"/>
              </c:ext>
            </c:extLst>
          </c:dPt>
          <c:dPt>
            <c:idx val="8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595B-4B2F-9B48-E45F0DB2E51C}"/>
              </c:ext>
            </c:extLst>
          </c:dPt>
          <c:dPt>
            <c:idx val="9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595B-4B2F-9B48-E45F0DB2E51C}"/>
              </c:ext>
            </c:extLst>
          </c:dPt>
          <c:dPt>
            <c:idx val="10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595B-4B2F-9B48-E45F0DB2E51C}"/>
              </c:ext>
            </c:extLst>
          </c:dPt>
          <c:dPt>
            <c:idx val="11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595B-4B2F-9B48-E45F0DB2E51C}"/>
              </c:ext>
            </c:extLst>
          </c:dPt>
          <c:dPt>
            <c:idx val="12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595B-4B2F-9B48-E45F0DB2E51C}"/>
              </c:ext>
            </c:extLst>
          </c:dPt>
          <c:dPt>
            <c:idx val="13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595B-4B2F-9B48-E45F0DB2E51C}"/>
              </c:ext>
            </c:extLst>
          </c:dPt>
          <c:dPt>
            <c:idx val="14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595B-4B2F-9B48-E45F0DB2E51C}"/>
              </c:ext>
            </c:extLst>
          </c:dPt>
          <c:dPt>
            <c:idx val="15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595B-4B2F-9B48-E45F0DB2E51C}"/>
              </c:ext>
            </c:extLst>
          </c:dPt>
          <c:dPt>
            <c:idx val="16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595B-4B2F-9B48-E45F0DB2E51C}"/>
              </c:ext>
            </c:extLst>
          </c:dPt>
          <c:dPt>
            <c:idx val="17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595B-4B2F-9B48-E45F0DB2E51C}"/>
              </c:ext>
            </c:extLst>
          </c:dPt>
          <c:dPt>
            <c:idx val="18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595B-4B2F-9B48-E45F0DB2E51C}"/>
              </c:ext>
            </c:extLst>
          </c:dPt>
          <c:dPt>
            <c:idx val="19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595B-4B2F-9B48-E45F0DB2E51C}"/>
              </c:ext>
            </c:extLst>
          </c:dPt>
          <c:dPt>
            <c:idx val="20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595B-4B2F-9B48-E45F0DB2E51C}"/>
              </c:ext>
            </c:extLst>
          </c:dPt>
          <c:dPt>
            <c:idx val="21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A-595B-4B2F-9B48-E45F0DB2E51C}"/>
              </c:ext>
            </c:extLst>
          </c:dPt>
          <c:dPt>
            <c:idx val="22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C-595B-4B2F-9B48-E45F0DB2E51C}"/>
              </c:ext>
            </c:extLst>
          </c:dPt>
          <c:dPt>
            <c:idx val="23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E-595B-4B2F-9B48-E45F0DB2E51C}"/>
              </c:ext>
            </c:extLst>
          </c:dPt>
          <c:dPt>
            <c:idx val="24"/>
            <c:invertIfNegative val="0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595B-4B2F-9B48-E45F0DB2E51C}"/>
              </c:ext>
            </c:extLst>
          </c:dPt>
          <c:cat>
            <c:numRef>
              <c:f>verticalbands!$D$3:$D$27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verticalbands!$E$3:$E$27</c:f>
              <c:numCache>
                <c:formatCode>General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595B-4B2F-9B48-E45F0DB2E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90770888"/>
        <c:axId val="790771280"/>
      </c:barChart>
      <c:scatterChart>
        <c:scatterStyle val="lineMarker"/>
        <c:varyColors val="0"/>
        <c:ser>
          <c:idx val="1"/>
          <c:order val="1"/>
          <c:tx>
            <c:v>Data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verticalbands!$A$3:$A$8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12</c:v>
                </c:pt>
                <c:pt idx="4">
                  <c:v>15</c:v>
                </c:pt>
                <c:pt idx="5">
                  <c:v>24</c:v>
                </c:pt>
              </c:numCache>
            </c:numRef>
          </c:xVal>
          <c:yVal>
            <c:numRef>
              <c:f>verticalbands!$B$3:$B$8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17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595B-4B2F-9B48-E45F0DB2E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769320"/>
        <c:axId val="790768928"/>
      </c:scatterChart>
      <c:valAx>
        <c:axId val="790769320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68928"/>
        <c:crosses val="autoZero"/>
        <c:crossBetween val="midCat"/>
        <c:majorUnit val="1"/>
        <c:minorUnit val="0.5"/>
      </c:valAx>
      <c:valAx>
        <c:axId val="790768928"/>
        <c:scaling>
          <c:orientation val="minMax"/>
          <c:max val="2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69320"/>
        <c:crosses val="autoZero"/>
        <c:crossBetween val="midCat"/>
        <c:majorUnit val="5"/>
      </c:valAx>
      <c:catAx>
        <c:axId val="790770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0771280"/>
        <c:crosses val="autoZero"/>
        <c:auto val="1"/>
        <c:lblAlgn val="ctr"/>
        <c:lblOffset val="100"/>
        <c:noMultiLvlLbl val="0"/>
      </c:catAx>
      <c:valAx>
        <c:axId val="790771280"/>
        <c:scaling>
          <c:orientation val="minMax"/>
          <c:max val="1"/>
          <c:min val="0"/>
        </c:scaling>
        <c:delete val="0"/>
        <c:axPos val="r"/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7088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07834846005848E-2"/>
          <c:y val="0.10144951466616345"/>
          <c:w val="0.86799353313737315"/>
          <c:h val="0.79951879415476435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CCCCFF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2E2-4029-8978-8D1E42B776E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2E2-4029-8978-8D1E42B776E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2E2-4029-8978-8D1E42B776E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2E2-4029-8978-8D1E42B776E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2E2-4029-8978-8D1E42B776E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2E2-4029-8978-8D1E42B776E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2E2-4029-8978-8D1E42B776E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2E2-4029-8978-8D1E42B776E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2E2-4029-8978-8D1E42B776E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2E2-4029-8978-8D1E42B776E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2E2-4029-8978-8D1E42B776E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2E2-4029-8978-8D1E42B776E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E2-4029-8978-8D1E42B776E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2E2-4029-8978-8D1E42B776E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2E2-4029-8978-8D1E42B776E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2E2-4029-8978-8D1E42B776E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2E2-4029-8978-8D1E42B776E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2E2-4029-8978-8D1E42B776E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32E2-4029-8978-8D1E42B776E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2E2-4029-8978-8D1E42B776E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2E2-4029-8978-8D1E42B776E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2E2-4029-8978-8D1E42B776E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2E2-4029-8978-8D1E42B776E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32E2-4029-8978-8D1E42B776E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32E2-4029-8978-8D1E42B776E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32E2-4029-8978-8D1E42B776E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2E2-4029-8978-8D1E42B776E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32E2-4029-8978-8D1E42B776E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2E2-4029-8978-8D1E42B776E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32E2-4029-8978-8D1E42B776E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32E2-4029-8978-8D1E42B776E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32E2-4029-8978-8D1E42B776E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32E2-4029-8978-8D1E42B776E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32E2-4029-8978-8D1E42B776E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32E2-4029-8978-8D1E42B776E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32E2-4029-8978-8D1E42B776E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32E2-4029-8978-8D1E42B776E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32E2-4029-8978-8D1E42B776E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32E2-4029-8978-8D1E42B776E0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32E2-4029-8978-8D1E42B776E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32E2-4029-8978-8D1E42B776E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32E2-4029-8978-8D1E42B776E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32E2-4029-8978-8D1E42B776E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32E2-4029-8978-8D1E42B776E0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32E2-4029-8978-8D1E42B776E0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32E2-4029-8978-8D1E42B776E0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32E2-4029-8978-8D1E42B776E0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32E2-4029-8978-8D1E42B776E0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32E2-4029-8978-8D1E42B776E0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32E2-4029-8978-8D1E42B776E0}"/>
              </c:ext>
            </c:extLst>
          </c:dPt>
          <c:val>
            <c:numRef>
              <c:f>HorizontalBands!$E$3:$E$52</c:f>
              <c:numCache>
                <c:formatCode>General</c:formatCode>
                <c:ptCount val="5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32E2-4029-8978-8D1E42B7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90772064"/>
        <c:axId val="790772456"/>
      </c:barChart>
      <c:barChart>
        <c:barDir val="col"/>
        <c:grouping val="clustered"/>
        <c:varyColors val="0"/>
        <c:ser>
          <c:idx val="1"/>
          <c:order val="1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HorizontalBands!$A$2:$A$7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HorizontalBands!$B$2:$B$7</c:f>
              <c:numCache>
                <c:formatCode>General</c:formatCode>
                <c:ptCount val="6"/>
                <c:pt idx="0">
                  <c:v>25</c:v>
                </c:pt>
                <c:pt idx="1">
                  <c:v>44</c:v>
                </c:pt>
                <c:pt idx="2">
                  <c:v>36</c:v>
                </c:pt>
                <c:pt idx="3">
                  <c:v>57</c:v>
                </c:pt>
                <c:pt idx="4">
                  <c:v>32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32E2-4029-8978-8D1E42B7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90772848"/>
        <c:axId val="790773240"/>
      </c:barChart>
      <c:catAx>
        <c:axId val="790772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72456"/>
        <c:crosses val="max"/>
        <c:auto val="1"/>
        <c:lblAlgn val="ctr"/>
        <c:lblOffset val="100"/>
        <c:tickLblSkip val="5"/>
        <c:tickMarkSkip val="1"/>
        <c:noMultiLvlLbl val="0"/>
      </c:catAx>
      <c:valAx>
        <c:axId val="790772456"/>
        <c:scaling>
          <c:orientation val="minMax"/>
          <c:max val="1"/>
          <c:min val="0"/>
        </c:scaling>
        <c:delete val="0"/>
        <c:axPos val="t"/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72064"/>
        <c:crosses val="max"/>
        <c:crossBetween val="between"/>
      </c:valAx>
      <c:catAx>
        <c:axId val="7907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73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773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72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Vertical Band = Rising Value</a:t>
            </a:r>
          </a:p>
        </c:rich>
      </c:tx>
      <c:layout>
        <c:manualLayout>
          <c:xMode val="edge"/>
          <c:yMode val="edge"/>
          <c:x val="0.32841328413284132"/>
          <c:y val="3.2876712328767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265682656826573E-2"/>
          <c:y val="0.1095890410958904"/>
          <c:w val="0.90590405904059046"/>
          <c:h val="0.77808219178082194"/>
        </c:manualLayout>
      </c:layout>
      <c:barChart>
        <c:barDir val="col"/>
        <c:grouping val="clustered"/>
        <c:varyColors val="1"/>
        <c:ser>
          <c:idx val="0"/>
          <c:order val="0"/>
          <c:tx>
            <c:v>Bands</c:v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706-4917-85F1-1DE0C5F0C9D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706-4917-85F1-1DE0C5F0C9D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706-4917-85F1-1DE0C5F0C9D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706-4917-85F1-1DE0C5F0C9D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706-4917-85F1-1DE0C5F0C9D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706-4917-85F1-1DE0C5F0C9D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706-4917-85F1-1DE0C5F0C9D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706-4917-85F1-1DE0C5F0C9D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706-4917-85F1-1DE0C5F0C9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706-4917-85F1-1DE0C5F0C9D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706-4917-85F1-1DE0C5F0C9D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706-4917-85F1-1DE0C5F0C9D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706-4917-85F1-1DE0C5F0C9D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706-4917-85F1-1DE0C5F0C9D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706-4917-85F1-1DE0C5F0C9D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706-4917-85F1-1DE0C5F0C9D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706-4917-85F1-1DE0C5F0C9D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706-4917-85F1-1DE0C5F0C9D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706-4917-85F1-1DE0C5F0C9D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706-4917-85F1-1DE0C5F0C9D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706-4917-85F1-1DE0C5F0C9D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706-4917-85F1-1DE0C5F0C9D1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706-4917-85F1-1DE0C5F0C9D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706-4917-85F1-1DE0C5F0C9D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706-4917-85F1-1DE0C5F0C9D1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9706-4917-85F1-1DE0C5F0C9D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706-4917-85F1-1DE0C5F0C9D1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706-4917-85F1-1DE0C5F0C9D1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706-4917-85F1-1DE0C5F0C9D1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9706-4917-85F1-1DE0C5F0C9D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706-4917-85F1-1DE0C5F0C9D1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9706-4917-85F1-1DE0C5F0C9D1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706-4917-85F1-1DE0C5F0C9D1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9706-4917-85F1-1DE0C5F0C9D1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706-4917-85F1-1DE0C5F0C9D1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9706-4917-85F1-1DE0C5F0C9D1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706-4917-85F1-1DE0C5F0C9D1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706-4917-85F1-1DE0C5F0C9D1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9706-4917-85F1-1DE0C5F0C9D1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706-4917-85F1-1DE0C5F0C9D1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9706-4917-85F1-1DE0C5F0C9D1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706-4917-85F1-1DE0C5F0C9D1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9706-4917-85F1-1DE0C5F0C9D1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706-4917-85F1-1DE0C5F0C9D1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9706-4917-85F1-1DE0C5F0C9D1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706-4917-85F1-1DE0C5F0C9D1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9706-4917-85F1-1DE0C5F0C9D1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706-4917-85F1-1DE0C5F0C9D1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9706-4917-85F1-1DE0C5F0C9D1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706-4917-85F1-1DE0C5F0C9D1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706-4917-85F1-1DE0C5F0C9D1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9706-4917-85F1-1DE0C5F0C9D1}"/>
              </c:ext>
            </c:extLst>
          </c:dPt>
          <c:dPt>
            <c:idx val="5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706-4917-85F1-1DE0C5F0C9D1}"/>
              </c:ext>
            </c:extLst>
          </c:dPt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9706-4917-85F1-1DE0C5F0C9D1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706-4917-85F1-1DE0C5F0C9D1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9706-4917-85F1-1DE0C5F0C9D1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706-4917-85F1-1DE0C5F0C9D1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9706-4917-85F1-1DE0C5F0C9D1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706-4917-85F1-1DE0C5F0C9D1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9706-4917-85F1-1DE0C5F0C9D1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706-4917-85F1-1DE0C5F0C9D1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9706-4917-85F1-1DE0C5F0C9D1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9706-4917-85F1-1DE0C5F0C9D1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9706-4917-85F1-1DE0C5F0C9D1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0-9706-4917-85F1-1DE0C5F0C9D1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1-9706-4917-85F1-1DE0C5F0C9D1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2-9706-4917-85F1-1DE0C5F0C9D1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3-9706-4917-85F1-1DE0C5F0C9D1}"/>
              </c:ext>
            </c:extLst>
          </c:dPt>
          <c:dPt>
            <c:idx val="6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4-9706-4917-85F1-1DE0C5F0C9D1}"/>
              </c:ext>
            </c:extLst>
          </c:dPt>
          <c:dPt>
            <c:idx val="6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5-9706-4917-85F1-1DE0C5F0C9D1}"/>
              </c:ext>
            </c:extLst>
          </c:dPt>
          <c:dPt>
            <c:idx val="7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6-9706-4917-85F1-1DE0C5F0C9D1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7-9706-4917-85F1-1DE0C5F0C9D1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8-9706-4917-85F1-1DE0C5F0C9D1}"/>
              </c:ext>
            </c:extLst>
          </c:dPt>
          <c:dPt>
            <c:idx val="7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9-9706-4917-85F1-1DE0C5F0C9D1}"/>
              </c:ext>
            </c:extLst>
          </c:dPt>
          <c:dPt>
            <c:idx val="7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A-9706-4917-85F1-1DE0C5F0C9D1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B-9706-4917-85F1-1DE0C5F0C9D1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C-9706-4917-85F1-1DE0C5F0C9D1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D-9706-4917-85F1-1DE0C5F0C9D1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E-9706-4917-85F1-1DE0C5F0C9D1}"/>
              </c:ext>
            </c:extLst>
          </c:dPt>
          <c:dPt>
            <c:idx val="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F-9706-4917-85F1-1DE0C5F0C9D1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0-9706-4917-85F1-1DE0C5F0C9D1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1-9706-4917-85F1-1DE0C5F0C9D1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2-9706-4917-85F1-1DE0C5F0C9D1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3-9706-4917-85F1-1DE0C5F0C9D1}"/>
              </c:ext>
            </c:extLst>
          </c:dPt>
          <c:dPt>
            <c:idx val="8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4-9706-4917-85F1-1DE0C5F0C9D1}"/>
              </c:ext>
            </c:extLst>
          </c:dPt>
          <c:dPt>
            <c:idx val="8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5-9706-4917-85F1-1DE0C5F0C9D1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6-9706-4917-85F1-1DE0C5F0C9D1}"/>
              </c:ext>
            </c:extLst>
          </c:dPt>
          <c:dPt>
            <c:idx val="8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7-9706-4917-85F1-1DE0C5F0C9D1}"/>
              </c:ext>
            </c:extLst>
          </c:dPt>
          <c:dPt>
            <c:idx val="8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8-9706-4917-85F1-1DE0C5F0C9D1}"/>
              </c:ext>
            </c:extLst>
          </c:dPt>
          <c:dPt>
            <c:idx val="8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9-9706-4917-85F1-1DE0C5F0C9D1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A-9706-4917-85F1-1DE0C5F0C9D1}"/>
              </c:ext>
            </c:extLst>
          </c:dPt>
          <c:dPt>
            <c:idx val="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B-9706-4917-85F1-1DE0C5F0C9D1}"/>
              </c:ext>
            </c:extLst>
          </c:dPt>
          <c:dPt>
            <c:idx val="9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C-9706-4917-85F1-1DE0C5F0C9D1}"/>
              </c:ext>
            </c:extLst>
          </c:dPt>
          <c:dPt>
            <c:idx val="9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D-9706-4917-85F1-1DE0C5F0C9D1}"/>
              </c:ext>
            </c:extLst>
          </c:dPt>
          <c:dPt>
            <c:idx val="9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E-9706-4917-85F1-1DE0C5F0C9D1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F-9706-4917-85F1-1DE0C5F0C9D1}"/>
              </c:ext>
            </c:extLst>
          </c:dPt>
          <c:dPt>
            <c:idx val="9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0-9706-4917-85F1-1DE0C5F0C9D1}"/>
              </c:ext>
            </c:extLst>
          </c:dPt>
          <c:dPt>
            <c:idx val="9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1-9706-4917-85F1-1DE0C5F0C9D1}"/>
              </c:ext>
            </c:extLst>
          </c:dPt>
          <c:dPt>
            <c:idx val="9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2-9706-4917-85F1-1DE0C5F0C9D1}"/>
              </c:ext>
            </c:extLst>
          </c:dPt>
          <c:dPt>
            <c:idx val="9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3-9706-4917-85F1-1DE0C5F0C9D1}"/>
              </c:ext>
            </c:extLst>
          </c:dPt>
          <c:cat>
            <c:numRef>
              <c:f>VerticalBands2!$A$3:$A$102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VerticalBands2!$D$3:$D$102</c:f>
              <c:numCache>
                <c:formatCode>General</c:formatCode>
                <c:ptCount val="10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9706-4917-85F1-1DE0C5F0C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90774808"/>
        <c:axId val="790775200"/>
      </c:barChart>
      <c:lineChart>
        <c:grouping val="standard"/>
        <c:varyColors val="0"/>
        <c:ser>
          <c:idx val="1"/>
          <c:order val="1"/>
          <c:tx>
            <c:v>Data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VerticalBands2!$A$3:$A$102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VerticalBands2!$B$3:$B$102</c:f>
              <c:numCache>
                <c:formatCode>General</c:formatCode>
                <c:ptCount val="100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12</c:v>
                </c:pt>
                <c:pt idx="5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8</c:v>
                </c:pt>
                <c:pt idx="13">
                  <c:v>6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11</c:v>
                </c:pt>
                <c:pt idx="24">
                  <c:v>8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5</c:v>
                </c:pt>
                <c:pt idx="29">
                  <c:v>9</c:v>
                </c:pt>
                <c:pt idx="30">
                  <c:v>8</c:v>
                </c:pt>
                <c:pt idx="31">
                  <c:v>11</c:v>
                </c:pt>
                <c:pt idx="32">
                  <c:v>9</c:v>
                </c:pt>
                <c:pt idx="33">
                  <c:v>9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10</c:v>
                </c:pt>
                <c:pt idx="38">
                  <c:v>12</c:v>
                </c:pt>
                <c:pt idx="39">
                  <c:v>13</c:v>
                </c:pt>
                <c:pt idx="40">
                  <c:v>11</c:v>
                </c:pt>
                <c:pt idx="41">
                  <c:v>11</c:v>
                </c:pt>
                <c:pt idx="42">
                  <c:v>13</c:v>
                </c:pt>
                <c:pt idx="43">
                  <c:v>14</c:v>
                </c:pt>
                <c:pt idx="44">
                  <c:v>17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18</c:v>
                </c:pt>
                <c:pt idx="49">
                  <c:v>16</c:v>
                </c:pt>
                <c:pt idx="50">
                  <c:v>16</c:v>
                </c:pt>
                <c:pt idx="51">
                  <c:v>18</c:v>
                </c:pt>
                <c:pt idx="52">
                  <c:v>18</c:v>
                </c:pt>
                <c:pt idx="53">
                  <c:v>15</c:v>
                </c:pt>
                <c:pt idx="54">
                  <c:v>18</c:v>
                </c:pt>
                <c:pt idx="55">
                  <c:v>18</c:v>
                </c:pt>
                <c:pt idx="56">
                  <c:v>17</c:v>
                </c:pt>
                <c:pt idx="57">
                  <c:v>14</c:v>
                </c:pt>
                <c:pt idx="58">
                  <c:v>16</c:v>
                </c:pt>
                <c:pt idx="59">
                  <c:v>18</c:v>
                </c:pt>
                <c:pt idx="60">
                  <c:v>17</c:v>
                </c:pt>
                <c:pt idx="61">
                  <c:v>18</c:v>
                </c:pt>
                <c:pt idx="62">
                  <c:v>18</c:v>
                </c:pt>
                <c:pt idx="63">
                  <c:v>17</c:v>
                </c:pt>
                <c:pt idx="64">
                  <c:v>17</c:v>
                </c:pt>
                <c:pt idx="65">
                  <c:v>17</c:v>
                </c:pt>
                <c:pt idx="66">
                  <c:v>19</c:v>
                </c:pt>
                <c:pt idx="67">
                  <c:v>18</c:v>
                </c:pt>
                <c:pt idx="68">
                  <c:v>17</c:v>
                </c:pt>
                <c:pt idx="69">
                  <c:v>15</c:v>
                </c:pt>
                <c:pt idx="70">
                  <c:v>15</c:v>
                </c:pt>
                <c:pt idx="71">
                  <c:v>13</c:v>
                </c:pt>
                <c:pt idx="72">
                  <c:v>13</c:v>
                </c:pt>
                <c:pt idx="73">
                  <c:v>11</c:v>
                </c:pt>
                <c:pt idx="74">
                  <c:v>11</c:v>
                </c:pt>
                <c:pt idx="75">
                  <c:v>9</c:v>
                </c:pt>
                <c:pt idx="76">
                  <c:v>10</c:v>
                </c:pt>
                <c:pt idx="77">
                  <c:v>10</c:v>
                </c:pt>
                <c:pt idx="78">
                  <c:v>12</c:v>
                </c:pt>
                <c:pt idx="79">
                  <c:v>14</c:v>
                </c:pt>
                <c:pt idx="80">
                  <c:v>15</c:v>
                </c:pt>
                <c:pt idx="81">
                  <c:v>14</c:v>
                </c:pt>
                <c:pt idx="82">
                  <c:v>14</c:v>
                </c:pt>
                <c:pt idx="83">
                  <c:v>18</c:v>
                </c:pt>
                <c:pt idx="84">
                  <c:v>16</c:v>
                </c:pt>
                <c:pt idx="85">
                  <c:v>18</c:v>
                </c:pt>
                <c:pt idx="86">
                  <c:v>19</c:v>
                </c:pt>
                <c:pt idx="87">
                  <c:v>18</c:v>
                </c:pt>
                <c:pt idx="88">
                  <c:v>15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15</c:v>
                </c:pt>
                <c:pt idx="93">
                  <c:v>16</c:v>
                </c:pt>
                <c:pt idx="94">
                  <c:v>13</c:v>
                </c:pt>
                <c:pt idx="95">
                  <c:v>17</c:v>
                </c:pt>
                <c:pt idx="96">
                  <c:v>17</c:v>
                </c:pt>
                <c:pt idx="97">
                  <c:v>18</c:v>
                </c:pt>
                <c:pt idx="98">
                  <c:v>16</c:v>
                </c:pt>
                <c:pt idx="99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5-9706-4917-85F1-1DE0C5F0C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774024"/>
        <c:axId val="790774416"/>
      </c:lineChart>
      <c:catAx>
        <c:axId val="790774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7441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790774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74024"/>
        <c:crosses val="autoZero"/>
        <c:crossBetween val="between"/>
        <c:majorUnit val="5"/>
      </c:valAx>
      <c:catAx>
        <c:axId val="790774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0775200"/>
        <c:crosses val="autoZero"/>
        <c:auto val="1"/>
        <c:lblAlgn val="ctr"/>
        <c:lblOffset val="100"/>
        <c:noMultiLvlLbl val="0"/>
      </c:catAx>
      <c:valAx>
        <c:axId val="790775200"/>
        <c:scaling>
          <c:orientation val="minMax"/>
          <c:max val="1.01"/>
          <c:min val="-0.0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79077480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Box Plot</a:t>
            </a:r>
          </a:p>
        </c:rich>
      </c:tx>
      <c:layout>
        <c:manualLayout>
          <c:xMode val="edge"/>
          <c:yMode val="edge"/>
          <c:x val="0.42077975443860904"/>
          <c:y val="3.5714347995166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07807690502855"/>
          <c:y val="0.13928595718114742"/>
          <c:w val="0.84155950887721809"/>
          <c:h val="0.72857269910138656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cat>
            <c:strRef>
              <c:f>BoxExample!$G$10:$J$10</c:f>
              <c:strCache>
                <c:ptCount val="4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</c:strCache>
            </c:strRef>
          </c:cat>
          <c:val>
            <c:numRef>
              <c:f>BoxExample!$G$11:$J$11</c:f>
              <c:numCache>
                <c:formatCode>#,##0</c:formatCode>
                <c:ptCount val="4"/>
                <c:pt idx="0">
                  <c:v>144</c:v>
                </c:pt>
                <c:pt idx="1">
                  <c:v>302</c:v>
                </c:pt>
                <c:pt idx="2">
                  <c:v>1000</c:v>
                </c:pt>
                <c:pt idx="3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4-472A-B0BB-800410E3C024}"/>
            </c:ext>
          </c:extLst>
        </c:ser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percentage"/>
            <c:noEndCap val="0"/>
            <c:val val="100"/>
            <c:spPr>
              <a:ln w="25400">
                <a:solidFill>
                  <a:srgbClr val="000000"/>
                </a:solidFill>
                <a:prstDash val="solid"/>
              </a:ln>
            </c:spPr>
          </c:errBars>
          <c:cat>
            <c:strRef>
              <c:f>BoxExample!$G$10:$J$10</c:f>
              <c:strCache>
                <c:ptCount val="4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</c:strCache>
            </c:strRef>
          </c:cat>
          <c:val>
            <c:numRef>
              <c:f>BoxExample!$G$12:$J$12</c:f>
              <c:numCache>
                <c:formatCode>#,##0</c:formatCode>
                <c:ptCount val="4"/>
                <c:pt idx="0">
                  <c:v>940</c:v>
                </c:pt>
                <c:pt idx="1">
                  <c:v>251</c:v>
                </c:pt>
                <c:pt idx="2">
                  <c:v>900</c:v>
                </c:pt>
                <c:pt idx="3">
                  <c:v>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4-472A-B0BB-800410E3C024}"/>
            </c:ext>
          </c:extLst>
        </c:ser>
        <c:ser>
          <c:idx val="2"/>
          <c:order val="2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BoxExample!$G$10:$J$10</c:f>
              <c:strCache>
                <c:ptCount val="4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</c:strCache>
            </c:strRef>
          </c:cat>
          <c:val>
            <c:numRef>
              <c:f>BoxExample!$G$13:$J$13</c:f>
              <c:numCache>
                <c:formatCode>#,##0</c:formatCode>
                <c:ptCount val="4"/>
                <c:pt idx="0">
                  <c:v>696</c:v>
                </c:pt>
                <c:pt idx="1">
                  <c:v>1092</c:v>
                </c:pt>
                <c:pt idx="2">
                  <c:v>900</c:v>
                </c:pt>
                <c:pt idx="3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4-472A-B0BB-800410E3C024}"/>
            </c:ext>
          </c:extLst>
        </c:ser>
        <c:ser>
          <c:idx val="3"/>
          <c:order val="3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BoxExample!$G$15:$J$15</c:f>
                <c:numCache>
                  <c:formatCode>General</c:formatCode>
                  <c:ptCount val="4"/>
                  <c:pt idx="0">
                    <c:v>357</c:v>
                  </c:pt>
                  <c:pt idx="1">
                    <c:v>297</c:v>
                  </c:pt>
                  <c:pt idx="2">
                    <c:v>900</c:v>
                  </c:pt>
                  <c:pt idx="3">
                    <c:v>1231</c:v>
                  </c:pt>
                </c:numCache>
              </c:numRef>
            </c:plus>
            <c:spPr>
              <a:ln w="25400">
                <a:solidFill>
                  <a:srgbClr val="000000"/>
                </a:solidFill>
                <a:prstDash val="solid"/>
              </a:ln>
            </c:spPr>
          </c:errBars>
          <c:cat>
            <c:strRef>
              <c:f>BoxExample!$G$10:$J$10</c:f>
              <c:strCache>
                <c:ptCount val="4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</c:strCache>
            </c:strRef>
          </c:cat>
          <c:val>
            <c:numRef>
              <c:f>BoxExample!$G$14:$J$14</c:f>
              <c:numCache>
                <c:formatCode>#,##0</c:formatCode>
                <c:ptCount val="4"/>
                <c:pt idx="0">
                  <c:v>321</c:v>
                </c:pt>
                <c:pt idx="1">
                  <c:v>704</c:v>
                </c:pt>
                <c:pt idx="2">
                  <c:v>900</c:v>
                </c:pt>
                <c:pt idx="3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4-472A-B0BB-800410E3C024}"/>
            </c:ext>
          </c:extLst>
        </c:ser>
        <c:ser>
          <c:idx val="4"/>
          <c:order val="4"/>
          <c:spPr>
            <a:noFill/>
            <a:ln w="25400">
              <a:noFill/>
            </a:ln>
          </c:spPr>
          <c:invertIfNegative val="0"/>
          <c:cat>
            <c:strRef>
              <c:f>BoxExample!$G$10:$J$10</c:f>
              <c:strCache>
                <c:ptCount val="4"/>
                <c:pt idx="0">
                  <c:v>Group 1</c:v>
                </c:pt>
                <c:pt idx="1">
                  <c:v>Group 2</c:v>
                </c:pt>
                <c:pt idx="2">
                  <c:v>Group 3</c:v>
                </c:pt>
                <c:pt idx="3">
                  <c:v>Group 4</c:v>
                </c:pt>
              </c:strCache>
            </c:strRef>
          </c:cat>
          <c:val>
            <c:numRef>
              <c:f>BoxExample!$G$15:$J$15</c:f>
              <c:numCache>
                <c:formatCode>#,##0</c:formatCode>
                <c:ptCount val="4"/>
                <c:pt idx="0">
                  <c:v>357</c:v>
                </c:pt>
                <c:pt idx="1">
                  <c:v>297</c:v>
                </c:pt>
                <c:pt idx="2">
                  <c:v>900</c:v>
                </c:pt>
                <c:pt idx="3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44-472A-B0BB-800410E3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0"/>
        <c:overlap val="100"/>
        <c:axId val="846537680"/>
        <c:axId val="846538072"/>
      </c:barChart>
      <c:catAx>
        <c:axId val="8465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6538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6538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65376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Sales by Month</a:t>
            </a:r>
          </a:p>
        </c:rich>
      </c:tx>
      <c:layout>
        <c:manualLayout>
          <c:xMode val="edge"/>
          <c:yMode val="edge"/>
          <c:x val="0.37782847168904626"/>
          <c:y val="1.7301067293379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64718878940363"/>
          <c:y val="0.12802789797101058"/>
          <c:w val="0.85067967278491852"/>
          <c:h val="0.6505201302310808"/>
        </c:manualLayout>
      </c:layout>
      <c:lineChart>
        <c:grouping val="standard"/>
        <c:varyColors val="0"/>
        <c:ser>
          <c:idx val="0"/>
          <c:order val="0"/>
          <c:tx>
            <c:strRef>
              <c:f>AutoLabels!$B$1</c:f>
              <c:strCache>
                <c:ptCount val="1"/>
                <c:pt idx="0">
                  <c:v>Sales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elete val="1"/>
          </c:dLbls>
          <c:cat>
            <c:strRef>
              <c:f>AutoLabels!$A$2:$A$13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AutoLabels!$B$2:$B$13</c:f>
              <c:numCache>
                <c:formatCode>#,##0</c:formatCode>
                <c:ptCount val="12"/>
                <c:pt idx="0">
                  <c:v>1892</c:v>
                </c:pt>
                <c:pt idx="1">
                  <c:v>1797</c:v>
                </c:pt>
                <c:pt idx="2">
                  <c:v>1837</c:v>
                </c:pt>
                <c:pt idx="3">
                  <c:v>1941</c:v>
                </c:pt>
                <c:pt idx="4">
                  <c:v>1435</c:v>
                </c:pt>
                <c:pt idx="5">
                  <c:v>2788</c:v>
                </c:pt>
                <c:pt idx="6">
                  <c:v>2220</c:v>
                </c:pt>
                <c:pt idx="7">
                  <c:v>3123</c:v>
                </c:pt>
                <c:pt idx="8">
                  <c:v>2445</c:v>
                </c:pt>
                <c:pt idx="9">
                  <c:v>2493</c:v>
                </c:pt>
                <c:pt idx="10">
                  <c:v>2404</c:v>
                </c:pt>
                <c:pt idx="11">
                  <c:v>2550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A-456E-B553-7AE15BB649E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eparator>
</c:separator>
        </c:dLbls>
        <c:marker val="1"/>
        <c:smooth val="0"/>
        <c:axId val="790775984"/>
        <c:axId val="790776376"/>
      </c:lineChart>
      <c:scatterChart>
        <c:scatterStyle val="lineMarker"/>
        <c:varyColors val="0"/>
        <c:ser>
          <c:idx val="1"/>
          <c:order val="1"/>
          <c:tx>
            <c:strRef>
              <c:f>AutoLabels!$C$1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0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AutoLabels!$A$2:$A$13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xVal>
          <c:yVal>
            <c:numRef>
              <c:f>AutoLabels!$C$2:$C$13</c:f>
              <c:numCache>
                <c:formatCode>#,##0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3123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8A-456E-B553-7AE15BB649EE}"/>
            </c:ext>
          </c:extLst>
        </c:ser>
        <c:ser>
          <c:idx val="2"/>
          <c:order val="2"/>
          <c:tx>
            <c:strRef>
              <c:f>AutoLabels!$D$1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0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AutoLabels!$A$2:$A$13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xVal>
          <c:yVal>
            <c:numRef>
              <c:f>AutoLabels!$D$2:$D$13</c:f>
              <c:numCache>
                <c:formatCode>#,##0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1435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8A-456E-B553-7AE15BB649E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eparator>
</c:separator>
        </c:dLbls>
        <c:axId val="790775984"/>
        <c:axId val="790776376"/>
      </c:scatterChart>
      <c:catAx>
        <c:axId val="7907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7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776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77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031710698563327"/>
          <c:y val="0.89619528579707397"/>
          <c:w val="0.42533983639245926"/>
          <c:h val="7.95849095495471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Waterfall!$F$2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Waterfall!$E$3:$E$8</c:f>
              <c:strCache>
                <c:ptCount val="6"/>
                <c:pt idx="0">
                  <c:v>Revenue</c:v>
                </c:pt>
                <c:pt idx="1">
                  <c:v>Personnel</c:v>
                </c:pt>
                <c:pt idx="2">
                  <c:v>Operating</c:v>
                </c:pt>
                <c:pt idx="3">
                  <c:v>Overhead</c:v>
                </c:pt>
                <c:pt idx="4">
                  <c:v>Capital</c:v>
                </c:pt>
                <c:pt idx="5">
                  <c:v>Profit</c:v>
                </c:pt>
              </c:strCache>
            </c:strRef>
          </c:cat>
          <c:val>
            <c:numRef>
              <c:f>Waterfall!$F$3:$F$8</c:f>
              <c:numCache>
                <c:formatCode>General</c:formatCode>
                <c:ptCount val="6"/>
                <c:pt idx="0">
                  <c:v>350000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1-403C-B0C3-B71F89D27378}"/>
            </c:ext>
          </c:extLst>
        </c:ser>
        <c:ser>
          <c:idx val="1"/>
          <c:order val="1"/>
          <c:tx>
            <c:strRef>
              <c:f>Waterfall!$G$2</c:f>
              <c:strCache>
                <c:ptCount val="1"/>
                <c:pt idx="0">
                  <c:v>Gap</c:v>
                </c:pt>
              </c:strCache>
            </c:strRef>
          </c:tx>
          <c:spPr>
            <a:noFill/>
          </c:spPr>
          <c:invertIfNegative val="0"/>
          <c:cat>
            <c:strRef>
              <c:f>Waterfall!$E$3:$E$8</c:f>
              <c:strCache>
                <c:ptCount val="6"/>
                <c:pt idx="0">
                  <c:v>Revenue</c:v>
                </c:pt>
                <c:pt idx="1">
                  <c:v>Personnel</c:v>
                </c:pt>
                <c:pt idx="2">
                  <c:v>Operating</c:v>
                </c:pt>
                <c:pt idx="3">
                  <c:v>Overhead</c:v>
                </c:pt>
                <c:pt idx="4">
                  <c:v>Capital</c:v>
                </c:pt>
                <c:pt idx="5">
                  <c:v>Profit</c:v>
                </c:pt>
              </c:strCache>
            </c:strRef>
          </c:cat>
          <c:val>
            <c:numRef>
              <c:f>Waterfall!$G$3:$G$8</c:f>
              <c:numCache>
                <c:formatCode>General</c:formatCode>
                <c:ptCount val="6"/>
                <c:pt idx="1">
                  <c:v>118000</c:v>
                </c:pt>
                <c:pt idx="2">
                  <c:v>76000</c:v>
                </c:pt>
                <c:pt idx="3">
                  <c:v>52000</c:v>
                </c:pt>
                <c:pt idx="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31-403C-B0C3-B71F89D27378}"/>
            </c:ext>
          </c:extLst>
        </c:ser>
        <c:ser>
          <c:idx val="2"/>
          <c:order val="2"/>
          <c:tx>
            <c:strRef>
              <c:f>Waterfall!$H$2</c:f>
              <c:strCache>
                <c:ptCount val="1"/>
                <c:pt idx="0">
                  <c:v>Costs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Waterfall!$E$3:$E$8</c:f>
              <c:strCache>
                <c:ptCount val="6"/>
                <c:pt idx="0">
                  <c:v>Revenue</c:v>
                </c:pt>
                <c:pt idx="1">
                  <c:v>Personnel</c:v>
                </c:pt>
                <c:pt idx="2">
                  <c:v>Operating</c:v>
                </c:pt>
                <c:pt idx="3">
                  <c:v>Overhead</c:v>
                </c:pt>
                <c:pt idx="4">
                  <c:v>Capital</c:v>
                </c:pt>
                <c:pt idx="5">
                  <c:v>Profit</c:v>
                </c:pt>
              </c:strCache>
            </c:strRef>
          </c:cat>
          <c:val>
            <c:numRef>
              <c:f>Waterfall!$H$3:$H$8</c:f>
              <c:numCache>
                <c:formatCode>General</c:formatCode>
                <c:ptCount val="6"/>
                <c:pt idx="1">
                  <c:v>232000</c:v>
                </c:pt>
                <c:pt idx="2">
                  <c:v>42000</c:v>
                </c:pt>
                <c:pt idx="3">
                  <c:v>24000</c:v>
                </c:pt>
                <c:pt idx="4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31-403C-B0C3-B71F89D27378}"/>
            </c:ext>
          </c:extLst>
        </c:ser>
        <c:ser>
          <c:idx val="3"/>
          <c:order val="3"/>
          <c:tx>
            <c:strRef>
              <c:f>Waterfall!$I$2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Waterfall!$E$3:$E$8</c:f>
              <c:strCache>
                <c:ptCount val="6"/>
                <c:pt idx="0">
                  <c:v>Revenue</c:v>
                </c:pt>
                <c:pt idx="1">
                  <c:v>Personnel</c:v>
                </c:pt>
                <c:pt idx="2">
                  <c:v>Operating</c:v>
                </c:pt>
                <c:pt idx="3">
                  <c:v>Overhead</c:v>
                </c:pt>
                <c:pt idx="4">
                  <c:v>Capital</c:v>
                </c:pt>
                <c:pt idx="5">
                  <c:v>Profit</c:v>
                </c:pt>
              </c:strCache>
            </c:strRef>
          </c:cat>
          <c:val>
            <c:numRef>
              <c:f>Waterfall!$I$3:$I$8</c:f>
              <c:numCache>
                <c:formatCode>General</c:formatCode>
                <c:ptCount val="6"/>
                <c:pt idx="5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31-403C-B0C3-B71F89D27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9577144"/>
        <c:axId val="849577536"/>
      </c:barChart>
      <c:scatterChart>
        <c:scatterStyle val="lineMarker"/>
        <c:varyColors val="0"/>
        <c:ser>
          <c:idx val="4"/>
          <c:order val="4"/>
          <c:tx>
            <c:strRef>
              <c:f>Waterfall!$M$2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0"/>
            <c:val val="1"/>
          </c:errBars>
          <c:errBars>
            <c:errDir val="x"/>
            <c:errBarType val="plus"/>
            <c:errValType val="fixedVal"/>
            <c:noEndCap val="1"/>
            <c:val val="1"/>
            <c:spPr>
              <a:ln w="3175">
                <a:solidFill>
                  <a:schemeClr val="tx1"/>
                </a:solidFill>
                <a:prstDash val="dash"/>
              </a:ln>
            </c:spPr>
          </c:errBars>
          <c:xVal>
            <c:numRef>
              <c:f>Waterfall!$L$3:$L$7</c:f>
              <c:numCache>
                <c:formatCode>General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</c:numCache>
            </c:numRef>
          </c:xVal>
          <c:yVal>
            <c:numRef>
              <c:f>Waterfall!$M$3:$M$7</c:f>
              <c:numCache>
                <c:formatCode>General</c:formatCode>
                <c:ptCount val="5"/>
                <c:pt idx="0">
                  <c:v>350000</c:v>
                </c:pt>
                <c:pt idx="1">
                  <c:v>118000</c:v>
                </c:pt>
                <c:pt idx="2">
                  <c:v>76000</c:v>
                </c:pt>
                <c:pt idx="3">
                  <c:v>52000</c:v>
                </c:pt>
                <c:pt idx="4">
                  <c:v>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D31-403C-B0C3-B71F89D27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578320"/>
        <c:axId val="849577928"/>
      </c:scatterChart>
      <c:catAx>
        <c:axId val="849577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9577536"/>
        <c:crosses val="autoZero"/>
        <c:auto val="1"/>
        <c:lblAlgn val="ctr"/>
        <c:lblOffset val="100"/>
        <c:noMultiLvlLbl val="0"/>
      </c:catAx>
      <c:valAx>
        <c:axId val="8495775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&quot;$&quot;#,##0" sourceLinked="0"/>
        <c:majorTickMark val="out"/>
        <c:minorTickMark val="none"/>
        <c:tickLblPos val="nextTo"/>
        <c:crossAx val="849577144"/>
        <c:crosses val="autoZero"/>
        <c:crossBetween val="between"/>
      </c:valAx>
      <c:valAx>
        <c:axId val="849577928"/>
        <c:scaling>
          <c:orientation val="minMax"/>
        </c:scaling>
        <c:delete val="0"/>
        <c:axPos val="r"/>
        <c:numFmt formatCode="&quot;$&quot;#,##0" sourceLinked="0"/>
        <c:majorTickMark val="out"/>
        <c:minorTickMark val="none"/>
        <c:tickLblPos val="nextTo"/>
        <c:crossAx val="849578320"/>
        <c:crosses val="max"/>
        <c:crossBetween val="midCat"/>
      </c:valAx>
      <c:valAx>
        <c:axId val="849578320"/>
        <c:scaling>
          <c:orientation val="minMax"/>
          <c:max val="6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crossAx val="849577928"/>
        <c:crosses val="max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Dept Budget for Personnel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'dot plot'!$D$3</c:f>
              <c:strCache>
                <c:ptCount val="1"/>
                <c:pt idx="0">
                  <c:v>Police</c:v>
                </c:pt>
              </c:strCache>
            </c:strRef>
          </c:tx>
          <c:invertIfNegative val="0"/>
          <c:cat>
            <c:strRef>
              <c:f>'dot plot'!$C$4:$C$13</c:f>
              <c:strCache>
                <c:ptCount val="10"/>
                <c:pt idx="0">
                  <c:v>City 4</c:v>
                </c:pt>
                <c:pt idx="1">
                  <c:v>City 5</c:v>
                </c:pt>
                <c:pt idx="2">
                  <c:v>City 6</c:v>
                </c:pt>
                <c:pt idx="3">
                  <c:v>City 1</c:v>
                </c:pt>
                <c:pt idx="4">
                  <c:v>City 7</c:v>
                </c:pt>
                <c:pt idx="5">
                  <c:v>City 10</c:v>
                </c:pt>
                <c:pt idx="6">
                  <c:v>City 3</c:v>
                </c:pt>
                <c:pt idx="7">
                  <c:v>City 8</c:v>
                </c:pt>
                <c:pt idx="8">
                  <c:v>City 9</c:v>
                </c:pt>
                <c:pt idx="9">
                  <c:v>City 2</c:v>
                </c:pt>
              </c:strCache>
            </c:strRef>
          </c:cat>
          <c:val>
            <c:numRef>
              <c:f>'dot plot'!$D$4:$D$13</c:f>
              <c:numCache>
                <c:formatCode>General</c:formatCode>
                <c:ptCount val="10"/>
                <c:pt idx="0">
                  <c:v>63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68</c:v>
                </c:pt>
                <c:pt idx="5">
                  <c:v>69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B-4F91-BEF2-7BB69AF4D897}"/>
            </c:ext>
          </c:extLst>
        </c:ser>
        <c:ser>
          <c:idx val="1"/>
          <c:order val="1"/>
          <c:tx>
            <c:strRef>
              <c:f>'dot plot'!$E$3</c:f>
              <c:strCache>
                <c:ptCount val="1"/>
                <c:pt idx="0">
                  <c:v>Fire</c:v>
                </c:pt>
              </c:strCache>
            </c:strRef>
          </c:tx>
          <c:invertIfNegative val="0"/>
          <c:cat>
            <c:strRef>
              <c:f>'dot plot'!$C$4:$C$13</c:f>
              <c:strCache>
                <c:ptCount val="10"/>
                <c:pt idx="0">
                  <c:v>City 4</c:v>
                </c:pt>
                <c:pt idx="1">
                  <c:v>City 5</c:v>
                </c:pt>
                <c:pt idx="2">
                  <c:v>City 6</c:v>
                </c:pt>
                <c:pt idx="3">
                  <c:v>City 1</c:v>
                </c:pt>
                <c:pt idx="4">
                  <c:v>City 7</c:v>
                </c:pt>
                <c:pt idx="5">
                  <c:v>City 10</c:v>
                </c:pt>
                <c:pt idx="6">
                  <c:v>City 3</c:v>
                </c:pt>
                <c:pt idx="7">
                  <c:v>City 8</c:v>
                </c:pt>
                <c:pt idx="8">
                  <c:v>City 9</c:v>
                </c:pt>
                <c:pt idx="9">
                  <c:v>City 2</c:v>
                </c:pt>
              </c:strCache>
            </c:strRef>
          </c:cat>
          <c:val>
            <c:numRef>
              <c:f>'dot plot'!$E$4:$E$13</c:f>
              <c:numCache>
                <c:formatCode>General</c:formatCode>
                <c:ptCount val="10"/>
                <c:pt idx="0">
                  <c:v>69</c:v>
                </c:pt>
                <c:pt idx="1">
                  <c:v>66</c:v>
                </c:pt>
                <c:pt idx="2">
                  <c:v>68</c:v>
                </c:pt>
                <c:pt idx="3">
                  <c:v>73</c:v>
                </c:pt>
                <c:pt idx="4">
                  <c:v>66</c:v>
                </c:pt>
                <c:pt idx="5">
                  <c:v>72</c:v>
                </c:pt>
                <c:pt idx="6">
                  <c:v>72</c:v>
                </c:pt>
                <c:pt idx="7">
                  <c:v>68</c:v>
                </c:pt>
                <c:pt idx="8">
                  <c:v>75</c:v>
                </c:pt>
                <c:pt idx="9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DB-4F91-BEF2-7BB69AF4D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579104"/>
        <c:axId val="849579496"/>
      </c:barChart>
      <c:catAx>
        <c:axId val="8495791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849579496"/>
        <c:crosses val="autoZero"/>
        <c:auto val="1"/>
        <c:lblAlgn val="ctr"/>
        <c:lblOffset val="100"/>
        <c:noMultiLvlLbl val="0"/>
      </c:catAx>
      <c:valAx>
        <c:axId val="849579496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849579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Dept Budget for Personnel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holder</c:v>
          </c:tx>
          <c:spPr>
            <a:noFill/>
            <a:ln>
              <a:noFill/>
            </a:ln>
          </c:spPr>
          <c:invertIfNegative val="0"/>
          <c:cat>
            <c:strRef>
              <c:f>'dot plot'!$C$4:$C$13</c:f>
              <c:strCache>
                <c:ptCount val="10"/>
                <c:pt idx="0">
                  <c:v>City 4</c:v>
                </c:pt>
                <c:pt idx="1">
                  <c:v>City 5</c:v>
                </c:pt>
                <c:pt idx="2">
                  <c:v>City 6</c:v>
                </c:pt>
                <c:pt idx="3">
                  <c:v>City 1</c:v>
                </c:pt>
                <c:pt idx="4">
                  <c:v>City 7</c:v>
                </c:pt>
                <c:pt idx="5">
                  <c:v>City 10</c:v>
                </c:pt>
                <c:pt idx="6">
                  <c:v>City 3</c:v>
                </c:pt>
                <c:pt idx="7">
                  <c:v>City 8</c:v>
                </c:pt>
                <c:pt idx="8">
                  <c:v>City 9</c:v>
                </c:pt>
                <c:pt idx="9">
                  <c:v>City 2</c:v>
                </c:pt>
              </c:strCache>
            </c:strRef>
          </c:cat>
          <c:val>
            <c:numRef>
              <c:f>'dot plot'!$D$4:$D$13</c:f>
              <c:numCache>
                <c:formatCode>General</c:formatCode>
                <c:ptCount val="10"/>
                <c:pt idx="0">
                  <c:v>63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68</c:v>
                </c:pt>
                <c:pt idx="5">
                  <c:v>69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A-409F-8B8B-2B40A2B79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580280"/>
        <c:axId val="849580672"/>
      </c:barChart>
      <c:scatterChart>
        <c:scatterStyle val="lineMarker"/>
        <c:varyColors val="0"/>
        <c:ser>
          <c:idx val="1"/>
          <c:order val="1"/>
          <c:tx>
            <c:strRef>
              <c:f>'dot plot'!$D$3</c:f>
              <c:strCache>
                <c:ptCount val="1"/>
                <c:pt idx="0">
                  <c:v>Police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'dot plot'!$D$4:$D$13</c:f>
              <c:numCache>
                <c:formatCode>General</c:formatCode>
                <c:ptCount val="10"/>
                <c:pt idx="0">
                  <c:v>63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68</c:v>
                </c:pt>
                <c:pt idx="5">
                  <c:v>69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75</c:v>
                </c:pt>
              </c:numCache>
            </c:numRef>
          </c:xVal>
          <c:yVal>
            <c:numRef>
              <c:f>'dot plot'!$G$4:$G$13</c:f>
              <c:numCache>
                <c:formatCode>General</c:formatCode>
                <c:ptCount val="1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0A-409F-8B8B-2B40A2B79385}"/>
            </c:ext>
          </c:extLst>
        </c:ser>
        <c:ser>
          <c:idx val="2"/>
          <c:order val="2"/>
          <c:tx>
            <c:strRef>
              <c:f>'dot plot'!$E$3</c:f>
              <c:strCache>
                <c:ptCount val="1"/>
                <c:pt idx="0">
                  <c:v>Fire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'dot plot'!$E$4:$E$13</c:f>
              <c:numCache>
                <c:formatCode>General</c:formatCode>
                <c:ptCount val="10"/>
                <c:pt idx="0">
                  <c:v>69</c:v>
                </c:pt>
                <c:pt idx="1">
                  <c:v>66</c:v>
                </c:pt>
                <c:pt idx="2">
                  <c:v>68</c:v>
                </c:pt>
                <c:pt idx="3">
                  <c:v>73</c:v>
                </c:pt>
                <c:pt idx="4">
                  <c:v>66</c:v>
                </c:pt>
                <c:pt idx="5">
                  <c:v>72</c:v>
                </c:pt>
                <c:pt idx="6">
                  <c:v>72</c:v>
                </c:pt>
                <c:pt idx="7">
                  <c:v>68</c:v>
                </c:pt>
                <c:pt idx="8">
                  <c:v>75</c:v>
                </c:pt>
                <c:pt idx="9">
                  <c:v>77</c:v>
                </c:pt>
              </c:numCache>
            </c:numRef>
          </c:xVal>
          <c:yVal>
            <c:numRef>
              <c:f>'dot plot'!$G$4:$G$13</c:f>
              <c:numCache>
                <c:formatCode>General</c:formatCode>
                <c:ptCount val="10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0A-409F-8B8B-2B40A2B79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581456"/>
        <c:axId val="849581064"/>
      </c:scatterChart>
      <c:catAx>
        <c:axId val="849580280"/>
        <c:scaling>
          <c:orientation val="maxMin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crossAx val="849580672"/>
        <c:crosses val="autoZero"/>
        <c:auto val="1"/>
        <c:lblAlgn val="ctr"/>
        <c:lblOffset val="100"/>
        <c:noMultiLvlLbl val="0"/>
      </c:catAx>
      <c:valAx>
        <c:axId val="849580672"/>
        <c:scaling>
          <c:orientation val="minMax"/>
          <c:max val="80"/>
          <c:min val="60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crossAx val="849580280"/>
        <c:crosses val="autoZero"/>
        <c:crossBetween val="between"/>
      </c:valAx>
      <c:valAx>
        <c:axId val="849581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49581456"/>
        <c:crosses val="max"/>
        <c:crossBetween val="midCat"/>
      </c:valAx>
      <c:valAx>
        <c:axId val="84958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581064"/>
        <c:crosses val="autoZero"/>
        <c:crossBetween val="midCat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'status line'!$E$5</c:f>
              <c:strCache>
                <c:ptCount val="1"/>
                <c:pt idx="0">
                  <c:v>Police</c:v>
                </c:pt>
              </c:strCache>
            </c:strRef>
          </c:tx>
          <c:invertIfNegative val="0"/>
          <c:cat>
            <c:strRef>
              <c:f>'status line'!$D$6:$D$15</c:f>
              <c:strCache>
                <c:ptCount val="10"/>
                <c:pt idx="0">
                  <c:v>City 1</c:v>
                </c:pt>
                <c:pt idx="1">
                  <c:v>City 2</c:v>
                </c:pt>
                <c:pt idx="2">
                  <c:v>City 3</c:v>
                </c:pt>
                <c:pt idx="3">
                  <c:v>City 4</c:v>
                </c:pt>
                <c:pt idx="4">
                  <c:v>City 5</c:v>
                </c:pt>
                <c:pt idx="5">
                  <c:v>City 6</c:v>
                </c:pt>
                <c:pt idx="6">
                  <c:v>City 7</c:v>
                </c:pt>
                <c:pt idx="7">
                  <c:v>City 8</c:v>
                </c:pt>
                <c:pt idx="8">
                  <c:v>City 9</c:v>
                </c:pt>
                <c:pt idx="9">
                  <c:v>City 10</c:v>
                </c:pt>
              </c:strCache>
            </c:strRef>
          </c:cat>
          <c:val>
            <c:numRef>
              <c:f>'status line'!$E$6:$E$15</c:f>
              <c:numCache>
                <c:formatCode>General</c:formatCode>
                <c:ptCount val="10"/>
                <c:pt idx="0">
                  <c:v>68</c:v>
                </c:pt>
                <c:pt idx="1">
                  <c:v>75</c:v>
                </c:pt>
                <c:pt idx="2">
                  <c:v>71</c:v>
                </c:pt>
                <c:pt idx="3">
                  <c:v>65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72</c:v>
                </c:pt>
                <c:pt idx="8">
                  <c:v>73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8-4DF6-9C21-0692E1EB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582240"/>
        <c:axId val="849582632"/>
      </c:barChart>
      <c:lineChart>
        <c:grouping val="standard"/>
        <c:varyColors val="0"/>
        <c:ser>
          <c:idx val="1"/>
          <c:order val="1"/>
          <c:tx>
            <c:strRef>
              <c:f>'status line'!$G$5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dLbls>
            <c:dLbl>
              <c:idx val="9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38-4DF6-9C21-0692E1EB8F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'status line'!$D$6:$D$15</c:f>
              <c:strCache>
                <c:ptCount val="10"/>
                <c:pt idx="0">
                  <c:v>City 1</c:v>
                </c:pt>
                <c:pt idx="1">
                  <c:v>City 2</c:v>
                </c:pt>
                <c:pt idx="2">
                  <c:v>City 3</c:v>
                </c:pt>
                <c:pt idx="3">
                  <c:v>City 4</c:v>
                </c:pt>
                <c:pt idx="4">
                  <c:v>City 5</c:v>
                </c:pt>
                <c:pt idx="5">
                  <c:v>City 6</c:v>
                </c:pt>
                <c:pt idx="6">
                  <c:v>City 7</c:v>
                </c:pt>
                <c:pt idx="7">
                  <c:v>City 8</c:v>
                </c:pt>
                <c:pt idx="8">
                  <c:v>City 9</c:v>
                </c:pt>
                <c:pt idx="9">
                  <c:v>City 10</c:v>
                </c:pt>
              </c:strCache>
            </c:strRef>
          </c:cat>
          <c:val>
            <c:numRef>
              <c:f>'status line'!$G$6:$G$15</c:f>
              <c:numCache>
                <c:formatCode>General</c:formatCode>
                <c:ptCount val="10"/>
                <c:pt idx="0">
                  <c:v>69.099999999999994</c:v>
                </c:pt>
                <c:pt idx="1">
                  <c:v>69.099999999999994</c:v>
                </c:pt>
                <c:pt idx="2">
                  <c:v>69.099999999999994</c:v>
                </c:pt>
                <c:pt idx="3">
                  <c:v>69.099999999999994</c:v>
                </c:pt>
                <c:pt idx="4">
                  <c:v>69.099999999999994</c:v>
                </c:pt>
                <c:pt idx="5">
                  <c:v>69.099999999999994</c:v>
                </c:pt>
                <c:pt idx="6">
                  <c:v>69.099999999999994</c:v>
                </c:pt>
                <c:pt idx="7">
                  <c:v>69.099999999999994</c:v>
                </c:pt>
                <c:pt idx="8">
                  <c:v>69.099999999999994</c:v>
                </c:pt>
                <c:pt idx="9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38-4DF6-9C21-0692E1EB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582240"/>
        <c:axId val="849582632"/>
      </c:lineChart>
      <c:catAx>
        <c:axId val="849582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9582632"/>
        <c:crosses val="autoZero"/>
        <c:auto val="1"/>
        <c:lblAlgn val="ctr"/>
        <c:lblOffset val="100"/>
        <c:noMultiLvlLbl val="0"/>
      </c:catAx>
      <c:valAx>
        <c:axId val="8495826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crossAx val="849582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'image background'!$B$2</c:f>
              <c:strCache>
                <c:ptCount val="1"/>
                <c:pt idx="0">
                  <c:v>Personnel</c:v>
                </c:pt>
              </c:strCache>
            </c:strRef>
          </c:tx>
          <c:spPr>
            <a:solidFill>
              <a:srgbClr val="FF0000">
                <a:alpha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'image background'!$C$2</c:f>
              <c:numCache>
                <c:formatCode>_("$"* #,##0_);_("$"* \(#,##0\);_("$"* "-"??_);_(@_)</c:formatCode>
                <c:ptCount val="1"/>
                <c:pt idx="0">
                  <c:v>232000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F-4E7A-8B97-6DD7CEC5A8FA}"/>
            </c:ext>
          </c:extLst>
        </c:ser>
        <c:ser>
          <c:idx val="1"/>
          <c:order val="1"/>
          <c:tx>
            <c:strRef>
              <c:f>'image background'!$B$3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chemeClr val="accent5">
                <a:lumMod val="75000"/>
                <a:alpha val="40000"/>
              </a:schemeClr>
            </a:solidFill>
          </c:spPr>
          <c:invertIfNegative val="0"/>
          <c:val>
            <c:numRef>
              <c:f>'image background'!$C$3</c:f>
              <c:numCache>
                <c:formatCode>_("$"* #,##0_);_("$"* \(#,##0\);_("$"* "-"??_);_(@_)</c:formatCode>
                <c:ptCount val="1"/>
                <c:pt idx="0">
                  <c:v>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1F-4E7A-8B97-6DD7CEC5A8FA}"/>
            </c:ext>
          </c:extLst>
        </c:ser>
        <c:ser>
          <c:idx val="2"/>
          <c:order val="2"/>
          <c:tx>
            <c:strRef>
              <c:f>'image background'!$B$4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chemeClr val="accent3">
                <a:lumMod val="75000"/>
                <a:alpha val="40000"/>
              </a:schemeClr>
            </a:solidFill>
          </c:spPr>
          <c:invertIfNegative val="0"/>
          <c:val>
            <c:numRef>
              <c:f>'image background'!$C$4</c:f>
              <c:numCache>
                <c:formatCode>_("$"* #,##0_);_("$"* \(#,##0\);_("$"* "-"??_);_(@_)</c:formatCode>
                <c:ptCount val="1"/>
                <c:pt idx="0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1F-4E7A-8B97-6DD7CEC5A8FA}"/>
            </c:ext>
          </c:extLst>
        </c:ser>
        <c:ser>
          <c:idx val="3"/>
          <c:order val="3"/>
          <c:tx>
            <c:strRef>
              <c:f>'image background'!$B$5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40000"/>
              </a:schemeClr>
            </a:solidFill>
          </c:spPr>
          <c:invertIfNegative val="0"/>
          <c:val>
            <c:numRef>
              <c:f>'image background'!$C$5</c:f>
              <c:numCache>
                <c:formatCode>_("$"* #,##0_);_("$"* \(#,##0\);_("$"* "-"??_);_(@_)</c:formatCode>
                <c:ptCount val="1"/>
                <c:pt idx="0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1F-4E7A-8B97-6DD7CEC5A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49583416"/>
        <c:axId val="849583808"/>
      </c:barChart>
      <c:catAx>
        <c:axId val="849583416"/>
        <c:scaling>
          <c:orientation val="minMax"/>
        </c:scaling>
        <c:delete val="1"/>
        <c:axPos val="l"/>
        <c:majorTickMark val="out"/>
        <c:minorTickMark val="none"/>
        <c:tickLblPos val="nextTo"/>
        <c:crossAx val="849583808"/>
        <c:crosses val="autoZero"/>
        <c:auto val="1"/>
        <c:lblAlgn val="ctr"/>
        <c:lblOffset val="100"/>
        <c:noMultiLvlLbl val="0"/>
      </c:catAx>
      <c:valAx>
        <c:axId val="84958380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849583416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legend>
      <c:legendPos val="b"/>
      <c:layout>
        <c:manualLayout>
          <c:xMode val="edge"/>
          <c:yMode val="edge"/>
          <c:x val="4.9053942884005178E-2"/>
          <c:y val="0.82308241380666691"/>
          <c:w val="0.90410310651467074"/>
          <c:h val="0.1328404639550945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568609480916077E-2"/>
          <c:y val="9.7247711105382315E-2"/>
          <c:w val="0.91686278103816787"/>
          <c:h val="0.8703363851928235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val>
            <c:numRef>
              <c:f>InCell!$D$36:$D$41</c:f>
              <c:numCache>
                <c:formatCode>General</c:formatCode>
                <c:ptCount val="6"/>
                <c:pt idx="0">
                  <c:v>42</c:v>
                </c:pt>
                <c:pt idx="1">
                  <c:v>22</c:v>
                </c:pt>
                <c:pt idx="2">
                  <c:v>34</c:v>
                </c:pt>
                <c:pt idx="3">
                  <c:v>62</c:v>
                </c:pt>
                <c:pt idx="4">
                  <c:v>11</c:v>
                </c:pt>
                <c:pt idx="5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6-46A4-AE43-3AC2631D2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817104"/>
        <c:axId val="849817888"/>
      </c:barChart>
      <c:catAx>
        <c:axId val="849817104"/>
        <c:scaling>
          <c:orientation val="minMax"/>
        </c:scaling>
        <c:delete val="1"/>
        <c:axPos val="l"/>
        <c:majorTickMark val="out"/>
        <c:minorTickMark val="none"/>
        <c:tickLblPos val="nextTo"/>
        <c:crossAx val="849817888"/>
        <c:crosses val="autoZero"/>
        <c:auto val="1"/>
        <c:lblAlgn val="ctr"/>
        <c:lblOffset val="100"/>
        <c:noMultiLvlLbl val="0"/>
      </c:catAx>
      <c:valAx>
        <c:axId val="84981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817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U.S. Age Distribution (2000)</a:t>
            </a:r>
          </a:p>
        </c:rich>
      </c:tx>
      <c:layout>
        <c:manualLayout>
          <c:xMode val="edge"/>
          <c:yMode val="edge"/>
          <c:x val="0.23221781043431539"/>
          <c:y val="1.6853932584269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8340250658109"/>
          <c:y val="0.10674157303370786"/>
          <c:w val="0.83054478146327215"/>
          <c:h val="0.7977528089887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Pyramid!$C$3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CC99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Pyramid!$A$4:$A$21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Pyramid!$C$4:$C$21</c:f>
              <c:numCache>
                <c:formatCode>0.0%</c:formatCode>
                <c:ptCount val="18"/>
                <c:pt idx="0">
                  <c:v>-3.4861298253022276E-2</c:v>
                </c:pt>
                <c:pt idx="1">
                  <c:v>-3.7393240453712229E-2</c:v>
                </c:pt>
                <c:pt idx="2">
                  <c:v>-3.738229603206511E-2</c:v>
                </c:pt>
                <c:pt idx="3">
                  <c:v>-3.6923223737955924E-2</c:v>
                </c:pt>
                <c:pt idx="4">
                  <c:v>-3.4424519887943622E-2</c:v>
                </c:pt>
                <c:pt idx="5">
                  <c:v>-3.4818753590560927E-2</c:v>
                </c:pt>
                <c:pt idx="6">
                  <c:v>-3.6677205220833092E-2</c:v>
                </c:pt>
                <c:pt idx="7">
                  <c:v>-4.0219669324533677E-2</c:v>
                </c:pt>
                <c:pt idx="8">
                  <c:v>-3.9545969104480445E-2</c:v>
                </c:pt>
                <c:pt idx="9">
                  <c:v>-3.5141208943414659E-2</c:v>
                </c:pt>
                <c:pt idx="10">
                  <c:v>-3.0586545739619858E-2</c:v>
                </c:pt>
                <c:pt idx="11">
                  <c:v>-2.3128011221699281E-2</c:v>
                </c:pt>
                <c:pt idx="12">
                  <c:v>-1.8252406406486354E-2</c:v>
                </c:pt>
                <c:pt idx="13">
                  <c:v>-1.5636174392195324E-2</c:v>
                </c:pt>
                <c:pt idx="14">
                  <c:v>-1.3868543694675993E-2</c:v>
                </c:pt>
                <c:pt idx="15">
                  <c:v>-1.0818120178604717E-2</c:v>
                </c:pt>
                <c:pt idx="16">
                  <c:v>-6.5200930022839085E-3</c:v>
                </c:pt>
                <c:pt idx="17">
                  <c:v>-4.3599946338221448E-3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E-41DF-8BDB-C51B825CFCE3}"/>
            </c:ext>
          </c:extLst>
        </c:ser>
        <c:ser>
          <c:idx val="1"/>
          <c:order val="1"/>
          <c:tx>
            <c:strRef>
              <c:f>Pyramid!$E$3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Pyramid!$A$4:$A$21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Pyramid!$E$4:$E$21</c:f>
              <c:numCache>
                <c:formatCode>0.0%</c:formatCode>
                <c:ptCount val="18"/>
                <c:pt idx="0">
                  <c:v>3.3277668867753317E-2</c:v>
                </c:pt>
                <c:pt idx="1">
                  <c:v>3.562703466303721E-2</c:v>
                </c:pt>
                <c:pt idx="2">
                  <c:v>3.5561819412878254E-2</c:v>
                </c:pt>
                <c:pt idx="3">
                  <c:v>3.49258028264509E-2</c:v>
                </c:pt>
                <c:pt idx="4">
                  <c:v>3.2961851235560891E-2</c:v>
                </c:pt>
                <c:pt idx="5">
                  <c:v>3.4050568899210001E-2</c:v>
                </c:pt>
                <c:pt idx="6">
                  <c:v>3.6204072187614282E-2</c:v>
                </c:pt>
                <c:pt idx="7">
                  <c:v>4.0465819316851614E-2</c:v>
                </c:pt>
                <c:pt idx="8">
                  <c:v>4.0198579992561059E-2</c:v>
                </c:pt>
                <c:pt idx="9">
                  <c:v>3.6254810952776363E-2</c:v>
                </c:pt>
                <c:pt idx="10">
                  <c:v>3.1901653029100016E-2</c:v>
                </c:pt>
                <c:pt idx="11">
                  <c:v>2.4733355334463553E-2</c:v>
                </c:pt>
                <c:pt idx="12">
                  <c:v>2.0143492312215381E-2</c:v>
                </c:pt>
                <c:pt idx="13">
                  <c:v>1.8240168553190026E-2</c:v>
                </c:pt>
                <c:pt idx="14">
                  <c:v>1.760534235028598E-2</c:v>
                </c:pt>
                <c:pt idx="15">
                  <c:v>1.5533108499378865E-2</c:v>
                </c:pt>
                <c:pt idx="16">
                  <c:v>1.1052693246985542E-2</c:v>
                </c:pt>
                <c:pt idx="17">
                  <c:v>1.0704884501777199E-2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E-41DF-8BDB-C51B825C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46538856"/>
        <c:axId val="846539248"/>
      </c:barChart>
      <c:catAx>
        <c:axId val="846538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6539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65392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;0%;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65388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359910638310913"/>
          <c:y val="0.14606741573033707"/>
          <c:w val="0.16945624004666257"/>
          <c:h val="0.137640449438202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2"/>
          <c:order val="2"/>
          <c:spPr>
            <a:noFill/>
          </c:spPr>
          <c:cat>
            <c:numRef>
              <c:f>Sheet2!$A$2:$A$17</c:f>
              <c:numCache>
                <c:formatCode>m/d/yyyy</c:formatCode>
                <c:ptCount val="16"/>
                <c:pt idx="0">
                  <c:v>40725</c:v>
                </c:pt>
                <c:pt idx="1">
                  <c:v>40756</c:v>
                </c:pt>
                <c:pt idx="2">
                  <c:v>40787</c:v>
                </c:pt>
                <c:pt idx="3">
                  <c:v>40817</c:v>
                </c:pt>
                <c:pt idx="4">
                  <c:v>40848</c:v>
                </c:pt>
                <c:pt idx="5">
                  <c:v>40878</c:v>
                </c:pt>
                <c:pt idx="6">
                  <c:v>40909</c:v>
                </c:pt>
                <c:pt idx="7">
                  <c:v>40940</c:v>
                </c:pt>
                <c:pt idx="8">
                  <c:v>40969</c:v>
                </c:pt>
                <c:pt idx="9">
                  <c:v>41000</c:v>
                </c:pt>
                <c:pt idx="10">
                  <c:v>41030</c:v>
                </c:pt>
                <c:pt idx="11">
                  <c:v>41061</c:v>
                </c:pt>
                <c:pt idx="12">
                  <c:v>41091</c:v>
                </c:pt>
                <c:pt idx="13">
                  <c:v>41122</c:v>
                </c:pt>
                <c:pt idx="14">
                  <c:v>41153</c:v>
                </c:pt>
                <c:pt idx="15">
                  <c:v>41183</c:v>
                </c:pt>
              </c:numCache>
            </c:numRef>
          </c:cat>
          <c:val>
            <c:numRef>
              <c:f>Sheet2!$B$2:$B$17</c:f>
              <c:numCache>
                <c:formatCode>General</c:formatCode>
                <c:ptCount val="16"/>
                <c:pt idx="0">
                  <c:v>0.6</c:v>
                </c:pt>
                <c:pt idx="1">
                  <c:v>0.54</c:v>
                </c:pt>
                <c:pt idx="2">
                  <c:v>0.51</c:v>
                </c:pt>
                <c:pt idx="3">
                  <c:v>0.47</c:v>
                </c:pt>
                <c:pt idx="4">
                  <c:v>0.45</c:v>
                </c:pt>
                <c:pt idx="5">
                  <c:v>0.42</c:v>
                </c:pt>
                <c:pt idx="6">
                  <c:v>0.46</c:v>
                </c:pt>
                <c:pt idx="7">
                  <c:v>0.44</c:v>
                </c:pt>
                <c:pt idx="8">
                  <c:v>0.5</c:v>
                </c:pt>
                <c:pt idx="9">
                  <c:v>0.56000000000000005</c:v>
                </c:pt>
                <c:pt idx="10">
                  <c:v>0.51</c:v>
                </c:pt>
                <c:pt idx="11">
                  <c:v>0.51</c:v>
                </c:pt>
                <c:pt idx="12">
                  <c:v>0.46</c:v>
                </c:pt>
                <c:pt idx="13">
                  <c:v>0.48</c:v>
                </c:pt>
                <c:pt idx="14">
                  <c:v>0.45</c:v>
                </c:pt>
                <c:pt idx="15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E-4AE2-B0A1-16656D7EEB9D}"/>
            </c:ext>
          </c:extLst>
        </c:ser>
        <c:ser>
          <c:idx val="3"/>
          <c:order val="3"/>
          <c:spPr>
            <a:solidFill>
              <a:schemeClr val="accent1">
                <a:lumMod val="40000"/>
                <a:lumOff val="60000"/>
              </a:schemeClr>
            </a:solidFill>
          </c:spPr>
          <c:cat>
            <c:numRef>
              <c:f>Sheet2!$A$2:$A$17</c:f>
              <c:numCache>
                <c:formatCode>m/d/yyyy</c:formatCode>
                <c:ptCount val="16"/>
                <c:pt idx="0">
                  <c:v>40725</c:v>
                </c:pt>
                <c:pt idx="1">
                  <c:v>40756</c:v>
                </c:pt>
                <c:pt idx="2">
                  <c:v>40787</c:v>
                </c:pt>
                <c:pt idx="3">
                  <c:v>40817</c:v>
                </c:pt>
                <c:pt idx="4">
                  <c:v>40848</c:v>
                </c:pt>
                <c:pt idx="5">
                  <c:v>40878</c:v>
                </c:pt>
                <c:pt idx="6">
                  <c:v>40909</c:v>
                </c:pt>
                <c:pt idx="7">
                  <c:v>40940</c:v>
                </c:pt>
                <c:pt idx="8">
                  <c:v>40969</c:v>
                </c:pt>
                <c:pt idx="9">
                  <c:v>41000</c:v>
                </c:pt>
                <c:pt idx="10">
                  <c:v>41030</c:v>
                </c:pt>
                <c:pt idx="11">
                  <c:v>41061</c:v>
                </c:pt>
                <c:pt idx="12">
                  <c:v>41091</c:v>
                </c:pt>
                <c:pt idx="13">
                  <c:v>41122</c:v>
                </c:pt>
                <c:pt idx="14">
                  <c:v>41153</c:v>
                </c:pt>
                <c:pt idx="15">
                  <c:v>41183</c:v>
                </c:pt>
              </c:numCache>
            </c:numRef>
          </c:cat>
          <c:val>
            <c:numRef>
              <c:f>Sheet2!$F$2:$F$17</c:f>
              <c:numCache>
                <c:formatCode>General</c:formatCode>
                <c:ptCount val="16"/>
                <c:pt idx="0">
                  <c:v>-0.25</c:v>
                </c:pt>
                <c:pt idx="1">
                  <c:v>-0.13000000000000006</c:v>
                </c:pt>
                <c:pt idx="2">
                  <c:v>-7.0000000000000007E-2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-3.0000000000000027E-2</c:v>
                </c:pt>
                <c:pt idx="9">
                  <c:v>-0.15000000000000008</c:v>
                </c:pt>
                <c:pt idx="10">
                  <c:v>-0.06</c:v>
                </c:pt>
                <c:pt idx="11">
                  <c:v>-7.0000000000000007E-2</c:v>
                </c:pt>
                <c:pt idx="12">
                  <c:v>-4.0000000000000036E-2</c:v>
                </c:pt>
                <c:pt idx="13">
                  <c:v>-3.999999999999998E-2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BE-4AE2-B0A1-16656D7EEB9D}"/>
            </c:ext>
          </c:extLst>
        </c:ser>
        <c:ser>
          <c:idx val="4"/>
          <c:order val="4"/>
          <c:spPr>
            <a:solidFill>
              <a:schemeClr val="accent2">
                <a:lumMod val="40000"/>
                <a:lumOff val="60000"/>
              </a:schemeClr>
            </a:solidFill>
          </c:spPr>
          <c:cat>
            <c:numRef>
              <c:f>Sheet2!$A$2:$A$17</c:f>
              <c:numCache>
                <c:formatCode>m/d/yyyy</c:formatCode>
                <c:ptCount val="16"/>
                <c:pt idx="0">
                  <c:v>40725</c:v>
                </c:pt>
                <c:pt idx="1">
                  <c:v>40756</c:v>
                </c:pt>
                <c:pt idx="2">
                  <c:v>40787</c:v>
                </c:pt>
                <c:pt idx="3">
                  <c:v>40817</c:v>
                </c:pt>
                <c:pt idx="4">
                  <c:v>40848</c:v>
                </c:pt>
                <c:pt idx="5">
                  <c:v>40878</c:v>
                </c:pt>
                <c:pt idx="6">
                  <c:v>40909</c:v>
                </c:pt>
                <c:pt idx="7">
                  <c:v>40940</c:v>
                </c:pt>
                <c:pt idx="8">
                  <c:v>40969</c:v>
                </c:pt>
                <c:pt idx="9">
                  <c:v>41000</c:v>
                </c:pt>
                <c:pt idx="10">
                  <c:v>41030</c:v>
                </c:pt>
                <c:pt idx="11">
                  <c:v>41061</c:v>
                </c:pt>
                <c:pt idx="12">
                  <c:v>41091</c:v>
                </c:pt>
                <c:pt idx="13">
                  <c:v>41122</c:v>
                </c:pt>
                <c:pt idx="14">
                  <c:v>41153</c:v>
                </c:pt>
                <c:pt idx="15">
                  <c:v>41183</c:v>
                </c:pt>
              </c:numCache>
            </c:numRef>
          </c:cat>
          <c:val>
            <c:numRef>
              <c:f>Sheet2!$G$2:$G$17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1.0000000000000009E-2</c:v>
                </c:pt>
                <c:pt idx="4">
                  <c:v>3.999999999999998E-2</c:v>
                </c:pt>
                <c:pt idx="5">
                  <c:v>9.0000000000000024E-2</c:v>
                </c:pt>
                <c:pt idx="6">
                  <c:v>0.06</c:v>
                </c:pt>
                <c:pt idx="7">
                  <c:v>0.10000000000000003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1.9999999999999962E-2</c:v>
                </c:pt>
                <c:pt idx="15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BE-4AE2-B0A1-16656D7E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540032"/>
        <c:axId val="846540424"/>
      </c:areaChart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Candidate A</c:v>
                </c:pt>
              </c:strCache>
            </c:strRef>
          </c:tx>
          <c:marker>
            <c:symbol val="diamond"/>
            <c:size val="5"/>
          </c:marker>
          <c:cat>
            <c:numRef>
              <c:f>Sheet2!$A$2:$A$17</c:f>
              <c:numCache>
                <c:formatCode>m/d/yyyy</c:formatCode>
                <c:ptCount val="16"/>
                <c:pt idx="0">
                  <c:v>40725</c:v>
                </c:pt>
                <c:pt idx="1">
                  <c:v>40756</c:v>
                </c:pt>
                <c:pt idx="2">
                  <c:v>40787</c:v>
                </c:pt>
                <c:pt idx="3">
                  <c:v>40817</c:v>
                </c:pt>
                <c:pt idx="4">
                  <c:v>40848</c:v>
                </c:pt>
                <c:pt idx="5">
                  <c:v>40878</c:v>
                </c:pt>
                <c:pt idx="6">
                  <c:v>40909</c:v>
                </c:pt>
                <c:pt idx="7">
                  <c:v>40940</c:v>
                </c:pt>
                <c:pt idx="8">
                  <c:v>40969</c:v>
                </c:pt>
                <c:pt idx="9">
                  <c:v>41000</c:v>
                </c:pt>
                <c:pt idx="10">
                  <c:v>41030</c:v>
                </c:pt>
                <c:pt idx="11">
                  <c:v>41061</c:v>
                </c:pt>
                <c:pt idx="12">
                  <c:v>41091</c:v>
                </c:pt>
                <c:pt idx="13">
                  <c:v>41122</c:v>
                </c:pt>
                <c:pt idx="14">
                  <c:v>41153</c:v>
                </c:pt>
                <c:pt idx="15">
                  <c:v>41183</c:v>
                </c:pt>
              </c:numCache>
            </c:numRef>
          </c:cat>
          <c:val>
            <c:numRef>
              <c:f>Sheet2!$B$2:$B$17</c:f>
              <c:numCache>
                <c:formatCode>General</c:formatCode>
                <c:ptCount val="16"/>
                <c:pt idx="0">
                  <c:v>0.6</c:v>
                </c:pt>
                <c:pt idx="1">
                  <c:v>0.54</c:v>
                </c:pt>
                <c:pt idx="2">
                  <c:v>0.51</c:v>
                </c:pt>
                <c:pt idx="3">
                  <c:v>0.47</c:v>
                </c:pt>
                <c:pt idx="4">
                  <c:v>0.45</c:v>
                </c:pt>
                <c:pt idx="5">
                  <c:v>0.42</c:v>
                </c:pt>
                <c:pt idx="6">
                  <c:v>0.46</c:v>
                </c:pt>
                <c:pt idx="7">
                  <c:v>0.44</c:v>
                </c:pt>
                <c:pt idx="8">
                  <c:v>0.5</c:v>
                </c:pt>
                <c:pt idx="9">
                  <c:v>0.56000000000000005</c:v>
                </c:pt>
                <c:pt idx="10">
                  <c:v>0.51</c:v>
                </c:pt>
                <c:pt idx="11">
                  <c:v>0.51</c:v>
                </c:pt>
                <c:pt idx="12">
                  <c:v>0.46</c:v>
                </c:pt>
                <c:pt idx="13">
                  <c:v>0.48</c:v>
                </c:pt>
                <c:pt idx="14">
                  <c:v>0.45</c:v>
                </c:pt>
                <c:pt idx="15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BE-4AE2-B0A1-16656D7EEB9D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Candidate B</c:v>
                </c:pt>
              </c:strCache>
            </c:strRef>
          </c:tx>
          <c:marker>
            <c:symbol val="diamond"/>
            <c:size val="5"/>
          </c:marker>
          <c:cat>
            <c:numRef>
              <c:f>Sheet2!$A$2:$A$17</c:f>
              <c:numCache>
                <c:formatCode>m/d/yyyy</c:formatCode>
                <c:ptCount val="16"/>
                <c:pt idx="0">
                  <c:v>40725</c:v>
                </c:pt>
                <c:pt idx="1">
                  <c:v>40756</c:v>
                </c:pt>
                <c:pt idx="2">
                  <c:v>40787</c:v>
                </c:pt>
                <c:pt idx="3">
                  <c:v>40817</c:v>
                </c:pt>
                <c:pt idx="4">
                  <c:v>40848</c:v>
                </c:pt>
                <c:pt idx="5">
                  <c:v>40878</c:v>
                </c:pt>
                <c:pt idx="6">
                  <c:v>40909</c:v>
                </c:pt>
                <c:pt idx="7">
                  <c:v>40940</c:v>
                </c:pt>
                <c:pt idx="8">
                  <c:v>40969</c:v>
                </c:pt>
                <c:pt idx="9">
                  <c:v>41000</c:v>
                </c:pt>
                <c:pt idx="10">
                  <c:v>41030</c:v>
                </c:pt>
                <c:pt idx="11">
                  <c:v>41061</c:v>
                </c:pt>
                <c:pt idx="12">
                  <c:v>41091</c:v>
                </c:pt>
                <c:pt idx="13">
                  <c:v>41122</c:v>
                </c:pt>
                <c:pt idx="14">
                  <c:v>41153</c:v>
                </c:pt>
                <c:pt idx="15">
                  <c:v>41183</c:v>
                </c:pt>
              </c:numCache>
            </c:numRef>
          </c:cat>
          <c:val>
            <c:numRef>
              <c:f>Sheet2!$C$2:$C$17</c:f>
              <c:numCache>
                <c:formatCode>General</c:formatCode>
                <c:ptCount val="16"/>
                <c:pt idx="0">
                  <c:v>0.35</c:v>
                </c:pt>
                <c:pt idx="1">
                  <c:v>0.41</c:v>
                </c:pt>
                <c:pt idx="2">
                  <c:v>0.44</c:v>
                </c:pt>
                <c:pt idx="3">
                  <c:v>0.48</c:v>
                </c:pt>
                <c:pt idx="4">
                  <c:v>0.49</c:v>
                </c:pt>
                <c:pt idx="5">
                  <c:v>0.51</c:v>
                </c:pt>
                <c:pt idx="6">
                  <c:v>0.52</c:v>
                </c:pt>
                <c:pt idx="7">
                  <c:v>0.54</c:v>
                </c:pt>
                <c:pt idx="8">
                  <c:v>0.47</c:v>
                </c:pt>
                <c:pt idx="9">
                  <c:v>0.41</c:v>
                </c:pt>
                <c:pt idx="10">
                  <c:v>0.45</c:v>
                </c:pt>
                <c:pt idx="11">
                  <c:v>0.44</c:v>
                </c:pt>
                <c:pt idx="12">
                  <c:v>0.42</c:v>
                </c:pt>
                <c:pt idx="13">
                  <c:v>0.44</c:v>
                </c:pt>
                <c:pt idx="14">
                  <c:v>0.47</c:v>
                </c:pt>
                <c:pt idx="15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BE-4AE2-B0A1-16656D7E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540032"/>
        <c:axId val="846540424"/>
      </c:lineChart>
      <c:dateAx>
        <c:axId val="8465400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846540424"/>
        <c:crosses val="autoZero"/>
        <c:auto val="1"/>
        <c:lblOffset val="100"/>
        <c:baseTimeUnit val="months"/>
      </c:dateAx>
      <c:valAx>
        <c:axId val="846540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6540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8865979381444E-2"/>
          <c:y val="7.4184083746875795E-2"/>
          <c:w val="0.87835051546391751"/>
          <c:h val="0.80415546781613356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val>
            <c:numRef>
              <c:f>ShadedZone!$C$2:$C$21</c:f>
              <c:numCache>
                <c:formatCode>General</c:formatCode>
                <c:ptCount val="20"/>
                <c:pt idx="0">
                  <c:v>10.14</c:v>
                </c:pt>
                <c:pt idx="1">
                  <c:v>11.3</c:v>
                </c:pt>
                <c:pt idx="2">
                  <c:v>13.35</c:v>
                </c:pt>
                <c:pt idx="3">
                  <c:v>16.36</c:v>
                </c:pt>
                <c:pt idx="4">
                  <c:v>16.27</c:v>
                </c:pt>
                <c:pt idx="5">
                  <c:v>17.37</c:v>
                </c:pt>
                <c:pt idx="6">
                  <c:v>16.45</c:v>
                </c:pt>
                <c:pt idx="7">
                  <c:v>15.85</c:v>
                </c:pt>
                <c:pt idx="8">
                  <c:v>17.98</c:v>
                </c:pt>
                <c:pt idx="9">
                  <c:v>19.600000000000001</c:v>
                </c:pt>
                <c:pt idx="10">
                  <c:v>21.05</c:v>
                </c:pt>
                <c:pt idx="11">
                  <c:v>22.38</c:v>
                </c:pt>
                <c:pt idx="12">
                  <c:v>22.19</c:v>
                </c:pt>
                <c:pt idx="13">
                  <c:v>20.32</c:v>
                </c:pt>
                <c:pt idx="14">
                  <c:v>19.45</c:v>
                </c:pt>
                <c:pt idx="15">
                  <c:v>20.13</c:v>
                </c:pt>
                <c:pt idx="16">
                  <c:v>19.96</c:v>
                </c:pt>
                <c:pt idx="17">
                  <c:v>18.45</c:v>
                </c:pt>
                <c:pt idx="18">
                  <c:v>16.649999999999999</c:v>
                </c:pt>
                <c:pt idx="19">
                  <c:v>19.11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A-4E48-A544-462FCF6A0387}"/>
            </c:ext>
          </c:extLst>
        </c:ser>
        <c:ser>
          <c:idx val="2"/>
          <c:order val="3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ShadedZone!$D$2:$D$21</c:f>
              <c:numCache>
                <c:formatCode>General</c:formatCode>
                <c:ptCount val="20"/>
                <c:pt idx="0">
                  <c:v>9.879999999999999</c:v>
                </c:pt>
                <c:pt idx="1">
                  <c:v>9.68</c:v>
                </c:pt>
                <c:pt idx="2">
                  <c:v>5.7299999999999986</c:v>
                </c:pt>
                <c:pt idx="3">
                  <c:v>3.25</c:v>
                </c:pt>
                <c:pt idx="4">
                  <c:v>5.34</c:v>
                </c:pt>
                <c:pt idx="5">
                  <c:v>4.6699999999999982</c:v>
                </c:pt>
                <c:pt idx="6">
                  <c:v>5.5100000000000016</c:v>
                </c:pt>
                <c:pt idx="7">
                  <c:v>8.56</c:v>
                </c:pt>
                <c:pt idx="8">
                  <c:v>7.41</c:v>
                </c:pt>
                <c:pt idx="9">
                  <c:v>8.9799999999999969</c:v>
                </c:pt>
                <c:pt idx="10">
                  <c:v>9.0500000000000007</c:v>
                </c:pt>
                <c:pt idx="11">
                  <c:v>8.73</c:v>
                </c:pt>
                <c:pt idx="12">
                  <c:v>9.52</c:v>
                </c:pt>
                <c:pt idx="13">
                  <c:v>12.979999999999997</c:v>
                </c:pt>
                <c:pt idx="14">
                  <c:v>14.570000000000004</c:v>
                </c:pt>
                <c:pt idx="15">
                  <c:v>16.860000000000003</c:v>
                </c:pt>
                <c:pt idx="16">
                  <c:v>20.269999999999996</c:v>
                </c:pt>
                <c:pt idx="17">
                  <c:v>22.88</c:v>
                </c:pt>
                <c:pt idx="18">
                  <c:v>26.190000000000005</c:v>
                </c:pt>
                <c:pt idx="19">
                  <c:v>24.490000000000002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A-4E48-A544-462FCF6A0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541208"/>
        <c:axId val="846541600"/>
      </c:area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ShadedZone!$A$2:$A$21</c:f>
              <c:numCache>
                <c:formatCode>General</c:formatCode>
                <c:ptCount val="20"/>
                <c:pt idx="0">
                  <c:v>10.14</c:v>
                </c:pt>
                <c:pt idx="1">
                  <c:v>11.3</c:v>
                </c:pt>
                <c:pt idx="2">
                  <c:v>13.35</c:v>
                </c:pt>
                <c:pt idx="3">
                  <c:v>16.36</c:v>
                </c:pt>
                <c:pt idx="4">
                  <c:v>16.27</c:v>
                </c:pt>
                <c:pt idx="5">
                  <c:v>17.37</c:v>
                </c:pt>
                <c:pt idx="6">
                  <c:v>16.45</c:v>
                </c:pt>
                <c:pt idx="7">
                  <c:v>15.85</c:v>
                </c:pt>
                <c:pt idx="8">
                  <c:v>17.98</c:v>
                </c:pt>
                <c:pt idx="9">
                  <c:v>19.600000000000001</c:v>
                </c:pt>
                <c:pt idx="10">
                  <c:v>21.05</c:v>
                </c:pt>
                <c:pt idx="11">
                  <c:v>22.38</c:v>
                </c:pt>
                <c:pt idx="12">
                  <c:v>22.19</c:v>
                </c:pt>
                <c:pt idx="13">
                  <c:v>20.32</c:v>
                </c:pt>
                <c:pt idx="14">
                  <c:v>19.45</c:v>
                </c:pt>
                <c:pt idx="15">
                  <c:v>20.13</c:v>
                </c:pt>
                <c:pt idx="16">
                  <c:v>19.96</c:v>
                </c:pt>
                <c:pt idx="17">
                  <c:v>18.45</c:v>
                </c:pt>
                <c:pt idx="18">
                  <c:v>16.649999999999999</c:v>
                </c:pt>
                <c:pt idx="19">
                  <c:v>19.11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A-4E48-A544-462FCF6A0387}"/>
            </c:ext>
          </c:extLst>
        </c:ser>
        <c:ser>
          <c:idx val="1"/>
          <c:order val="2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ShadedZone!$B$2:$B$21</c:f>
              <c:numCache>
                <c:formatCode>General</c:formatCode>
                <c:ptCount val="20"/>
                <c:pt idx="0">
                  <c:v>20.02</c:v>
                </c:pt>
                <c:pt idx="1">
                  <c:v>20.98</c:v>
                </c:pt>
                <c:pt idx="2">
                  <c:v>19.079999999999998</c:v>
                </c:pt>
                <c:pt idx="3">
                  <c:v>19.61</c:v>
                </c:pt>
                <c:pt idx="4">
                  <c:v>21.61</c:v>
                </c:pt>
                <c:pt idx="5">
                  <c:v>22.04</c:v>
                </c:pt>
                <c:pt idx="6">
                  <c:v>21.96</c:v>
                </c:pt>
                <c:pt idx="7">
                  <c:v>24.41</c:v>
                </c:pt>
                <c:pt idx="8">
                  <c:v>25.39</c:v>
                </c:pt>
                <c:pt idx="9">
                  <c:v>28.58</c:v>
                </c:pt>
                <c:pt idx="10">
                  <c:v>30.1</c:v>
                </c:pt>
                <c:pt idx="11">
                  <c:v>31.11</c:v>
                </c:pt>
                <c:pt idx="12">
                  <c:v>31.71</c:v>
                </c:pt>
                <c:pt idx="13">
                  <c:v>33.299999999999997</c:v>
                </c:pt>
                <c:pt idx="14">
                  <c:v>34.020000000000003</c:v>
                </c:pt>
                <c:pt idx="15">
                  <c:v>36.99</c:v>
                </c:pt>
                <c:pt idx="16">
                  <c:v>40.229999999999997</c:v>
                </c:pt>
                <c:pt idx="17">
                  <c:v>41.33</c:v>
                </c:pt>
                <c:pt idx="18">
                  <c:v>42.84</c:v>
                </c:pt>
                <c:pt idx="19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0A-4E48-A544-462FCF6A0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541208"/>
        <c:axId val="846541600"/>
      </c:lineChart>
      <c:catAx>
        <c:axId val="84654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654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654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6541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Customer Promotion</a:t>
            </a:r>
          </a:p>
        </c:rich>
      </c:tx>
      <c:layout>
        <c:manualLayout>
          <c:xMode val="edge"/>
          <c:yMode val="edge"/>
          <c:x val="0.21081081081081082"/>
          <c:y val="1.5706826359551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02702702702704"/>
          <c:y val="0.14659704602248397"/>
          <c:w val="0.69189189189189193"/>
          <c:h val="0.7984303399438859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0F-49D1-BEC3-8672CA5C21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100" b="1" i="1" u="none" strike="noStrike" baseline="0">
                    <a:solidFill>
                      <a:srgbClr val="FFFF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TempGauge!$E$16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50F-49D1-BEC3-8672CA5C215B}"/>
            </c:ext>
          </c:extLst>
        </c:ser>
        <c:ser>
          <c:idx val="0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8"/>
                </a:gs>
                <a:gs pos="50000">
                  <a:srgbClr xmlns:mc="http://schemas.openxmlformats.org/markup-compatibility/2006" xmlns:a14="http://schemas.microsoft.com/office/drawing/2010/main" val="FFFF00" mc:Ignorable="a14" a14:legacySpreadsheetColorIndex="13"/>
                </a:gs>
                <a:gs pos="100000">
                  <a:srgbClr xmlns:mc="http://schemas.openxmlformats.org/markup-compatibility/2006" xmlns:a14="http://schemas.microsoft.com/office/drawing/2010/main" val="000000" mc:Ignorable="a14" a14:legacySpreadsheetColorIndex="8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50F-49D1-BEC3-8672CA5C215B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50F-49D1-BEC3-8672CA5C21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TempGauge!$B$21</c:f>
              <c:numCache>
                <c:formatCode>0%</c:formatCode>
                <c:ptCount val="1"/>
                <c:pt idx="0">
                  <c:v>0.626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0F-49D1-BEC3-8672CA5C21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846542384"/>
        <c:axId val="846542776"/>
      </c:barChart>
      <c:catAx>
        <c:axId val="8465423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846542776"/>
        <c:crosses val="autoZero"/>
        <c:auto val="1"/>
        <c:lblAlgn val="ctr"/>
        <c:lblOffset val="100"/>
        <c:tickMarkSkip val="1"/>
        <c:noMultiLvlLbl val="0"/>
      </c:catAx>
      <c:valAx>
        <c:axId val="846542776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6542384"/>
        <c:crosses val="autoZero"/>
        <c:crossBetween val="between"/>
      </c:valAx>
      <c:spPr>
        <a:solidFill>
          <a:srgbClr val="0000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Customer Promotion</a:t>
            </a:r>
          </a:p>
        </c:rich>
      </c:tx>
      <c:layout>
        <c:manualLayout>
          <c:xMode val="edge"/>
          <c:yMode val="edge"/>
          <c:x val="0.17793594306049823"/>
          <c:y val="3.2876712328767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40569395017794"/>
          <c:y val="0.14794520547945206"/>
          <c:w val="0.58718861209964412"/>
          <c:h val="0.7726027397260274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picture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9525">
                <a:noFill/>
              </a:ln>
            </c:spPr>
          </c:marker>
          <c:dLbls>
            <c:delete val="1"/>
          </c:dLbls>
          <c:val>
            <c:numRef>
              <c:f>TempGauge2!$B$21</c:f>
              <c:numCache>
                <c:formatCode>0%</c:formatCode>
                <c:ptCount val="1"/>
                <c:pt idx="0">
                  <c:v>0.72099999999999997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C-4403-A239-6542DBC02E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6543560"/>
        <c:axId val="846543952"/>
      </c:lineChart>
      <c:lineChart>
        <c:grouping val="standard"/>
        <c:varyColors val="0"/>
        <c:ser>
          <c:idx val="1"/>
          <c:order val="1"/>
          <c:spPr>
            <a:ln w="28575">
              <a:noFill/>
            </a:ln>
          </c:spPr>
          <c:marker>
            <c:symbol val="none"/>
          </c:marker>
          <c:dLbls>
            <c:delete val="1"/>
          </c:dLbls>
          <c:val>
            <c:numRef>
              <c:f>'D:\Chapter examples\Chapter08\[shade between lines.xls]ShadeZone'!#REF!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C-4403-A239-6542DBC02E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6544344"/>
        <c:axId val="794593368"/>
      </c:lineChart>
      <c:catAx>
        <c:axId val="846543560"/>
        <c:scaling>
          <c:orientation val="minMax"/>
        </c:scaling>
        <c:delete val="1"/>
        <c:axPos val="b"/>
        <c:majorTickMark val="out"/>
        <c:minorTickMark val="none"/>
        <c:tickLblPos val="nextTo"/>
        <c:crossAx val="846543952"/>
        <c:crosses val="autoZero"/>
        <c:auto val="1"/>
        <c:lblAlgn val="ctr"/>
        <c:lblOffset val="100"/>
        <c:noMultiLvlLbl val="0"/>
      </c:catAx>
      <c:valAx>
        <c:axId val="84654395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6543560"/>
        <c:crosses val="autoZero"/>
        <c:crossBetween val="between"/>
        <c:majorUnit val="0.1"/>
      </c:valAx>
      <c:catAx>
        <c:axId val="846544344"/>
        <c:scaling>
          <c:orientation val="minMax"/>
        </c:scaling>
        <c:delete val="1"/>
        <c:axPos val="b"/>
        <c:majorTickMark val="out"/>
        <c:minorTickMark val="none"/>
        <c:tickLblPos val="nextTo"/>
        <c:crossAx val="794593368"/>
        <c:crosses val="autoZero"/>
        <c:auto val="1"/>
        <c:lblAlgn val="ctr"/>
        <c:lblOffset val="100"/>
        <c:noMultiLvlLbl val="0"/>
      </c:catAx>
      <c:valAx>
        <c:axId val="794593368"/>
        <c:scaling>
          <c:orientation val="minMax"/>
          <c:max val="1"/>
          <c:min val="0"/>
        </c:scaling>
        <c:delete val="0"/>
        <c:axPos val="r"/>
        <c:numFmt formatCode="0%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6544344"/>
        <c:crosses val="max"/>
        <c:crossBetween val="between"/>
        <c:maj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99" mc:Ignorable="a14" a14:legacySpreadsheetColorIndex="43"/>
            </a:gs>
            <a:gs pos="100000">
              <a:srgbClr xmlns:mc="http://schemas.openxmlformats.org/markup-compatibility/2006" xmlns:a14="http://schemas.microsoft.com/office/drawing/2010/main" val="00FF00" mc:Ignorable="a14" a14:legacySpreadsheetColorIndex="11"/>
            </a:gs>
          </a:gsLst>
          <a:lin ang="54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 Completed</a:t>
            </a:r>
          </a:p>
        </c:rich>
      </c:tx>
      <c:layout>
        <c:manualLayout>
          <c:xMode val="edge"/>
          <c:yMode val="edge"/>
          <c:x val="0.15325727841115305"/>
          <c:y val="3.8314319602788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4866292752831"/>
          <c:y val="0.21072875781533545"/>
          <c:w val="0.77011782401604412"/>
          <c:h val="0.77011782401604412"/>
        </c:manualLayout>
      </c:layout>
      <c:pieChart>
        <c:varyColors val="1"/>
        <c:ser>
          <c:idx val="0"/>
          <c:order val="0"/>
          <c:spPr>
            <a:ln w="25400">
              <a:noFill/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D2-43AB-93FF-34DE079BA5AE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D2-43AB-93FF-34DE079BA5AE}"/>
              </c:ext>
            </c:extLst>
          </c:dPt>
          <c:dPt>
            <c:idx val="2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5D2-43AB-93FF-34DE079BA5AE}"/>
              </c:ext>
            </c:extLst>
          </c:dPt>
          <c:dPt>
            <c:idx val="3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5D2-43AB-93FF-34DE079BA5AE}"/>
              </c:ext>
            </c:extLst>
          </c:dPt>
          <c:dLbls>
            <c:delete val="1"/>
          </c:dLbls>
          <c:val>
            <c:numRef>
              <c:f>Dial1!$A$4:$A$6</c:f>
              <c:numCache>
                <c:formatCode>0.0%</c:formatCode>
                <c:ptCount val="3"/>
                <c:pt idx="0">
                  <c:v>0.4</c:v>
                </c:pt>
                <c:pt idx="1">
                  <c:v>9.9999999999999978E-2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D2-43AB-93FF-34DE079BA5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C0C0C0" mc:Ignorable="a14" a14:legacySpreadsheetColorIndex="22"/>
        </a:gs>
        <a:gs pos="100000">
          <a:srgbClr xmlns:mc="http://schemas.openxmlformats.org/markup-compatibility/2006" xmlns:a14="http://schemas.microsoft.com/office/drawing/2010/main" val="000000" mc:Ignorable="a14" a14:legacySpreadsheetColorIndex="8"/>
        </a:gs>
      </a:gsLst>
      <a:path path="rect">
        <a:fillToRect l="50000" t="50000" r="50000" b="50000"/>
      </a:path>
    </a:gra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 a t I n g</a:t>
            </a:r>
          </a:p>
        </c:rich>
      </c:tx>
      <c:layout>
        <c:manualLayout>
          <c:xMode val="edge"/>
          <c:yMode val="edge"/>
          <c:x val="0.34722339960191378"/>
          <c:y val="1.9157159801394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77829582484206"/>
          <c:y val="0.15708871037143188"/>
          <c:w val="0.75000254314013381"/>
          <c:h val="0.82758930342022652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FFF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B6-4B3B-8366-DDFC1B2EB644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B6-4B3B-8366-DDFC1B2EB644}"/>
              </c:ext>
            </c:extLst>
          </c:dPt>
          <c:dPt>
            <c:idx val="2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EB6-4B3B-8366-DDFC1B2EB644}"/>
              </c:ext>
            </c:extLst>
          </c:dPt>
          <c:dPt>
            <c:idx val="3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EB6-4B3B-8366-DDFC1B2EB644}"/>
              </c:ext>
            </c:extLst>
          </c:dPt>
          <c:dLbls>
            <c:delete val="1"/>
          </c:dLbls>
          <c:val>
            <c:numRef>
              <c:f>Dial2!$A$4:$A$6</c:f>
              <c:numCache>
                <c:formatCode>0.0%</c:formatCode>
                <c:ptCount val="3"/>
                <c:pt idx="0">
                  <c:v>0.16</c:v>
                </c:pt>
                <c:pt idx="1">
                  <c:v>0.33999999999999997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B6-4B3B-8366-DDFC1B2EB644}"/>
            </c:ext>
          </c:extLst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EB6-4B3B-8366-DDFC1B2EB64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EB6-4B3B-8366-DDFC1B2EB644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EB6-4B3B-8366-DDFC1B2EB644}"/>
              </c:ext>
            </c:extLst>
          </c:dPt>
          <c:dPt>
            <c:idx val="3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CEB6-4B3B-8366-DDFC1B2EB644}"/>
              </c:ext>
            </c:extLst>
          </c:dPt>
          <c:dLbls>
            <c:dLbl>
              <c:idx val="0"/>
              <c:tx>
                <c:strRef>
                  <c:f>Dial2!$C$4</c:f>
                  <c:strCache>
                    <c:ptCount val="1"/>
                    <c:pt idx="0">
                      <c:v>Critical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{DA5D16FD-B83A-4522-A192-52E16AFFCA58}</c15:txfldGUID>
                      <c15:f>Dial2!$C$4</c15:f>
                      <c15:dlblFieldTableCache>
                        <c:ptCount val="1"/>
                        <c:pt idx="0">
                          <c:v>Critical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CEB6-4B3B-8366-DDFC1B2EB644}"/>
                </c:ext>
              </c:extLst>
            </c:dLbl>
            <c:dLbl>
              <c:idx val="1"/>
              <c:tx>
                <c:strRef>
                  <c:f>Dial2!$C$5</c:f>
                  <c:strCache>
                    <c:ptCount val="1"/>
                    <c:pt idx="0">
                      <c:v>Unsafe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{DAFA0F07-666B-417E-B109-BE203DE854AF}</c15:txfldGUID>
                      <c15:f>Dial2!$C$5</c15:f>
                      <c15:dlblFieldTableCache>
                        <c:ptCount val="1"/>
                        <c:pt idx="0">
                          <c:v>Unsafe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CEB6-4B3B-8366-DDFC1B2EB644}"/>
                </c:ext>
              </c:extLst>
            </c:dLbl>
            <c:dLbl>
              <c:idx val="2"/>
              <c:tx>
                <c:strRef>
                  <c:f>Dial2!$C$6</c:f>
                  <c:strCache>
                    <c:ptCount val="1"/>
                    <c:pt idx="0">
                      <c:v>Safe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{89F11828-0688-4250-917B-DC0F8CE4989E}</c15:txfldGUID>
                      <c15:f>Dial2!$C$6</c15:f>
                      <c15:dlblFieldTableCache>
                        <c:ptCount val="1"/>
                        <c:pt idx="0">
                          <c:v>Safe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EB6-4B3B-8366-DDFC1B2EB6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B6-4B3B-8366-DDFC1B2EB6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Dial2!$B$4:$B$7</c:f>
              <c:numCache>
                <c:formatCode>0%</c:formatCode>
                <c:ptCount val="4"/>
                <c:pt idx="0">
                  <c:v>0.1</c:v>
                </c:pt>
                <c:pt idx="1">
                  <c:v>0.15</c:v>
                </c:pt>
                <c:pt idx="2">
                  <c:v>0.25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EB6-4B3B-8366-DDFC1B2EB6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1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C0C0C0" mc:Ignorable="a14" a14:legacySpreadsheetColorIndex="22"/>
        </a:gs>
        <a:gs pos="100000">
          <a:srgbClr xmlns:mc="http://schemas.openxmlformats.org/markup-compatibility/2006" xmlns:a14="http://schemas.microsoft.com/office/drawing/2010/main" val="000000" mc:Ignorable="a14" a14:legacySpreadsheetColorIndex="8"/>
        </a:gs>
      </a:gsLst>
      <a:path path="rect">
        <a:fillToRect l="50000" t="50000" r="50000" b="50000"/>
      </a:path>
    </a:gra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gif"/><Relationship Id="rId13" Type="http://schemas.openxmlformats.org/officeDocument/2006/relationships/image" Target="../media/image15.gif"/><Relationship Id="rId18" Type="http://schemas.openxmlformats.org/officeDocument/2006/relationships/image" Target="../media/image20.gif"/><Relationship Id="rId3" Type="http://schemas.openxmlformats.org/officeDocument/2006/relationships/image" Target="../media/image5.gif"/><Relationship Id="rId7" Type="http://schemas.openxmlformats.org/officeDocument/2006/relationships/image" Target="../media/image9.gif"/><Relationship Id="rId12" Type="http://schemas.openxmlformats.org/officeDocument/2006/relationships/image" Target="../media/image14.gif"/><Relationship Id="rId17" Type="http://schemas.openxmlformats.org/officeDocument/2006/relationships/image" Target="../media/image19.gif"/><Relationship Id="rId2" Type="http://schemas.openxmlformats.org/officeDocument/2006/relationships/image" Target="../media/image4.gif"/><Relationship Id="rId16" Type="http://schemas.openxmlformats.org/officeDocument/2006/relationships/image" Target="../media/image18.emf"/><Relationship Id="rId20" Type="http://schemas.openxmlformats.org/officeDocument/2006/relationships/image" Target="../media/image22.gif"/><Relationship Id="rId1" Type="http://schemas.openxmlformats.org/officeDocument/2006/relationships/image" Target="../media/image3.gif"/><Relationship Id="rId6" Type="http://schemas.openxmlformats.org/officeDocument/2006/relationships/image" Target="../media/image8.gif"/><Relationship Id="rId11" Type="http://schemas.openxmlformats.org/officeDocument/2006/relationships/image" Target="../media/image13.gif"/><Relationship Id="rId5" Type="http://schemas.openxmlformats.org/officeDocument/2006/relationships/image" Target="../media/image7.gif"/><Relationship Id="rId15" Type="http://schemas.openxmlformats.org/officeDocument/2006/relationships/image" Target="../media/image17.gif"/><Relationship Id="rId10" Type="http://schemas.openxmlformats.org/officeDocument/2006/relationships/image" Target="../media/image12.gif"/><Relationship Id="rId19" Type="http://schemas.openxmlformats.org/officeDocument/2006/relationships/image" Target="../media/image21.gif"/><Relationship Id="rId4" Type="http://schemas.openxmlformats.org/officeDocument/2006/relationships/image" Target="../media/image6.gif"/><Relationship Id="rId9" Type="http://schemas.openxmlformats.org/officeDocument/2006/relationships/image" Target="../media/image11.gif"/><Relationship Id="rId14" Type="http://schemas.openxmlformats.org/officeDocument/2006/relationships/image" Target="../media/image16.gi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15</xdr:row>
      <xdr:rowOff>76200</xdr:rowOff>
    </xdr:from>
    <xdr:to>
      <xdr:col>18</xdr:col>
      <xdr:colOff>485775</xdr:colOff>
      <xdr:row>34</xdr:row>
      <xdr:rowOff>95250</xdr:rowOff>
    </xdr:to>
    <xdr:graphicFrame macro="">
      <xdr:nvGraphicFramePr>
        <xdr:cNvPr id="2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114300</xdr:rowOff>
    </xdr:from>
    <xdr:to>
      <xdr:col>10</xdr:col>
      <xdr:colOff>47625</xdr:colOff>
      <xdr:row>32</xdr:row>
      <xdr:rowOff>28575</xdr:rowOff>
    </xdr:to>
    <xdr:graphicFrame macro="">
      <xdr:nvGraphicFramePr>
        <xdr:cNvPr id="3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0.31826</cdr:x>
      <cdr:y>0.75248</cdr:y>
    </cdr:from>
    <cdr:to>
      <cdr:x>0.69573</cdr:x>
      <cdr:y>0.89772</cdr:y>
    </cdr:to>
    <cdr:sp macro="" textlink="Dial2!$B$1">
      <cdr:nvSpPr>
        <cdr:cNvPr id="9217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879268" y="1881029"/>
          <a:ext cx="1039073" cy="362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36576" rIns="45720" bIns="36576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DFB05315-357B-4DD6-9723-3A3F220C916D}" type="TxLink">
            <a:rPr lang="en-US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pPr algn="ctr" rtl="0">
              <a:defRPr sz="1000"/>
            </a:pPr>
            <a:t>32.0%</a:t>
          </a:fld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0</xdr:row>
      <xdr:rowOff>152400</xdr:rowOff>
    </xdr:from>
    <xdr:to>
      <xdr:col>10</xdr:col>
      <xdr:colOff>47625</xdr:colOff>
      <xdr:row>20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0.37472</cdr:x>
      <cdr:y>0.67537</cdr:y>
    </cdr:from>
    <cdr:to>
      <cdr:x>0.59341</cdr:x>
      <cdr:y>0.77846</cdr:y>
    </cdr:to>
    <cdr:sp macro="" textlink="Dial3!$A$1">
      <cdr:nvSpPr>
        <cdr:cNvPr id="11265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27352" y="2164631"/>
          <a:ext cx="772809" cy="3299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0D99946-C9F6-48A5-A934-944C654FF2B2}" type="TxLink"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65.0%</a:t>
          </a:fld>
          <a:endParaRPr 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15</xdr:row>
      <xdr:rowOff>85725</xdr:rowOff>
    </xdr:from>
    <xdr:to>
      <xdr:col>9</xdr:col>
      <xdr:colOff>133350</xdr:colOff>
      <xdr:row>39</xdr:row>
      <xdr:rowOff>47625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142875</xdr:rowOff>
    </xdr:from>
    <xdr:to>
      <xdr:col>7</xdr:col>
      <xdr:colOff>257175</xdr:colOff>
      <xdr:row>33</xdr:row>
      <xdr:rowOff>28575</xdr:rowOff>
    </xdr:to>
    <xdr:graphicFrame macro="">
      <xdr:nvGraphicFramePr>
        <xdr:cNvPr id="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0.67406</cdr:x>
      <cdr:y>0.07289</cdr:y>
    </cdr:from>
    <cdr:to>
      <cdr:x>0.89999</cdr:x>
      <cdr:y>0.15191</cdr:y>
    </cdr:to>
    <cdr:sp macro="" textlink="">
      <cdr:nvSpPr>
        <cdr:cNvPr id="204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8268" y="231589"/>
          <a:ext cx="1295514" cy="24763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0000" mc:Ignorable="a14" a14:legacySpreadsheetColorIndex="8"/>
        </a:solidFill>
        <a:ln xmlns:a="http://schemas.openxmlformats.org/drawingml/2006/main" w="1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1" i="0" u="none" strike="noStrike" baseline="0">
              <a:solidFill>
                <a:srgbClr val="FFFFFF"/>
              </a:solidFill>
              <a:latin typeface="Arial Narrow"/>
            </a:rPr>
            <a:t>Project Schedule</a:t>
          </a:r>
          <a:endParaRPr lang="en-U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</xdr:row>
      <xdr:rowOff>28575</xdr:rowOff>
    </xdr:from>
    <xdr:to>
      <xdr:col>13</xdr:col>
      <xdr:colOff>257175</xdr:colOff>
      <xdr:row>10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9</xdr:row>
      <xdr:rowOff>66675</xdr:rowOff>
    </xdr:from>
    <xdr:to>
      <xdr:col>13</xdr:col>
      <xdr:colOff>257175</xdr:colOff>
      <xdr:row>18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447675</xdr:colOff>
      <xdr:row>17</xdr:row>
      <xdr:rowOff>104775</xdr:rowOff>
    </xdr:from>
    <xdr:to>
      <xdr:col>13</xdr:col>
      <xdr:colOff>257175</xdr:colOff>
      <xdr:row>28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447675</xdr:colOff>
      <xdr:row>29</xdr:row>
      <xdr:rowOff>19050</xdr:rowOff>
    </xdr:from>
    <xdr:to>
      <xdr:col>13</xdr:col>
      <xdr:colOff>266700</xdr:colOff>
      <xdr:row>43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47625</xdr:rowOff>
    </xdr:from>
    <xdr:to>
      <xdr:col>12</xdr:col>
      <xdr:colOff>209550</xdr:colOff>
      <xdr:row>20</xdr:row>
      <xdr:rowOff>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57150</xdr:rowOff>
    </xdr:from>
    <xdr:to>
      <xdr:col>14</xdr:col>
      <xdr:colOff>85725</xdr:colOff>
      <xdr:row>25</xdr:row>
      <xdr:rowOff>114300</xdr:rowOff>
    </xdr:to>
    <xdr:graphicFrame macro="">
      <xdr:nvGraphicFramePr>
        <xdr:cNvPr id="2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</xdr:row>
      <xdr:rowOff>85725</xdr:rowOff>
    </xdr:from>
    <xdr:to>
      <xdr:col>13</xdr:col>
      <xdr:colOff>238125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28575</xdr:rowOff>
    </xdr:from>
    <xdr:to>
      <xdr:col>12</xdr:col>
      <xdr:colOff>342900</xdr:colOff>
      <xdr:row>21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66675</xdr:rowOff>
    </xdr:from>
    <xdr:to>
      <xdr:col>11</xdr:col>
      <xdr:colOff>0</xdr:colOff>
      <xdr:row>17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11</xdr:row>
      <xdr:rowOff>147637</xdr:rowOff>
    </xdr:from>
    <xdr:to>
      <xdr:col>10</xdr:col>
      <xdr:colOff>400050</xdr:colOff>
      <xdr:row>28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71436</xdr:rowOff>
    </xdr:from>
    <xdr:to>
      <xdr:col>15</xdr:col>
      <xdr:colOff>171450</xdr:colOff>
      <xdr:row>22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14</xdr:col>
      <xdr:colOff>304800</xdr:colOff>
      <xdr:row>44</xdr:row>
      <xdr:rowOff>138113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14</xdr:row>
      <xdr:rowOff>90487</xdr:rowOff>
    </xdr:from>
    <xdr:to>
      <xdr:col>12</xdr:col>
      <xdr:colOff>295275</xdr:colOff>
      <xdr:row>36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8</xdr:row>
      <xdr:rowOff>52386</xdr:rowOff>
    </xdr:from>
    <xdr:to>
      <xdr:col>10</xdr:col>
      <xdr:colOff>333375</xdr:colOff>
      <xdr:row>22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1</xdr:rowOff>
    </xdr:from>
    <xdr:to>
      <xdr:col>1</xdr:col>
      <xdr:colOff>2533651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485776"/>
          <a:ext cx="2505075" cy="126682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</xdr:row>
      <xdr:rowOff>0</xdr:rowOff>
    </xdr:from>
    <xdr:to>
      <xdr:col>1</xdr:col>
      <xdr:colOff>2533651</xdr:colOff>
      <xdr:row>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1752600"/>
          <a:ext cx="2533649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</xdr:rowOff>
    </xdr:from>
    <xdr:to>
      <xdr:col>1</xdr:col>
      <xdr:colOff>2533651</xdr:colOff>
      <xdr:row>5</xdr:row>
      <xdr:rowOff>1262923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3019426"/>
          <a:ext cx="2533650" cy="12629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2533651</xdr:colOff>
      <xdr:row>7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6269" y="4286250"/>
          <a:ext cx="2535116" cy="12675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4475" y="5553075"/>
          <a:ext cx="2581275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4475" y="6819900"/>
          <a:ext cx="2581275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4475" y="8086725"/>
          <a:ext cx="2581275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4475" y="9353550"/>
          <a:ext cx="2581275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14475" y="10620375"/>
          <a:ext cx="2581275" cy="1266825"/>
        </a:xfrm>
        <a:prstGeom prst="rect">
          <a:avLst/>
        </a:prstGeom>
      </xdr:spPr>
    </xdr:pic>
    <xdr:clientData/>
  </xdr:twoCellAnchor>
  <xdr:twoCellAnchor editAs="oneCell">
    <xdr:from>
      <xdr:col>2</xdr:col>
      <xdr:colOff>592848</xdr:colOff>
      <xdr:row>3</xdr:row>
      <xdr:rowOff>0</xdr:rowOff>
    </xdr:from>
    <xdr:to>
      <xdr:col>3</xdr:col>
      <xdr:colOff>1373899</xdr:colOff>
      <xdr:row>4</xdr:row>
      <xdr:rowOff>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88598" y="485775"/>
          <a:ext cx="1390651" cy="1266825"/>
        </a:xfrm>
        <a:prstGeom prst="rect">
          <a:avLst/>
        </a:prstGeom>
      </xdr:spPr>
    </xdr:pic>
    <xdr:clientData/>
  </xdr:twoCellAnchor>
  <xdr:twoCellAnchor editAs="oneCell">
    <xdr:from>
      <xdr:col>2</xdr:col>
      <xdr:colOff>592849</xdr:colOff>
      <xdr:row>5</xdr:row>
      <xdr:rowOff>0</xdr:rowOff>
    </xdr:from>
    <xdr:to>
      <xdr:col>3</xdr:col>
      <xdr:colOff>1364374</xdr:colOff>
      <xdr:row>6</xdr:row>
      <xdr:rowOff>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88599" y="3019425"/>
          <a:ext cx="1381125" cy="12668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1397876</xdr:colOff>
      <xdr:row>7</xdr:row>
      <xdr:rowOff>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350" y="4286250"/>
          <a:ext cx="1397876" cy="1266825"/>
        </a:xfrm>
        <a:prstGeom prst="rect">
          <a:avLst/>
        </a:prstGeom>
      </xdr:spPr>
    </xdr:pic>
    <xdr:clientData/>
  </xdr:twoCellAnchor>
  <xdr:twoCellAnchor editAs="oneCell">
    <xdr:from>
      <xdr:col>2</xdr:col>
      <xdr:colOff>592850</xdr:colOff>
      <xdr:row>7</xdr:row>
      <xdr:rowOff>1</xdr:rowOff>
    </xdr:from>
    <xdr:to>
      <xdr:col>3</xdr:col>
      <xdr:colOff>1612024</xdr:colOff>
      <xdr:row>8</xdr:row>
      <xdr:rowOff>207877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88600" y="5553076"/>
          <a:ext cx="1628774" cy="1474701"/>
        </a:xfrm>
        <a:prstGeom prst="rect">
          <a:avLst/>
        </a:prstGeom>
      </xdr:spPr>
    </xdr:pic>
    <xdr:clientData/>
  </xdr:twoCellAnchor>
  <xdr:twoCellAnchor editAs="oneCell">
    <xdr:from>
      <xdr:col>2</xdr:col>
      <xdr:colOff>609599</xdr:colOff>
      <xdr:row>11</xdr:row>
      <xdr:rowOff>0</xdr:rowOff>
    </xdr:from>
    <xdr:to>
      <xdr:col>3</xdr:col>
      <xdr:colOff>2581274</xdr:colOff>
      <xdr:row>12</xdr:row>
      <xdr:rowOff>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381499" y="10620375"/>
          <a:ext cx="2581275" cy="1266825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8</xdr:row>
      <xdr:rowOff>0</xdr:rowOff>
    </xdr:from>
    <xdr:to>
      <xdr:col>4</xdr:col>
      <xdr:colOff>9526</xdr:colOff>
      <xdr:row>9</xdr:row>
      <xdr:rowOff>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81501" y="6819900"/>
          <a:ext cx="2590800" cy="1266825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9</xdr:row>
      <xdr:rowOff>1266824</xdr:rowOff>
    </xdr:from>
    <xdr:to>
      <xdr:col>4</xdr:col>
      <xdr:colOff>0</xdr:colOff>
      <xdr:row>10</xdr:row>
      <xdr:rowOff>1266824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1" y="9353549"/>
          <a:ext cx="2581274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0</xdr:colOff>
      <xdr:row>10</xdr:row>
      <xdr:rowOff>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81500" y="8086725"/>
          <a:ext cx="2581275" cy="12668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1</xdr:rowOff>
    </xdr:from>
    <xdr:to>
      <xdr:col>4</xdr:col>
      <xdr:colOff>0</xdr:colOff>
      <xdr:row>13</xdr:row>
      <xdr:rowOff>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71900" y="11887201"/>
          <a:ext cx="2581275" cy="12668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81025" y="11887200"/>
          <a:ext cx="2581275" cy="12668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0</xdr:colOff>
      <xdr:row>5</xdr:row>
      <xdr:rowOff>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771900" y="1752600"/>
          <a:ext cx="2581275" cy="12668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41</xdr:row>
      <xdr:rowOff>0</xdr:rowOff>
    </xdr:from>
    <xdr:to>
      <xdr:col>4</xdr:col>
      <xdr:colOff>0</xdr:colOff>
      <xdr:row>42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10</xdr:row>
      <xdr:rowOff>109536</xdr:rowOff>
    </xdr:from>
    <xdr:to>
      <xdr:col>16</xdr:col>
      <xdr:colOff>361950</xdr:colOff>
      <xdr:row>34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</xdr:row>
      <xdr:rowOff>19050</xdr:rowOff>
    </xdr:from>
    <xdr:to>
      <xdr:col>11</xdr:col>
      <xdr:colOff>438150</xdr:colOff>
      <xdr:row>20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95250</xdr:rowOff>
    </xdr:from>
    <xdr:to>
      <xdr:col>5</xdr:col>
      <xdr:colOff>133350</xdr:colOff>
      <xdr:row>22</xdr:row>
      <xdr:rowOff>19050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66675</xdr:rowOff>
    </xdr:from>
    <xdr:to>
      <xdr:col>7</xdr:col>
      <xdr:colOff>123825</xdr:colOff>
      <xdr:row>20</xdr:row>
      <xdr:rowOff>142875</xdr:rowOff>
    </xdr:to>
    <xdr:graphicFrame macro="">
      <xdr:nvGraphicFramePr>
        <xdr:cNvPr id="2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25</xdr:row>
      <xdr:rowOff>152400</xdr:rowOff>
    </xdr:from>
    <xdr:to>
      <xdr:col>3</xdr:col>
      <xdr:colOff>381000</xdr:colOff>
      <xdr:row>28</xdr:row>
      <xdr:rowOff>47625</xdr:rowOff>
    </xdr:to>
    <xdr:sp macro="" textlink="">
      <xdr:nvSpPr>
        <xdr:cNvPr id="3" name="AutoShape 1026"/>
        <xdr:cNvSpPr>
          <a:spLocks noChangeArrowheads="1"/>
        </xdr:cNvSpPr>
      </xdr:nvSpPr>
      <xdr:spPr bwMode="auto">
        <a:xfrm>
          <a:off x="647700" y="4362450"/>
          <a:ext cx="1666875" cy="381000"/>
        </a:xfrm>
        <a:prstGeom prst="leftRightArrow">
          <a:avLst>
            <a:gd name="adj1" fmla="val 50000"/>
            <a:gd name="adj2" fmla="val 87500"/>
          </a:avLst>
        </a:prstGeom>
        <a:gradFill rotWithShape="1">
          <a:gsLst>
            <a:gs pos="0">
              <a:srgbClr xmlns:mc="http://schemas.openxmlformats.org/markup-compatibility/2006" xmlns:a14="http://schemas.microsoft.com/office/drawing/2010/main" val="760000" mc:Ignorable="a14" a14:legacySpreadsheetColorIndex="1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0000" mc:Ignorable="a14" a14:legacySpreadsheetColorIndex="10"/>
            </a:gs>
            <a:gs pos="100000">
              <a:srgbClr xmlns:mc="http://schemas.openxmlformats.org/markup-compatibility/2006" xmlns:a14="http://schemas.microsoft.com/office/drawing/2010/main" val="760000" mc:Ignorable="a14" a14:legacySpreadsheetColorIndex="10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xmlns:mc="http://schemas.openxmlformats.org/markup-compatibility/2006" val="333333" mc:Ignorable="a14" a14:legacySpreadsheetColorIndex="63">
                    <a:alpha val="50000"/>
                  </a:srgbClr>
                </a:outerShdw>
              </a:effectLst>
            </a14:hiddenEffects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85725</xdr:rowOff>
    </xdr:from>
    <xdr:to>
      <xdr:col>6</xdr:col>
      <xdr:colOff>123825</xdr:colOff>
      <xdr:row>15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0.30162</cdr:x>
      <cdr:y>0.75224</cdr:y>
    </cdr:from>
    <cdr:to>
      <cdr:x>0.71737</cdr:x>
      <cdr:y>0.89724</cdr:y>
    </cdr:to>
    <cdr:sp macro="" textlink="Dial1!$B$1">
      <cdr:nvSpPr>
        <cdr:cNvPr id="716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5888" y="1880429"/>
          <a:ext cx="1037530" cy="361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36576" rIns="45720" bIns="36576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E6EA515-FA83-471D-B692-302ADCB33213}" type="TxLink">
            <a:rPr lang="en-US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pPr algn="ctr" rtl="0">
              <a:defRPr sz="1000"/>
            </a:pPr>
            <a:t>80.0%</a:t>
          </a:fld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0</xdr:row>
      <xdr:rowOff>95250</xdr:rowOff>
    </xdr:from>
    <xdr:to>
      <xdr:col>6</xdr:col>
      <xdr:colOff>200025</xdr:colOff>
      <xdr:row>15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workbookViewId="0">
      <selection activeCell="A36" sqref="A36"/>
    </sheetView>
  </sheetViews>
  <sheetFormatPr defaultRowHeight="12.75" x14ac:dyDescent="0.2"/>
  <cols>
    <col min="1" max="4" width="8" customWidth="1"/>
    <col min="5" max="5" width="3.28515625" customWidth="1"/>
    <col min="6" max="6" width="14.140625" customWidth="1"/>
    <col min="7" max="10" width="9.570312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G1" s="65" t="s">
        <v>4</v>
      </c>
      <c r="H1" s="65"/>
      <c r="I1" s="65"/>
      <c r="J1" s="65"/>
    </row>
    <row r="2" spans="1:10" x14ac:dyDescent="0.2">
      <c r="A2" s="2">
        <v>1664</v>
      </c>
      <c r="B2" s="2">
        <v>2646</v>
      </c>
      <c r="C2" s="2">
        <v>1000</v>
      </c>
      <c r="D2" s="2">
        <v>657</v>
      </c>
      <c r="G2" s="1" t="s">
        <v>0</v>
      </c>
      <c r="H2" s="1" t="s">
        <v>1</v>
      </c>
      <c r="I2" s="1" t="s">
        <v>2</v>
      </c>
      <c r="J2" s="1" t="s">
        <v>3</v>
      </c>
    </row>
    <row r="3" spans="1:10" x14ac:dyDescent="0.2">
      <c r="A3" s="2">
        <v>1084</v>
      </c>
      <c r="B3" s="2">
        <v>2465</v>
      </c>
      <c r="C3" s="2">
        <f t="shared" ref="C3:C26" si="0">C2+150</f>
        <v>1150</v>
      </c>
      <c r="D3" s="2">
        <v>4312</v>
      </c>
      <c r="F3" s="3" t="s">
        <v>5</v>
      </c>
      <c r="G3" s="4">
        <f>MIN(A$2:A$26)</f>
        <v>144</v>
      </c>
      <c r="H3" s="4">
        <f>MIN(B$2:B$26)</f>
        <v>302</v>
      </c>
      <c r="I3" s="4">
        <f>MIN(C$2:C$26)</f>
        <v>1000</v>
      </c>
      <c r="J3" s="4">
        <f>MIN(D$2:D$26)</f>
        <v>597</v>
      </c>
    </row>
    <row r="4" spans="1:10" x14ac:dyDescent="0.2">
      <c r="A4" s="2">
        <v>1780</v>
      </c>
      <c r="B4" s="2">
        <v>912</v>
      </c>
      <c r="C4" s="2">
        <f t="shared" si="0"/>
        <v>1300</v>
      </c>
      <c r="D4" s="2">
        <v>4756</v>
      </c>
      <c r="F4" s="3" t="s">
        <v>6</v>
      </c>
      <c r="G4" s="5">
        <f>PERCENTILE(A$2:A$26,0.25)</f>
        <v>1084</v>
      </c>
      <c r="H4" s="5">
        <f>PERCENTILE(B$2:B$26,0.25)</f>
        <v>553</v>
      </c>
      <c r="I4" s="5">
        <f>PERCENTILE(C$2:C$26,0.25)</f>
        <v>1900</v>
      </c>
      <c r="J4" s="5">
        <f>PERCENTILE(D$2:D$26,0.25)</f>
        <v>1474</v>
      </c>
    </row>
    <row r="5" spans="1:10" x14ac:dyDescent="0.2">
      <c r="A5" s="2">
        <v>144</v>
      </c>
      <c r="B5" s="2">
        <v>2319</v>
      </c>
      <c r="C5" s="2">
        <f t="shared" si="0"/>
        <v>1450</v>
      </c>
      <c r="D5" s="2">
        <v>3370</v>
      </c>
      <c r="F5" s="3" t="s">
        <v>7</v>
      </c>
      <c r="G5" s="4">
        <f>MEDIAN(A$2:A$26)</f>
        <v>1780</v>
      </c>
      <c r="H5" s="4">
        <f>MEDIAN(B$2:B$26)</f>
        <v>1645</v>
      </c>
      <c r="I5" s="4">
        <f>MEDIAN(C$2:C$26)</f>
        <v>2800</v>
      </c>
      <c r="J5" s="4">
        <f>MEDIAN(D$2:D$26)</f>
        <v>2757</v>
      </c>
    </row>
    <row r="6" spans="1:10" x14ac:dyDescent="0.2">
      <c r="A6" s="2">
        <v>921</v>
      </c>
      <c r="B6" s="2">
        <v>553</v>
      </c>
      <c r="C6" s="2">
        <f t="shared" si="0"/>
        <v>1600</v>
      </c>
      <c r="D6" s="2">
        <v>1575</v>
      </c>
      <c r="F6" s="3" t="s">
        <v>8</v>
      </c>
      <c r="G6" s="5">
        <f>PERCENTILE(A$2:A$26,0.75)</f>
        <v>2101</v>
      </c>
      <c r="H6" s="5">
        <f>PERCENTILE(B$2:B$26,0.75)</f>
        <v>2349</v>
      </c>
      <c r="I6" s="5">
        <f>PERCENTILE(C$2:C$26,0.75)</f>
        <v>3700</v>
      </c>
      <c r="J6" s="5">
        <f>PERCENTILE(D$2:D$26,0.75)</f>
        <v>3525</v>
      </c>
    </row>
    <row r="7" spans="1:10" x14ac:dyDescent="0.2">
      <c r="A7" s="2">
        <v>2402</v>
      </c>
      <c r="B7" s="2">
        <v>2349</v>
      </c>
      <c r="C7" s="2">
        <f t="shared" si="0"/>
        <v>1750</v>
      </c>
      <c r="D7" s="2">
        <v>1474</v>
      </c>
      <c r="F7" s="3" t="s">
        <v>9</v>
      </c>
      <c r="G7" s="4">
        <f>MAX(A$2:A$26)</f>
        <v>2458</v>
      </c>
      <c r="H7" s="4">
        <f>MAX(B$2:B$26)</f>
        <v>2646</v>
      </c>
      <c r="I7" s="4">
        <f>MAX(C$2:C$26)</f>
        <v>4600</v>
      </c>
      <c r="J7" s="4">
        <f>MAX(D$2:D$26)</f>
        <v>4756</v>
      </c>
    </row>
    <row r="8" spans="1:10" x14ac:dyDescent="0.2">
      <c r="A8" s="2">
        <v>2253</v>
      </c>
      <c r="B8" s="2">
        <v>2575</v>
      </c>
      <c r="C8" s="2">
        <f t="shared" si="0"/>
        <v>1900</v>
      </c>
      <c r="D8" s="2">
        <v>4312</v>
      </c>
    </row>
    <row r="9" spans="1:10" x14ac:dyDescent="0.2">
      <c r="A9" s="2">
        <v>2458</v>
      </c>
      <c r="B9" s="2">
        <v>546</v>
      </c>
      <c r="C9" s="2">
        <f t="shared" si="0"/>
        <v>2050</v>
      </c>
      <c r="D9" s="2">
        <v>3395</v>
      </c>
      <c r="G9" s="65" t="s">
        <v>10</v>
      </c>
      <c r="H9" s="65"/>
      <c r="I9" s="65"/>
      <c r="J9" s="65"/>
    </row>
    <row r="10" spans="1:10" x14ac:dyDescent="0.2">
      <c r="A10" s="2">
        <v>1031</v>
      </c>
      <c r="B10" s="2">
        <v>444</v>
      </c>
      <c r="C10" s="2">
        <f t="shared" si="0"/>
        <v>2200</v>
      </c>
      <c r="D10" s="2">
        <v>1363</v>
      </c>
      <c r="G10" s="1" t="s">
        <v>0</v>
      </c>
      <c r="H10" s="1" t="s">
        <v>1</v>
      </c>
      <c r="I10" s="1" t="s">
        <v>2</v>
      </c>
      <c r="J10" s="1" t="s">
        <v>3</v>
      </c>
    </row>
    <row r="11" spans="1:10" x14ac:dyDescent="0.2">
      <c r="A11" s="2">
        <v>2101</v>
      </c>
      <c r="B11" s="2">
        <v>2552</v>
      </c>
      <c r="C11" s="2">
        <f t="shared" si="0"/>
        <v>2350</v>
      </c>
      <c r="D11" s="2">
        <v>2670</v>
      </c>
      <c r="F11" s="6" t="s">
        <v>11</v>
      </c>
      <c r="G11" s="4">
        <f>G3</f>
        <v>144</v>
      </c>
      <c r="H11" s="4">
        <f>H3</f>
        <v>302</v>
      </c>
      <c r="I11" s="4">
        <f>I3</f>
        <v>1000</v>
      </c>
      <c r="J11" s="4">
        <f>J3</f>
        <v>597</v>
      </c>
    </row>
    <row r="12" spans="1:10" x14ac:dyDescent="0.2">
      <c r="A12" s="2">
        <v>1312</v>
      </c>
      <c r="B12" s="2">
        <v>1472</v>
      </c>
      <c r="C12" s="2">
        <f t="shared" si="0"/>
        <v>2500</v>
      </c>
      <c r="D12" s="2">
        <v>597</v>
      </c>
      <c r="F12" s="6" t="s">
        <v>12</v>
      </c>
      <c r="G12" s="4">
        <f t="shared" ref="G12:J15" si="1">G4-G3</f>
        <v>940</v>
      </c>
      <c r="H12" s="4">
        <f t="shared" si="1"/>
        <v>251</v>
      </c>
      <c r="I12" s="4">
        <f t="shared" si="1"/>
        <v>900</v>
      </c>
      <c r="J12" s="4">
        <f t="shared" si="1"/>
        <v>877</v>
      </c>
    </row>
    <row r="13" spans="1:10" x14ac:dyDescent="0.2">
      <c r="A13" s="2">
        <v>2422</v>
      </c>
      <c r="B13" s="2">
        <v>2530</v>
      </c>
      <c r="C13" s="2">
        <f t="shared" si="0"/>
        <v>2650</v>
      </c>
      <c r="D13" s="2">
        <v>3822</v>
      </c>
      <c r="F13" s="6" t="s">
        <v>13</v>
      </c>
      <c r="G13" s="4">
        <f t="shared" si="1"/>
        <v>696</v>
      </c>
      <c r="H13" s="4">
        <f t="shared" si="1"/>
        <v>1092</v>
      </c>
      <c r="I13" s="4">
        <f t="shared" si="1"/>
        <v>900</v>
      </c>
      <c r="J13" s="4">
        <f t="shared" si="1"/>
        <v>1283</v>
      </c>
    </row>
    <row r="14" spans="1:10" x14ac:dyDescent="0.2">
      <c r="A14" s="2">
        <v>1376</v>
      </c>
      <c r="B14" s="2">
        <v>1317</v>
      </c>
      <c r="C14" s="2">
        <f t="shared" si="0"/>
        <v>2800</v>
      </c>
      <c r="D14" s="2">
        <v>3340</v>
      </c>
      <c r="F14" s="6" t="s">
        <v>14</v>
      </c>
      <c r="G14" s="4">
        <f t="shared" si="1"/>
        <v>321</v>
      </c>
      <c r="H14" s="4">
        <f t="shared" si="1"/>
        <v>704</v>
      </c>
      <c r="I14" s="4">
        <f t="shared" si="1"/>
        <v>900</v>
      </c>
      <c r="J14" s="4">
        <f t="shared" si="1"/>
        <v>768</v>
      </c>
    </row>
    <row r="15" spans="1:10" x14ac:dyDescent="0.2">
      <c r="A15" s="2">
        <v>667</v>
      </c>
      <c r="B15" s="2">
        <v>2347</v>
      </c>
      <c r="C15" s="2">
        <f t="shared" si="0"/>
        <v>2950</v>
      </c>
      <c r="D15" s="2">
        <v>2757</v>
      </c>
      <c r="F15" s="6" t="s">
        <v>15</v>
      </c>
      <c r="G15" s="4">
        <f t="shared" si="1"/>
        <v>357</v>
      </c>
      <c r="H15" s="4">
        <f t="shared" si="1"/>
        <v>297</v>
      </c>
      <c r="I15" s="4">
        <f t="shared" si="1"/>
        <v>900</v>
      </c>
      <c r="J15" s="4">
        <f t="shared" si="1"/>
        <v>1231</v>
      </c>
    </row>
    <row r="16" spans="1:10" x14ac:dyDescent="0.2">
      <c r="A16" s="2">
        <v>652</v>
      </c>
      <c r="B16" s="2">
        <v>2051</v>
      </c>
      <c r="C16" s="2">
        <f t="shared" si="0"/>
        <v>3100</v>
      </c>
      <c r="D16" s="2">
        <v>651</v>
      </c>
    </row>
    <row r="17" spans="1:4" x14ac:dyDescent="0.2">
      <c r="A17" s="2">
        <v>1380</v>
      </c>
      <c r="B17" s="2">
        <v>1645</v>
      </c>
      <c r="C17" s="2">
        <f t="shared" si="0"/>
        <v>3250</v>
      </c>
      <c r="D17" s="2">
        <v>2244</v>
      </c>
    </row>
    <row r="18" spans="1:4" x14ac:dyDescent="0.2">
      <c r="A18" s="2">
        <v>1961</v>
      </c>
      <c r="B18" s="2">
        <v>545</v>
      </c>
      <c r="C18" s="2">
        <f t="shared" si="0"/>
        <v>3400</v>
      </c>
      <c r="D18" s="2">
        <v>2041</v>
      </c>
    </row>
    <row r="19" spans="1:4" x14ac:dyDescent="0.2">
      <c r="A19" s="2">
        <v>1794</v>
      </c>
      <c r="B19" s="2">
        <v>2243</v>
      </c>
      <c r="C19" s="2">
        <f t="shared" si="0"/>
        <v>3550</v>
      </c>
      <c r="D19" s="2">
        <v>656</v>
      </c>
    </row>
    <row r="20" spans="1:4" x14ac:dyDescent="0.2">
      <c r="A20" s="2">
        <v>2022</v>
      </c>
      <c r="B20" s="2">
        <v>385</v>
      </c>
      <c r="C20" s="2">
        <f t="shared" si="0"/>
        <v>3700</v>
      </c>
      <c r="D20" s="2">
        <v>3644</v>
      </c>
    </row>
    <row r="21" spans="1:4" x14ac:dyDescent="0.2">
      <c r="A21" s="2">
        <v>2059</v>
      </c>
      <c r="B21" s="2">
        <v>432</v>
      </c>
      <c r="C21" s="2">
        <f t="shared" si="0"/>
        <v>3850</v>
      </c>
      <c r="D21" s="2">
        <v>3040</v>
      </c>
    </row>
    <row r="22" spans="1:4" x14ac:dyDescent="0.2">
      <c r="A22" s="2">
        <v>544</v>
      </c>
      <c r="B22" s="2">
        <v>2265</v>
      </c>
      <c r="C22" s="2">
        <f t="shared" si="0"/>
        <v>4000</v>
      </c>
      <c r="D22" s="2">
        <v>3656</v>
      </c>
    </row>
    <row r="23" spans="1:4" x14ac:dyDescent="0.2">
      <c r="A23" s="2">
        <v>2254</v>
      </c>
      <c r="B23" s="2">
        <v>302</v>
      </c>
      <c r="C23" s="2">
        <f t="shared" si="0"/>
        <v>4150</v>
      </c>
      <c r="D23" s="2">
        <v>3525</v>
      </c>
    </row>
    <row r="24" spans="1:4" x14ac:dyDescent="0.2">
      <c r="A24" s="2">
        <v>2115</v>
      </c>
      <c r="B24" s="2">
        <v>2433</v>
      </c>
      <c r="C24" s="2">
        <f t="shared" si="0"/>
        <v>4300</v>
      </c>
      <c r="D24" s="2">
        <v>3023</v>
      </c>
    </row>
    <row r="25" spans="1:4" x14ac:dyDescent="0.2">
      <c r="A25" s="2">
        <v>1943</v>
      </c>
      <c r="B25" s="2">
        <v>1501</v>
      </c>
      <c r="C25" s="2">
        <f t="shared" si="0"/>
        <v>4450</v>
      </c>
      <c r="D25" s="2">
        <v>1306</v>
      </c>
    </row>
    <row r="26" spans="1:4" x14ac:dyDescent="0.2">
      <c r="A26" s="2">
        <v>1091</v>
      </c>
      <c r="B26" s="2">
        <v>1408</v>
      </c>
      <c r="C26" s="2">
        <f t="shared" si="0"/>
        <v>4600</v>
      </c>
      <c r="D26" s="2">
        <v>1559</v>
      </c>
    </row>
    <row r="36" spans="1:1" x14ac:dyDescent="0.2">
      <c r="A36" s="52" t="s">
        <v>154</v>
      </c>
    </row>
  </sheetData>
  <mergeCells count="2">
    <mergeCell ref="G1:J1"/>
    <mergeCell ref="G9:J9"/>
  </mergeCells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60"/>
  <sheetViews>
    <sheetView showGridLines="0" workbookViewId="0">
      <selection activeCell="A43" sqref="A43"/>
    </sheetView>
  </sheetViews>
  <sheetFormatPr defaultRowHeight="12.75" x14ac:dyDescent="0.2"/>
  <cols>
    <col min="1" max="1" width="9.28515625" bestFit="1" customWidth="1"/>
    <col min="2" max="2" width="7.42578125" customWidth="1"/>
    <col min="3" max="3" width="23.7109375" customWidth="1"/>
  </cols>
  <sheetData>
    <row r="1" spans="1:5" x14ac:dyDescent="0.2">
      <c r="A1" s="15" t="s">
        <v>42</v>
      </c>
      <c r="B1" s="15" t="s">
        <v>43</v>
      </c>
      <c r="C1" s="15" t="s">
        <v>44</v>
      </c>
    </row>
    <row r="2" spans="1:5" x14ac:dyDescent="0.2">
      <c r="A2" s="16">
        <v>1809</v>
      </c>
      <c r="B2" s="17">
        <v>1</v>
      </c>
      <c r="C2" s="5" t="s">
        <v>45</v>
      </c>
      <c r="E2" s="18"/>
    </row>
    <row r="3" spans="1:5" x14ac:dyDescent="0.2">
      <c r="A3" s="16">
        <v>1811</v>
      </c>
      <c r="B3" s="17">
        <f>B2+1</f>
        <v>2</v>
      </c>
      <c r="C3" s="5" t="s">
        <v>46</v>
      </c>
      <c r="E3" s="18"/>
    </row>
    <row r="4" spans="1:5" x14ac:dyDescent="0.2">
      <c r="A4" s="16">
        <v>1818</v>
      </c>
      <c r="B4" s="17">
        <f t="shared" ref="B4:B15" si="0">B3+1</f>
        <v>3</v>
      </c>
      <c r="C4" s="5" t="s">
        <v>47</v>
      </c>
      <c r="E4" s="18"/>
    </row>
    <row r="5" spans="1:5" x14ac:dyDescent="0.2">
      <c r="A5" s="16">
        <v>1830</v>
      </c>
      <c r="B5" s="17">
        <f t="shared" si="0"/>
        <v>4</v>
      </c>
      <c r="C5" s="5" t="s">
        <v>48</v>
      </c>
      <c r="E5" s="18"/>
    </row>
    <row r="6" spans="1:5" x14ac:dyDescent="0.2">
      <c r="A6" s="16">
        <v>1832</v>
      </c>
      <c r="B6" s="17">
        <f t="shared" si="0"/>
        <v>5</v>
      </c>
      <c r="C6" s="5" t="s">
        <v>49</v>
      </c>
      <c r="E6" s="18"/>
    </row>
    <row r="7" spans="1:5" x14ac:dyDescent="0.2">
      <c r="A7" s="16">
        <v>1834</v>
      </c>
      <c r="B7" s="17">
        <f t="shared" si="0"/>
        <v>6</v>
      </c>
      <c r="C7" s="5" t="s">
        <v>50</v>
      </c>
      <c r="E7" s="18"/>
    </row>
    <row r="8" spans="1:5" x14ac:dyDescent="0.2">
      <c r="A8" s="16">
        <v>1837</v>
      </c>
      <c r="B8" s="17">
        <f t="shared" si="0"/>
        <v>7</v>
      </c>
      <c r="C8" s="5" t="s">
        <v>51</v>
      </c>
      <c r="E8" s="18"/>
    </row>
    <row r="9" spans="1:5" x14ac:dyDescent="0.2">
      <c r="A9" s="16">
        <v>1842</v>
      </c>
      <c r="B9" s="17">
        <f t="shared" si="0"/>
        <v>8</v>
      </c>
      <c r="C9" s="5" t="s">
        <v>52</v>
      </c>
      <c r="E9" s="18"/>
    </row>
    <row r="10" spans="1:5" x14ac:dyDescent="0.2">
      <c r="A10" s="16">
        <v>1846</v>
      </c>
      <c r="B10" s="17">
        <f t="shared" si="0"/>
        <v>9</v>
      </c>
      <c r="C10" s="5" t="s">
        <v>53</v>
      </c>
      <c r="E10" s="18"/>
    </row>
    <row r="11" spans="1:5" x14ac:dyDescent="0.2">
      <c r="A11" s="16">
        <v>1851</v>
      </c>
      <c r="B11" s="17">
        <v>10</v>
      </c>
      <c r="C11" s="5" t="s">
        <v>54</v>
      </c>
      <c r="E11" s="18"/>
    </row>
    <row r="12" spans="1:5" x14ac:dyDescent="0.2">
      <c r="A12" s="16">
        <v>1854</v>
      </c>
      <c r="B12" s="17">
        <v>11</v>
      </c>
      <c r="C12" s="5" t="s">
        <v>55</v>
      </c>
      <c r="E12" s="18"/>
    </row>
    <row r="13" spans="1:5" x14ac:dyDescent="0.2">
      <c r="A13" s="16">
        <v>1860</v>
      </c>
      <c r="B13" s="17">
        <v>12</v>
      </c>
      <c r="C13" s="5" t="s">
        <v>56</v>
      </c>
      <c r="E13" s="18"/>
    </row>
    <row r="14" spans="1:5" x14ac:dyDescent="0.2">
      <c r="A14" s="16">
        <v>1863</v>
      </c>
      <c r="B14" s="17">
        <v>13</v>
      </c>
      <c r="C14" s="5" t="s">
        <v>57</v>
      </c>
      <c r="E14" s="18"/>
    </row>
    <row r="15" spans="1:5" x14ac:dyDescent="0.2">
      <c r="A15" s="16">
        <v>1865</v>
      </c>
      <c r="B15" s="17">
        <f t="shared" si="0"/>
        <v>14</v>
      </c>
      <c r="C15" s="5" t="s">
        <v>58</v>
      </c>
      <c r="E15" s="18"/>
    </row>
    <row r="22" spans="1:1" x14ac:dyDescent="0.2">
      <c r="A22" s="19"/>
    </row>
    <row r="23" spans="1:1" x14ac:dyDescent="0.2">
      <c r="A23" s="19"/>
    </row>
    <row r="24" spans="1:1" x14ac:dyDescent="0.2">
      <c r="A24" s="19"/>
    </row>
    <row r="25" spans="1:1" x14ac:dyDescent="0.2">
      <c r="A25" s="19"/>
    </row>
    <row r="26" spans="1:1" x14ac:dyDescent="0.2">
      <c r="A26" s="19"/>
    </row>
    <row r="27" spans="1:1" x14ac:dyDescent="0.2">
      <c r="A27" s="19"/>
    </row>
    <row r="28" spans="1:1" x14ac:dyDescent="0.2">
      <c r="A28" s="19"/>
    </row>
    <row r="29" spans="1:1" x14ac:dyDescent="0.2">
      <c r="A29" s="19"/>
    </row>
    <row r="30" spans="1:1" x14ac:dyDescent="0.2">
      <c r="A30" s="19"/>
    </row>
    <row r="31" spans="1:1" x14ac:dyDescent="0.2">
      <c r="A31" s="19"/>
    </row>
    <row r="32" spans="1:1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  <row r="39" spans="1:1" x14ac:dyDescent="0.2">
      <c r="A39" s="19"/>
    </row>
    <row r="40" spans="1:1" x14ac:dyDescent="0.2">
      <c r="A40" s="19"/>
    </row>
    <row r="41" spans="1:1" x14ac:dyDescent="0.2">
      <c r="A41" s="19"/>
    </row>
    <row r="42" spans="1:1" x14ac:dyDescent="0.2">
      <c r="A42" s="19"/>
    </row>
    <row r="43" spans="1:1" x14ac:dyDescent="0.2">
      <c r="A43" s="52" t="s">
        <v>154</v>
      </c>
    </row>
    <row r="44" spans="1:1" x14ac:dyDescent="0.2">
      <c r="A44" s="19"/>
    </row>
    <row r="45" spans="1:1" x14ac:dyDescent="0.2">
      <c r="A45" s="19"/>
    </row>
    <row r="46" spans="1:1" x14ac:dyDescent="0.2">
      <c r="A46" s="19"/>
    </row>
    <row r="47" spans="1:1" x14ac:dyDescent="0.2">
      <c r="A47" s="19"/>
    </row>
    <row r="48" spans="1:1" x14ac:dyDescent="0.2">
      <c r="A48" s="19"/>
    </row>
    <row r="49" spans="1:1" x14ac:dyDescent="0.2">
      <c r="A49" s="19"/>
    </row>
    <row r="50" spans="1:1" x14ac:dyDescent="0.2">
      <c r="A50" s="19"/>
    </row>
    <row r="51" spans="1:1" x14ac:dyDescent="0.2">
      <c r="A51" s="19"/>
    </row>
    <row r="52" spans="1:1" x14ac:dyDescent="0.2">
      <c r="A52" s="19"/>
    </row>
    <row r="53" spans="1:1" x14ac:dyDescent="0.2">
      <c r="A53" s="19"/>
    </row>
    <row r="54" spans="1:1" x14ac:dyDescent="0.2">
      <c r="A54" s="19"/>
    </row>
    <row r="55" spans="1:1" x14ac:dyDescent="0.2">
      <c r="A55" s="19"/>
    </row>
    <row r="56" spans="1:1" x14ac:dyDescent="0.2">
      <c r="A56" s="19"/>
    </row>
    <row r="57" spans="1:1" x14ac:dyDescent="0.2">
      <c r="A57" s="19"/>
    </row>
    <row r="58" spans="1:1" x14ac:dyDescent="0.2">
      <c r="A58" s="19"/>
    </row>
    <row r="59" spans="1:1" x14ac:dyDescent="0.2">
      <c r="A59" s="19"/>
    </row>
    <row r="60" spans="1:1" x14ac:dyDescent="0.2">
      <c r="A60" s="19"/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workbookViewId="0">
      <selection activeCell="A37" sqref="A37"/>
    </sheetView>
  </sheetViews>
  <sheetFormatPr defaultRowHeight="12.75" x14ac:dyDescent="0.2"/>
  <cols>
    <col min="1" max="1" width="25.140625" customWidth="1"/>
    <col min="2" max="2" width="11.140625" customWidth="1"/>
    <col min="257" max="257" width="25.140625" customWidth="1"/>
    <col min="258" max="258" width="11.140625" customWidth="1"/>
    <col min="513" max="513" width="25.140625" customWidth="1"/>
    <col min="514" max="514" width="11.140625" customWidth="1"/>
    <col min="769" max="769" width="25.140625" customWidth="1"/>
    <col min="770" max="770" width="11.140625" customWidth="1"/>
    <col min="1025" max="1025" width="25.140625" customWidth="1"/>
    <col min="1026" max="1026" width="11.140625" customWidth="1"/>
    <col min="1281" max="1281" width="25.140625" customWidth="1"/>
    <col min="1282" max="1282" width="11.140625" customWidth="1"/>
    <col min="1537" max="1537" width="25.140625" customWidth="1"/>
    <col min="1538" max="1538" width="11.140625" customWidth="1"/>
    <col min="1793" max="1793" width="25.140625" customWidth="1"/>
    <col min="1794" max="1794" width="11.140625" customWidth="1"/>
    <col min="2049" max="2049" width="25.140625" customWidth="1"/>
    <col min="2050" max="2050" width="11.140625" customWidth="1"/>
    <col min="2305" max="2305" width="25.140625" customWidth="1"/>
    <col min="2306" max="2306" width="11.140625" customWidth="1"/>
    <col min="2561" max="2561" width="25.140625" customWidth="1"/>
    <col min="2562" max="2562" width="11.140625" customWidth="1"/>
    <col min="2817" max="2817" width="25.140625" customWidth="1"/>
    <col min="2818" max="2818" width="11.140625" customWidth="1"/>
    <col min="3073" max="3073" width="25.140625" customWidth="1"/>
    <col min="3074" max="3074" width="11.140625" customWidth="1"/>
    <col min="3329" max="3329" width="25.140625" customWidth="1"/>
    <col min="3330" max="3330" width="11.140625" customWidth="1"/>
    <col min="3585" max="3585" width="25.140625" customWidth="1"/>
    <col min="3586" max="3586" width="11.140625" customWidth="1"/>
    <col min="3841" max="3841" width="25.140625" customWidth="1"/>
    <col min="3842" max="3842" width="11.140625" customWidth="1"/>
    <col min="4097" max="4097" width="25.140625" customWidth="1"/>
    <col min="4098" max="4098" width="11.140625" customWidth="1"/>
    <col min="4353" max="4353" width="25.140625" customWidth="1"/>
    <col min="4354" max="4354" width="11.140625" customWidth="1"/>
    <col min="4609" max="4609" width="25.140625" customWidth="1"/>
    <col min="4610" max="4610" width="11.140625" customWidth="1"/>
    <col min="4865" max="4865" width="25.140625" customWidth="1"/>
    <col min="4866" max="4866" width="11.140625" customWidth="1"/>
    <col min="5121" max="5121" width="25.140625" customWidth="1"/>
    <col min="5122" max="5122" width="11.140625" customWidth="1"/>
    <col min="5377" max="5377" width="25.140625" customWidth="1"/>
    <col min="5378" max="5378" width="11.140625" customWidth="1"/>
    <col min="5633" max="5633" width="25.140625" customWidth="1"/>
    <col min="5634" max="5634" width="11.140625" customWidth="1"/>
    <col min="5889" max="5889" width="25.140625" customWidth="1"/>
    <col min="5890" max="5890" width="11.140625" customWidth="1"/>
    <col min="6145" max="6145" width="25.140625" customWidth="1"/>
    <col min="6146" max="6146" width="11.140625" customWidth="1"/>
    <col min="6401" max="6401" width="25.140625" customWidth="1"/>
    <col min="6402" max="6402" width="11.140625" customWidth="1"/>
    <col min="6657" max="6657" width="25.140625" customWidth="1"/>
    <col min="6658" max="6658" width="11.140625" customWidth="1"/>
    <col min="6913" max="6913" width="25.140625" customWidth="1"/>
    <col min="6914" max="6914" width="11.140625" customWidth="1"/>
    <col min="7169" max="7169" width="25.140625" customWidth="1"/>
    <col min="7170" max="7170" width="11.140625" customWidth="1"/>
    <col min="7425" max="7425" width="25.140625" customWidth="1"/>
    <col min="7426" max="7426" width="11.140625" customWidth="1"/>
    <col min="7681" max="7681" width="25.140625" customWidth="1"/>
    <col min="7682" max="7682" width="11.140625" customWidth="1"/>
    <col min="7937" max="7937" width="25.140625" customWidth="1"/>
    <col min="7938" max="7938" width="11.140625" customWidth="1"/>
    <col min="8193" max="8193" width="25.140625" customWidth="1"/>
    <col min="8194" max="8194" width="11.140625" customWidth="1"/>
    <col min="8449" max="8449" width="25.140625" customWidth="1"/>
    <col min="8450" max="8450" width="11.140625" customWidth="1"/>
    <col min="8705" max="8705" width="25.140625" customWidth="1"/>
    <col min="8706" max="8706" width="11.140625" customWidth="1"/>
    <col min="8961" max="8961" width="25.140625" customWidth="1"/>
    <col min="8962" max="8962" width="11.140625" customWidth="1"/>
    <col min="9217" max="9217" width="25.140625" customWidth="1"/>
    <col min="9218" max="9218" width="11.140625" customWidth="1"/>
    <col min="9473" max="9473" width="25.140625" customWidth="1"/>
    <col min="9474" max="9474" width="11.140625" customWidth="1"/>
    <col min="9729" max="9729" width="25.140625" customWidth="1"/>
    <col min="9730" max="9730" width="11.140625" customWidth="1"/>
    <col min="9985" max="9985" width="25.140625" customWidth="1"/>
    <col min="9986" max="9986" width="11.140625" customWidth="1"/>
    <col min="10241" max="10241" width="25.140625" customWidth="1"/>
    <col min="10242" max="10242" width="11.140625" customWidth="1"/>
    <col min="10497" max="10497" width="25.140625" customWidth="1"/>
    <col min="10498" max="10498" width="11.140625" customWidth="1"/>
    <col min="10753" max="10753" width="25.140625" customWidth="1"/>
    <col min="10754" max="10754" width="11.140625" customWidth="1"/>
    <col min="11009" max="11009" width="25.140625" customWidth="1"/>
    <col min="11010" max="11010" width="11.140625" customWidth="1"/>
    <col min="11265" max="11265" width="25.140625" customWidth="1"/>
    <col min="11266" max="11266" width="11.140625" customWidth="1"/>
    <col min="11521" max="11521" width="25.140625" customWidth="1"/>
    <col min="11522" max="11522" width="11.140625" customWidth="1"/>
    <col min="11777" max="11777" width="25.140625" customWidth="1"/>
    <col min="11778" max="11778" width="11.140625" customWidth="1"/>
    <col min="12033" max="12033" width="25.140625" customWidth="1"/>
    <col min="12034" max="12034" width="11.140625" customWidth="1"/>
    <col min="12289" max="12289" width="25.140625" customWidth="1"/>
    <col min="12290" max="12290" width="11.140625" customWidth="1"/>
    <col min="12545" max="12545" width="25.140625" customWidth="1"/>
    <col min="12546" max="12546" width="11.140625" customWidth="1"/>
    <col min="12801" max="12801" width="25.140625" customWidth="1"/>
    <col min="12802" max="12802" width="11.140625" customWidth="1"/>
    <col min="13057" max="13057" width="25.140625" customWidth="1"/>
    <col min="13058" max="13058" width="11.140625" customWidth="1"/>
    <col min="13313" max="13313" width="25.140625" customWidth="1"/>
    <col min="13314" max="13314" width="11.140625" customWidth="1"/>
    <col min="13569" max="13569" width="25.140625" customWidth="1"/>
    <col min="13570" max="13570" width="11.140625" customWidth="1"/>
    <col min="13825" max="13825" width="25.140625" customWidth="1"/>
    <col min="13826" max="13826" width="11.140625" customWidth="1"/>
    <col min="14081" max="14081" width="25.140625" customWidth="1"/>
    <col min="14082" max="14082" width="11.140625" customWidth="1"/>
    <col min="14337" max="14337" width="25.140625" customWidth="1"/>
    <col min="14338" max="14338" width="11.140625" customWidth="1"/>
    <col min="14593" max="14593" width="25.140625" customWidth="1"/>
    <col min="14594" max="14594" width="11.140625" customWidth="1"/>
    <col min="14849" max="14849" width="25.140625" customWidth="1"/>
    <col min="14850" max="14850" width="11.140625" customWidth="1"/>
    <col min="15105" max="15105" width="25.140625" customWidth="1"/>
    <col min="15106" max="15106" width="11.140625" customWidth="1"/>
    <col min="15361" max="15361" width="25.140625" customWidth="1"/>
    <col min="15362" max="15362" width="11.140625" customWidth="1"/>
    <col min="15617" max="15617" width="25.140625" customWidth="1"/>
    <col min="15618" max="15618" width="11.140625" customWidth="1"/>
    <col min="15873" max="15873" width="25.140625" customWidth="1"/>
    <col min="15874" max="15874" width="11.140625" customWidth="1"/>
    <col min="16129" max="16129" width="25.140625" customWidth="1"/>
    <col min="16130" max="16130" width="11.140625" customWidth="1"/>
  </cols>
  <sheetData>
    <row r="1" spans="1:7" x14ac:dyDescent="0.2">
      <c r="A1" s="20"/>
      <c r="B1" s="20" t="s">
        <v>59</v>
      </c>
      <c r="C1" s="20" t="s">
        <v>60</v>
      </c>
    </row>
    <row r="2" spans="1:7" x14ac:dyDescent="0.2">
      <c r="A2" s="5" t="s">
        <v>61</v>
      </c>
      <c r="B2" s="21">
        <v>37619</v>
      </c>
      <c r="C2" s="5">
        <v>1</v>
      </c>
      <c r="G2" s="22"/>
    </row>
    <row r="3" spans="1:7" x14ac:dyDescent="0.2">
      <c r="A3" s="5" t="s">
        <v>62</v>
      </c>
      <c r="B3" s="21">
        <v>37620</v>
      </c>
      <c r="C3" s="5">
        <v>11</v>
      </c>
    </row>
    <row r="4" spans="1:7" x14ac:dyDescent="0.2">
      <c r="A4" s="5" t="s">
        <v>63</v>
      </c>
      <c r="B4" s="21">
        <v>37634</v>
      </c>
      <c r="C4" s="5">
        <v>9</v>
      </c>
    </row>
    <row r="5" spans="1:7" x14ac:dyDescent="0.2">
      <c r="A5" s="5" t="s">
        <v>64</v>
      </c>
      <c r="B5" s="21">
        <v>37637</v>
      </c>
      <c r="C5" s="5">
        <v>15</v>
      </c>
    </row>
    <row r="6" spans="1:7" x14ac:dyDescent="0.2">
      <c r="A6" s="5" t="s">
        <v>65</v>
      </c>
      <c r="B6" s="21">
        <v>37637</v>
      </c>
      <c r="C6" s="5">
        <v>18</v>
      </c>
    </row>
    <row r="7" spans="1:7" x14ac:dyDescent="0.2">
      <c r="A7" s="5" t="s">
        <v>66</v>
      </c>
      <c r="B7" s="21">
        <v>37655</v>
      </c>
      <c r="C7" s="5">
        <v>4</v>
      </c>
    </row>
    <row r="8" spans="1:7" x14ac:dyDescent="0.2">
      <c r="A8" s="5" t="s">
        <v>67</v>
      </c>
      <c r="B8" s="21">
        <v>37661</v>
      </c>
      <c r="C8" s="5">
        <v>12</v>
      </c>
    </row>
    <row r="9" spans="1:7" x14ac:dyDescent="0.2">
      <c r="A9" s="5" t="s">
        <v>68</v>
      </c>
      <c r="B9" s="21">
        <v>37675</v>
      </c>
      <c r="C9" s="5">
        <v>1</v>
      </c>
    </row>
    <row r="10" spans="1:7" x14ac:dyDescent="0.2">
      <c r="A10" s="5" t="s">
        <v>69</v>
      </c>
      <c r="B10" s="21">
        <v>37676</v>
      </c>
      <c r="C10" s="5">
        <v>4</v>
      </c>
    </row>
    <row r="11" spans="1:7" x14ac:dyDescent="0.2">
      <c r="A11" s="5" t="s">
        <v>70</v>
      </c>
      <c r="B11" s="21">
        <v>37681</v>
      </c>
      <c r="C11" s="5">
        <v>5</v>
      </c>
    </row>
    <row r="12" spans="1:7" x14ac:dyDescent="0.2">
      <c r="A12" s="5" t="s">
        <v>71</v>
      </c>
      <c r="B12" s="21">
        <v>37689</v>
      </c>
      <c r="C12" s="5">
        <v>1</v>
      </c>
    </row>
    <row r="13" spans="1:7" x14ac:dyDescent="0.2">
      <c r="A13" s="5" t="s">
        <v>72</v>
      </c>
      <c r="B13" s="21">
        <v>37697</v>
      </c>
      <c r="C13" s="5">
        <v>1</v>
      </c>
    </row>
    <row r="37" spans="1:1" x14ac:dyDescent="0.2">
      <c r="A37" s="52" t="s">
        <v>154</v>
      </c>
    </row>
    <row r="55" spans="1:4" x14ac:dyDescent="0.2">
      <c r="A55" s="14"/>
      <c r="B55" s="14"/>
      <c r="C55" s="14"/>
      <c r="D55" s="14"/>
    </row>
    <row r="56" spans="1:4" x14ac:dyDescent="0.2">
      <c r="B56" s="23"/>
      <c r="D56" s="23"/>
    </row>
    <row r="57" spans="1:4" x14ac:dyDescent="0.2">
      <c r="B57" s="23"/>
      <c r="D57" s="23"/>
    </row>
    <row r="58" spans="1:4" x14ac:dyDescent="0.2">
      <c r="B58" s="23"/>
      <c r="D58" s="23"/>
    </row>
    <row r="59" spans="1:4" x14ac:dyDescent="0.2">
      <c r="B59" s="23"/>
      <c r="D59" s="23"/>
    </row>
    <row r="60" spans="1:4" x14ac:dyDescent="0.2">
      <c r="B60" s="23"/>
      <c r="D60" s="23"/>
    </row>
    <row r="61" spans="1:4" x14ac:dyDescent="0.2">
      <c r="B61" s="23"/>
      <c r="D61" s="23"/>
    </row>
    <row r="62" spans="1:4" x14ac:dyDescent="0.2">
      <c r="B62" s="23"/>
      <c r="D62" s="23"/>
    </row>
    <row r="63" spans="1:4" x14ac:dyDescent="0.2">
      <c r="B63" s="23"/>
      <c r="D63" s="23"/>
    </row>
    <row r="64" spans="1:4" x14ac:dyDescent="0.2">
      <c r="B64" s="23"/>
      <c r="D64" s="23"/>
    </row>
    <row r="65" spans="2:4" x14ac:dyDescent="0.2">
      <c r="B65" s="23"/>
      <c r="D65" s="23"/>
    </row>
    <row r="66" spans="2:4" x14ac:dyDescent="0.2">
      <c r="B66" s="23"/>
      <c r="D66" s="23"/>
    </row>
    <row r="67" spans="2:4" x14ac:dyDescent="0.2">
      <c r="B67" s="23"/>
      <c r="D67" s="23"/>
    </row>
  </sheetData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workbookViewId="0">
      <selection activeCell="A31" sqref="A31"/>
    </sheetView>
  </sheetViews>
  <sheetFormatPr defaultRowHeight="12.75" x14ac:dyDescent="0.2"/>
  <sheetData>
    <row r="1" spans="1:3" x14ac:dyDescent="0.2">
      <c r="A1" s="25" t="s">
        <v>86</v>
      </c>
      <c r="B1" s="25" t="s">
        <v>87</v>
      </c>
      <c r="C1" s="25" t="s">
        <v>88</v>
      </c>
    </row>
    <row r="2" spans="1:3" x14ac:dyDescent="0.2">
      <c r="A2" s="26">
        <v>0</v>
      </c>
      <c r="B2" s="26">
        <v>0</v>
      </c>
      <c r="C2" s="26">
        <v>0</v>
      </c>
    </row>
    <row r="3" spans="1:3" x14ac:dyDescent="0.2">
      <c r="A3" s="26">
        <v>2.5000000000000001E-2</v>
      </c>
      <c r="B3" s="26">
        <v>3.7999999999999999E-2</v>
      </c>
      <c r="C3" s="26">
        <v>0.26600000000000001</v>
      </c>
    </row>
    <row r="4" spans="1:3" x14ac:dyDescent="0.2">
      <c r="A4" s="26">
        <v>0.12</v>
      </c>
      <c r="B4" s="26">
        <v>0.81299999999999994</v>
      </c>
      <c r="C4" s="26">
        <v>0.26</v>
      </c>
    </row>
    <row r="5" spans="1:3" x14ac:dyDescent="0.2">
      <c r="A5" s="26">
        <v>0.34200000000000003</v>
      </c>
      <c r="B5" s="26">
        <v>0.85199999999999998</v>
      </c>
      <c r="C5" s="26">
        <v>0.14299999999999999</v>
      </c>
    </row>
    <row r="6" spans="1:3" x14ac:dyDescent="0.2">
      <c r="A6" s="26">
        <v>0.47499999999999998</v>
      </c>
      <c r="B6" s="26">
        <v>0.66</v>
      </c>
      <c r="C6" s="26">
        <v>0.49299999999999999</v>
      </c>
    </row>
    <row r="7" spans="1:3" x14ac:dyDescent="0.2">
      <c r="A7" s="26">
        <v>0.99299999999999999</v>
      </c>
      <c r="B7" s="26">
        <v>1.3240000000000001</v>
      </c>
      <c r="C7" s="26">
        <v>0.51400000000000001</v>
      </c>
    </row>
    <row r="8" spans="1:3" x14ac:dyDescent="0.2">
      <c r="A8" s="26">
        <v>0.92500000000000004</v>
      </c>
      <c r="B8" s="26">
        <v>1.71</v>
      </c>
      <c r="C8" s="26">
        <v>0.60599999999999998</v>
      </c>
    </row>
    <row r="9" spans="1:3" x14ac:dyDescent="0.2">
      <c r="A9" s="26">
        <v>1.151</v>
      </c>
      <c r="B9" s="26">
        <v>1.86</v>
      </c>
      <c r="C9" s="26">
        <v>0.61499999999999999</v>
      </c>
    </row>
    <row r="10" spans="1:3" x14ac:dyDescent="0.2">
      <c r="A10" s="26">
        <v>1.962</v>
      </c>
      <c r="B10" s="26">
        <v>2.456</v>
      </c>
      <c r="C10" s="26">
        <v>0.60899999999999999</v>
      </c>
    </row>
    <row r="11" spans="1:3" x14ac:dyDescent="0.2">
      <c r="A11" s="26">
        <v>1.907</v>
      </c>
      <c r="B11" s="26">
        <v>2.6379999999999999</v>
      </c>
      <c r="C11" s="26">
        <v>0.72199999999999998</v>
      </c>
    </row>
    <row r="12" spans="1:3" x14ac:dyDescent="0.2">
      <c r="A12" s="26">
        <v>2.6949999999999998</v>
      </c>
      <c r="B12" s="26">
        <v>2.3959999999999999</v>
      </c>
      <c r="C12" s="26">
        <v>0.61399999999999999</v>
      </c>
    </row>
    <row r="13" spans="1:3" x14ac:dyDescent="0.2">
      <c r="A13" s="26">
        <v>2.556</v>
      </c>
      <c r="B13" s="26">
        <v>1.95</v>
      </c>
      <c r="C13" s="26">
        <v>0.74399999999999999</v>
      </c>
    </row>
    <row r="14" spans="1:3" x14ac:dyDescent="0.2">
      <c r="A14" s="26">
        <v>3.0289999999999999</v>
      </c>
      <c r="B14" s="26">
        <v>2.468</v>
      </c>
      <c r="C14" s="26">
        <v>0.69599999999999995</v>
      </c>
    </row>
    <row r="15" spans="1:3" x14ac:dyDescent="0.2">
      <c r="A15" s="26">
        <v>3.1589999999999998</v>
      </c>
      <c r="B15" s="26">
        <v>2.6789999999999998</v>
      </c>
      <c r="C15" s="26">
        <v>2.847</v>
      </c>
    </row>
    <row r="16" spans="1:3" x14ac:dyDescent="0.2">
      <c r="A16" s="26">
        <v>3.35</v>
      </c>
      <c r="B16" s="26">
        <v>2.4449999999999998</v>
      </c>
      <c r="C16" s="26">
        <v>2.802</v>
      </c>
    </row>
    <row r="17" spans="1:3" x14ac:dyDescent="0.2">
      <c r="A17" s="26">
        <v>3.331</v>
      </c>
      <c r="B17" s="26">
        <v>2.0590000000000002</v>
      </c>
      <c r="C17" s="26">
        <v>2.8330000000000002</v>
      </c>
    </row>
    <row r="18" spans="1:3" x14ac:dyDescent="0.2">
      <c r="A18" s="26">
        <v>3.4510000000000001</v>
      </c>
      <c r="B18" s="26">
        <v>2.8319999999999999</v>
      </c>
      <c r="C18" s="26">
        <v>2.8450000000000002</v>
      </c>
    </row>
    <row r="19" spans="1:3" x14ac:dyDescent="0.2">
      <c r="A19" s="26">
        <v>3.6150000000000002</v>
      </c>
      <c r="B19" s="26">
        <v>2.2869999999999999</v>
      </c>
      <c r="C19" s="26">
        <v>2.8450000000000002</v>
      </c>
    </row>
    <row r="20" spans="1:3" x14ac:dyDescent="0.2">
      <c r="A20" s="26">
        <v>3.468</v>
      </c>
      <c r="B20" s="26">
        <v>2.202</v>
      </c>
      <c r="C20" s="26">
        <v>2.8740000000000001</v>
      </c>
    </row>
    <row r="21" spans="1:3" x14ac:dyDescent="0.2">
      <c r="A21" s="26">
        <v>3.9489999999999998</v>
      </c>
      <c r="B21" s="26">
        <v>2.1179999999999999</v>
      </c>
      <c r="C21" s="26">
        <v>3.145</v>
      </c>
    </row>
    <row r="22" spans="1:3" x14ac:dyDescent="0.2">
      <c r="A22" s="26">
        <v>4.4909999999999997</v>
      </c>
      <c r="B22" s="26">
        <v>2.4849999999999999</v>
      </c>
      <c r="C22" s="26">
        <v>3.3410000000000002</v>
      </c>
    </row>
    <row r="23" spans="1:3" x14ac:dyDescent="0.2">
      <c r="A23" s="26">
        <v>5.3</v>
      </c>
      <c r="B23" s="26">
        <v>2.0390000000000001</v>
      </c>
      <c r="C23" s="26">
        <v>3.4950000000000001</v>
      </c>
    </row>
    <row r="24" spans="1:3" x14ac:dyDescent="0.2">
      <c r="A24" s="26">
        <v>5.4</v>
      </c>
      <c r="B24" s="26">
        <v>2.1930000000000001</v>
      </c>
      <c r="C24" s="26">
        <v>3.649</v>
      </c>
    </row>
    <row r="25" spans="1:3" x14ac:dyDescent="0.2">
      <c r="A25" s="26">
        <v>5.5</v>
      </c>
      <c r="B25" s="26">
        <v>2.347</v>
      </c>
      <c r="C25" s="26">
        <v>3.8029999999999999</v>
      </c>
    </row>
    <row r="31" spans="1:3" x14ac:dyDescent="0.2">
      <c r="A31" s="52" t="s">
        <v>154</v>
      </c>
    </row>
  </sheetData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B30" sqref="B30"/>
    </sheetView>
  </sheetViews>
  <sheetFormatPr defaultRowHeight="12.75" x14ac:dyDescent="0.2"/>
  <cols>
    <col min="1" max="2" width="6.7109375" customWidth="1"/>
    <col min="3" max="3" width="4.140625" customWidth="1"/>
    <col min="4" max="5" width="7.85546875" customWidth="1"/>
    <col min="257" max="258" width="6.7109375" customWidth="1"/>
    <col min="259" max="259" width="4.140625" customWidth="1"/>
    <col min="260" max="261" width="7.85546875" customWidth="1"/>
    <col min="513" max="514" width="6.7109375" customWidth="1"/>
    <col min="515" max="515" width="4.140625" customWidth="1"/>
    <col min="516" max="517" width="7.85546875" customWidth="1"/>
    <col min="769" max="770" width="6.7109375" customWidth="1"/>
    <col min="771" max="771" width="4.140625" customWidth="1"/>
    <col min="772" max="773" width="7.85546875" customWidth="1"/>
    <col min="1025" max="1026" width="6.7109375" customWidth="1"/>
    <col min="1027" max="1027" width="4.140625" customWidth="1"/>
    <col min="1028" max="1029" width="7.85546875" customWidth="1"/>
    <col min="1281" max="1282" width="6.7109375" customWidth="1"/>
    <col min="1283" max="1283" width="4.140625" customWidth="1"/>
    <col min="1284" max="1285" width="7.85546875" customWidth="1"/>
    <col min="1537" max="1538" width="6.7109375" customWidth="1"/>
    <col min="1539" max="1539" width="4.140625" customWidth="1"/>
    <col min="1540" max="1541" width="7.85546875" customWidth="1"/>
    <col min="1793" max="1794" width="6.7109375" customWidth="1"/>
    <col min="1795" max="1795" width="4.140625" customWidth="1"/>
    <col min="1796" max="1797" width="7.85546875" customWidth="1"/>
    <col min="2049" max="2050" width="6.7109375" customWidth="1"/>
    <col min="2051" max="2051" width="4.140625" customWidth="1"/>
    <col min="2052" max="2053" width="7.85546875" customWidth="1"/>
    <col min="2305" max="2306" width="6.7109375" customWidth="1"/>
    <col min="2307" max="2307" width="4.140625" customWidth="1"/>
    <col min="2308" max="2309" width="7.85546875" customWidth="1"/>
    <col min="2561" max="2562" width="6.7109375" customWidth="1"/>
    <col min="2563" max="2563" width="4.140625" customWidth="1"/>
    <col min="2564" max="2565" width="7.85546875" customWidth="1"/>
    <col min="2817" max="2818" width="6.7109375" customWidth="1"/>
    <col min="2819" max="2819" width="4.140625" customWidth="1"/>
    <col min="2820" max="2821" width="7.85546875" customWidth="1"/>
    <col min="3073" max="3074" width="6.7109375" customWidth="1"/>
    <col min="3075" max="3075" width="4.140625" customWidth="1"/>
    <col min="3076" max="3077" width="7.85546875" customWidth="1"/>
    <col min="3329" max="3330" width="6.7109375" customWidth="1"/>
    <col min="3331" max="3331" width="4.140625" customWidth="1"/>
    <col min="3332" max="3333" width="7.85546875" customWidth="1"/>
    <col min="3585" max="3586" width="6.7109375" customWidth="1"/>
    <col min="3587" max="3587" width="4.140625" customWidth="1"/>
    <col min="3588" max="3589" width="7.85546875" customWidth="1"/>
    <col min="3841" max="3842" width="6.7109375" customWidth="1"/>
    <col min="3843" max="3843" width="4.140625" customWidth="1"/>
    <col min="3844" max="3845" width="7.85546875" customWidth="1"/>
    <col min="4097" max="4098" width="6.7109375" customWidth="1"/>
    <col min="4099" max="4099" width="4.140625" customWidth="1"/>
    <col min="4100" max="4101" width="7.85546875" customWidth="1"/>
    <col min="4353" max="4354" width="6.7109375" customWidth="1"/>
    <col min="4355" max="4355" width="4.140625" customWidth="1"/>
    <col min="4356" max="4357" width="7.85546875" customWidth="1"/>
    <col min="4609" max="4610" width="6.7109375" customWidth="1"/>
    <col min="4611" max="4611" width="4.140625" customWidth="1"/>
    <col min="4612" max="4613" width="7.85546875" customWidth="1"/>
    <col min="4865" max="4866" width="6.7109375" customWidth="1"/>
    <col min="4867" max="4867" width="4.140625" customWidth="1"/>
    <col min="4868" max="4869" width="7.85546875" customWidth="1"/>
    <col min="5121" max="5122" width="6.7109375" customWidth="1"/>
    <col min="5123" max="5123" width="4.140625" customWidth="1"/>
    <col min="5124" max="5125" width="7.85546875" customWidth="1"/>
    <col min="5377" max="5378" width="6.7109375" customWidth="1"/>
    <col min="5379" max="5379" width="4.140625" customWidth="1"/>
    <col min="5380" max="5381" width="7.85546875" customWidth="1"/>
    <col min="5633" max="5634" width="6.7109375" customWidth="1"/>
    <col min="5635" max="5635" width="4.140625" customWidth="1"/>
    <col min="5636" max="5637" width="7.85546875" customWidth="1"/>
    <col min="5889" max="5890" width="6.7109375" customWidth="1"/>
    <col min="5891" max="5891" width="4.140625" customWidth="1"/>
    <col min="5892" max="5893" width="7.85546875" customWidth="1"/>
    <col min="6145" max="6146" width="6.7109375" customWidth="1"/>
    <col min="6147" max="6147" width="4.140625" customWidth="1"/>
    <col min="6148" max="6149" width="7.85546875" customWidth="1"/>
    <col min="6401" max="6402" width="6.7109375" customWidth="1"/>
    <col min="6403" max="6403" width="4.140625" customWidth="1"/>
    <col min="6404" max="6405" width="7.85546875" customWidth="1"/>
    <col min="6657" max="6658" width="6.7109375" customWidth="1"/>
    <col min="6659" max="6659" width="4.140625" customWidth="1"/>
    <col min="6660" max="6661" width="7.85546875" customWidth="1"/>
    <col min="6913" max="6914" width="6.7109375" customWidth="1"/>
    <col min="6915" max="6915" width="4.140625" customWidth="1"/>
    <col min="6916" max="6917" width="7.85546875" customWidth="1"/>
    <col min="7169" max="7170" width="6.7109375" customWidth="1"/>
    <col min="7171" max="7171" width="4.140625" customWidth="1"/>
    <col min="7172" max="7173" width="7.85546875" customWidth="1"/>
    <col min="7425" max="7426" width="6.7109375" customWidth="1"/>
    <col min="7427" max="7427" width="4.140625" customWidth="1"/>
    <col min="7428" max="7429" width="7.85546875" customWidth="1"/>
    <col min="7681" max="7682" width="6.7109375" customWidth="1"/>
    <col min="7683" max="7683" width="4.140625" customWidth="1"/>
    <col min="7684" max="7685" width="7.85546875" customWidth="1"/>
    <col min="7937" max="7938" width="6.7109375" customWidth="1"/>
    <col min="7939" max="7939" width="4.140625" customWidth="1"/>
    <col min="7940" max="7941" width="7.85546875" customWidth="1"/>
    <col min="8193" max="8194" width="6.7109375" customWidth="1"/>
    <col min="8195" max="8195" width="4.140625" customWidth="1"/>
    <col min="8196" max="8197" width="7.85546875" customWidth="1"/>
    <col min="8449" max="8450" width="6.7109375" customWidth="1"/>
    <col min="8451" max="8451" width="4.140625" customWidth="1"/>
    <col min="8452" max="8453" width="7.85546875" customWidth="1"/>
    <col min="8705" max="8706" width="6.7109375" customWidth="1"/>
    <col min="8707" max="8707" width="4.140625" customWidth="1"/>
    <col min="8708" max="8709" width="7.85546875" customWidth="1"/>
    <col min="8961" max="8962" width="6.7109375" customWidth="1"/>
    <col min="8963" max="8963" width="4.140625" customWidth="1"/>
    <col min="8964" max="8965" width="7.85546875" customWidth="1"/>
    <col min="9217" max="9218" width="6.7109375" customWidth="1"/>
    <col min="9219" max="9219" width="4.140625" customWidth="1"/>
    <col min="9220" max="9221" width="7.85546875" customWidth="1"/>
    <col min="9473" max="9474" width="6.7109375" customWidth="1"/>
    <col min="9475" max="9475" width="4.140625" customWidth="1"/>
    <col min="9476" max="9477" width="7.85546875" customWidth="1"/>
    <col min="9729" max="9730" width="6.7109375" customWidth="1"/>
    <col min="9731" max="9731" width="4.140625" customWidth="1"/>
    <col min="9732" max="9733" width="7.85546875" customWidth="1"/>
    <col min="9985" max="9986" width="6.7109375" customWidth="1"/>
    <col min="9987" max="9987" width="4.140625" customWidth="1"/>
    <col min="9988" max="9989" width="7.85546875" customWidth="1"/>
    <col min="10241" max="10242" width="6.7109375" customWidth="1"/>
    <col min="10243" max="10243" width="4.140625" customWidth="1"/>
    <col min="10244" max="10245" width="7.85546875" customWidth="1"/>
    <col min="10497" max="10498" width="6.7109375" customWidth="1"/>
    <col min="10499" max="10499" width="4.140625" customWidth="1"/>
    <col min="10500" max="10501" width="7.85546875" customWidth="1"/>
    <col min="10753" max="10754" width="6.7109375" customWidth="1"/>
    <col min="10755" max="10755" width="4.140625" customWidth="1"/>
    <col min="10756" max="10757" width="7.85546875" customWidth="1"/>
    <col min="11009" max="11010" width="6.7109375" customWidth="1"/>
    <col min="11011" max="11011" width="4.140625" customWidth="1"/>
    <col min="11012" max="11013" width="7.85546875" customWidth="1"/>
    <col min="11265" max="11266" width="6.7109375" customWidth="1"/>
    <col min="11267" max="11267" width="4.140625" customWidth="1"/>
    <col min="11268" max="11269" width="7.85546875" customWidth="1"/>
    <col min="11521" max="11522" width="6.7109375" customWidth="1"/>
    <col min="11523" max="11523" width="4.140625" customWidth="1"/>
    <col min="11524" max="11525" width="7.85546875" customWidth="1"/>
    <col min="11777" max="11778" width="6.7109375" customWidth="1"/>
    <col min="11779" max="11779" width="4.140625" customWidth="1"/>
    <col min="11780" max="11781" width="7.85546875" customWidth="1"/>
    <col min="12033" max="12034" width="6.7109375" customWidth="1"/>
    <col min="12035" max="12035" width="4.140625" customWidth="1"/>
    <col min="12036" max="12037" width="7.85546875" customWidth="1"/>
    <col min="12289" max="12290" width="6.7109375" customWidth="1"/>
    <col min="12291" max="12291" width="4.140625" customWidth="1"/>
    <col min="12292" max="12293" width="7.85546875" customWidth="1"/>
    <col min="12545" max="12546" width="6.7109375" customWidth="1"/>
    <col min="12547" max="12547" width="4.140625" customWidth="1"/>
    <col min="12548" max="12549" width="7.85546875" customWidth="1"/>
    <col min="12801" max="12802" width="6.7109375" customWidth="1"/>
    <col min="12803" max="12803" width="4.140625" customWidth="1"/>
    <col min="12804" max="12805" width="7.85546875" customWidth="1"/>
    <col min="13057" max="13058" width="6.7109375" customWidth="1"/>
    <col min="13059" max="13059" width="4.140625" customWidth="1"/>
    <col min="13060" max="13061" width="7.85546875" customWidth="1"/>
    <col min="13313" max="13314" width="6.7109375" customWidth="1"/>
    <col min="13315" max="13315" width="4.140625" customWidth="1"/>
    <col min="13316" max="13317" width="7.85546875" customWidth="1"/>
    <col min="13569" max="13570" width="6.7109375" customWidth="1"/>
    <col min="13571" max="13571" width="4.140625" customWidth="1"/>
    <col min="13572" max="13573" width="7.85546875" customWidth="1"/>
    <col min="13825" max="13826" width="6.7109375" customWidth="1"/>
    <col min="13827" max="13827" width="4.140625" customWidth="1"/>
    <col min="13828" max="13829" width="7.85546875" customWidth="1"/>
    <col min="14081" max="14082" width="6.7109375" customWidth="1"/>
    <col min="14083" max="14083" width="4.140625" customWidth="1"/>
    <col min="14084" max="14085" width="7.85546875" customWidth="1"/>
    <col min="14337" max="14338" width="6.7109375" customWidth="1"/>
    <col min="14339" max="14339" width="4.140625" customWidth="1"/>
    <col min="14340" max="14341" width="7.85546875" customWidth="1"/>
    <col min="14593" max="14594" width="6.7109375" customWidth="1"/>
    <col min="14595" max="14595" width="4.140625" customWidth="1"/>
    <col min="14596" max="14597" width="7.85546875" customWidth="1"/>
    <col min="14849" max="14850" width="6.7109375" customWidth="1"/>
    <col min="14851" max="14851" width="4.140625" customWidth="1"/>
    <col min="14852" max="14853" width="7.85546875" customWidth="1"/>
    <col min="15105" max="15106" width="6.7109375" customWidth="1"/>
    <col min="15107" max="15107" width="4.140625" customWidth="1"/>
    <col min="15108" max="15109" width="7.85546875" customWidth="1"/>
    <col min="15361" max="15362" width="6.7109375" customWidth="1"/>
    <col min="15363" max="15363" width="4.140625" customWidth="1"/>
    <col min="15364" max="15365" width="7.85546875" customWidth="1"/>
    <col min="15617" max="15618" width="6.7109375" customWidth="1"/>
    <col min="15619" max="15619" width="4.140625" customWidth="1"/>
    <col min="15620" max="15621" width="7.85546875" customWidth="1"/>
    <col min="15873" max="15874" width="6.7109375" customWidth="1"/>
    <col min="15875" max="15875" width="4.140625" customWidth="1"/>
    <col min="15876" max="15877" width="7.85546875" customWidth="1"/>
    <col min="16129" max="16130" width="6.7109375" customWidth="1"/>
    <col min="16131" max="16131" width="4.140625" customWidth="1"/>
    <col min="16132" max="16133" width="7.85546875" customWidth="1"/>
  </cols>
  <sheetData>
    <row r="1" spans="1:5" x14ac:dyDescent="0.2">
      <c r="A1" s="67" t="s">
        <v>73</v>
      </c>
      <c r="B1" s="67"/>
      <c r="D1" s="67" t="s">
        <v>74</v>
      </c>
      <c r="E1" s="67"/>
    </row>
    <row r="2" spans="1:5" x14ac:dyDescent="0.2">
      <c r="A2" s="24" t="s">
        <v>75</v>
      </c>
      <c r="B2" s="24" t="s">
        <v>76</v>
      </c>
      <c r="D2" s="24" t="s">
        <v>77</v>
      </c>
      <c r="E2" s="24" t="s">
        <v>78</v>
      </c>
    </row>
    <row r="3" spans="1:5" x14ac:dyDescent="0.2">
      <c r="A3" s="5">
        <v>2</v>
      </c>
      <c r="B3" s="5">
        <v>5</v>
      </c>
      <c r="D3" s="5">
        <v>1</v>
      </c>
      <c r="E3" s="5" t="b">
        <v>1</v>
      </c>
    </row>
    <row r="4" spans="1:5" x14ac:dyDescent="0.2">
      <c r="A4" s="5">
        <v>3</v>
      </c>
      <c r="B4" s="5">
        <v>7</v>
      </c>
      <c r="D4" s="5">
        <f>D3+1</f>
        <v>2</v>
      </c>
      <c r="E4" s="5" t="b">
        <v>1</v>
      </c>
    </row>
    <row r="5" spans="1:5" x14ac:dyDescent="0.2">
      <c r="A5" s="5">
        <v>7</v>
      </c>
      <c r="B5" s="5">
        <v>17</v>
      </c>
      <c r="D5" s="5">
        <f t="shared" ref="D5:D27" si="0">D4+1</f>
        <v>3</v>
      </c>
      <c r="E5" s="5" t="b">
        <v>1</v>
      </c>
    </row>
    <row r="6" spans="1:5" x14ac:dyDescent="0.2">
      <c r="A6" s="5">
        <v>12</v>
      </c>
      <c r="B6" s="5">
        <v>18</v>
      </c>
      <c r="D6" s="5">
        <f t="shared" si="0"/>
        <v>4</v>
      </c>
      <c r="E6" s="5" t="b">
        <v>0</v>
      </c>
    </row>
    <row r="7" spans="1:5" x14ac:dyDescent="0.2">
      <c r="A7" s="5">
        <v>15</v>
      </c>
      <c r="B7" s="5">
        <v>21</v>
      </c>
      <c r="D7" s="5">
        <f t="shared" si="0"/>
        <v>5</v>
      </c>
      <c r="E7" s="5" t="b">
        <v>0</v>
      </c>
    </row>
    <row r="8" spans="1:5" x14ac:dyDescent="0.2">
      <c r="A8" s="5">
        <v>24</v>
      </c>
      <c r="B8" s="5">
        <v>24</v>
      </c>
      <c r="D8" s="5">
        <f t="shared" si="0"/>
        <v>6</v>
      </c>
      <c r="E8" s="5" t="b">
        <v>0</v>
      </c>
    </row>
    <row r="9" spans="1:5" x14ac:dyDescent="0.2">
      <c r="D9" s="5">
        <f t="shared" si="0"/>
        <v>7</v>
      </c>
      <c r="E9" s="5" t="b">
        <v>1</v>
      </c>
    </row>
    <row r="10" spans="1:5" x14ac:dyDescent="0.2">
      <c r="D10" s="5">
        <f t="shared" si="0"/>
        <v>8</v>
      </c>
      <c r="E10" s="5" t="b">
        <v>1</v>
      </c>
    </row>
    <row r="11" spans="1:5" x14ac:dyDescent="0.2">
      <c r="D11" s="5">
        <f t="shared" si="0"/>
        <v>9</v>
      </c>
      <c r="E11" s="5" t="b">
        <v>1</v>
      </c>
    </row>
    <row r="12" spans="1:5" x14ac:dyDescent="0.2">
      <c r="D12" s="5">
        <f t="shared" si="0"/>
        <v>10</v>
      </c>
      <c r="E12" s="5" t="b">
        <v>0</v>
      </c>
    </row>
    <row r="13" spans="1:5" x14ac:dyDescent="0.2">
      <c r="D13" s="5">
        <f t="shared" si="0"/>
        <v>11</v>
      </c>
      <c r="E13" s="5" t="b">
        <v>1</v>
      </c>
    </row>
    <row r="14" spans="1:5" x14ac:dyDescent="0.2">
      <c r="D14" s="5">
        <f t="shared" si="0"/>
        <v>12</v>
      </c>
      <c r="E14" s="5" t="b">
        <v>1</v>
      </c>
    </row>
    <row r="15" spans="1:5" x14ac:dyDescent="0.2">
      <c r="D15" s="5">
        <f t="shared" si="0"/>
        <v>13</v>
      </c>
      <c r="E15" s="5" t="b">
        <v>1</v>
      </c>
    </row>
    <row r="16" spans="1:5" x14ac:dyDescent="0.2">
      <c r="D16" s="5">
        <f t="shared" si="0"/>
        <v>14</v>
      </c>
      <c r="E16" s="5" t="b">
        <v>1</v>
      </c>
    </row>
    <row r="17" spans="2:5" x14ac:dyDescent="0.2">
      <c r="D17" s="5">
        <f t="shared" si="0"/>
        <v>15</v>
      </c>
      <c r="E17" s="5" t="b">
        <v>1</v>
      </c>
    </row>
    <row r="18" spans="2:5" x14ac:dyDescent="0.2">
      <c r="D18" s="5">
        <f t="shared" si="0"/>
        <v>16</v>
      </c>
      <c r="E18" s="5" t="b">
        <v>0</v>
      </c>
    </row>
    <row r="19" spans="2:5" x14ac:dyDescent="0.2">
      <c r="D19" s="5">
        <f t="shared" si="0"/>
        <v>17</v>
      </c>
      <c r="E19" s="5" t="b">
        <v>1</v>
      </c>
    </row>
    <row r="20" spans="2:5" x14ac:dyDescent="0.2">
      <c r="D20" s="5">
        <f t="shared" si="0"/>
        <v>18</v>
      </c>
      <c r="E20" s="5" t="b">
        <v>0</v>
      </c>
    </row>
    <row r="21" spans="2:5" x14ac:dyDescent="0.2">
      <c r="D21" s="5">
        <f t="shared" si="0"/>
        <v>19</v>
      </c>
      <c r="E21" s="5" t="b">
        <v>0</v>
      </c>
    </row>
    <row r="22" spans="2:5" x14ac:dyDescent="0.2">
      <c r="D22" s="5">
        <f t="shared" si="0"/>
        <v>20</v>
      </c>
      <c r="E22" s="5" t="b">
        <v>0</v>
      </c>
    </row>
    <row r="23" spans="2:5" x14ac:dyDescent="0.2">
      <c r="D23" s="5">
        <f t="shared" si="0"/>
        <v>21</v>
      </c>
      <c r="E23" s="5" t="b">
        <v>1</v>
      </c>
    </row>
    <row r="24" spans="2:5" x14ac:dyDescent="0.2">
      <c r="D24" s="5">
        <f t="shared" si="0"/>
        <v>22</v>
      </c>
      <c r="E24" s="5" t="b">
        <v>1</v>
      </c>
    </row>
    <row r="25" spans="2:5" x14ac:dyDescent="0.2">
      <c r="D25" s="5">
        <f t="shared" si="0"/>
        <v>23</v>
      </c>
      <c r="E25" s="5" t="b">
        <v>1</v>
      </c>
    </row>
    <row r="26" spans="2:5" x14ac:dyDescent="0.2">
      <c r="D26" s="5">
        <f t="shared" si="0"/>
        <v>24</v>
      </c>
      <c r="E26" s="5" t="b">
        <v>1</v>
      </c>
    </row>
    <row r="27" spans="2:5" x14ac:dyDescent="0.2">
      <c r="D27" s="5">
        <f t="shared" si="0"/>
        <v>25</v>
      </c>
      <c r="E27" s="5" t="b">
        <v>1</v>
      </c>
    </row>
    <row r="30" spans="2:5" x14ac:dyDescent="0.2">
      <c r="B30" s="52" t="s">
        <v>154</v>
      </c>
    </row>
  </sheetData>
  <mergeCells count="2">
    <mergeCell ref="A1:B1"/>
    <mergeCell ref="D1:E1"/>
  </mergeCells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>
      <selection activeCell="H34" sqref="H34"/>
    </sheetView>
  </sheetViews>
  <sheetFormatPr defaultRowHeight="12.75" x14ac:dyDescent="0.2"/>
  <cols>
    <col min="1" max="1" width="9" customWidth="1"/>
    <col min="3" max="3" width="4.7109375" customWidth="1"/>
    <col min="5" max="5" width="10.5703125" customWidth="1"/>
    <col min="257" max="257" width="9" customWidth="1"/>
    <col min="259" max="259" width="4.7109375" customWidth="1"/>
    <col min="261" max="261" width="10.5703125" customWidth="1"/>
    <col min="513" max="513" width="9" customWidth="1"/>
    <col min="515" max="515" width="4.7109375" customWidth="1"/>
    <col min="517" max="517" width="10.5703125" customWidth="1"/>
    <col min="769" max="769" width="9" customWidth="1"/>
    <col min="771" max="771" width="4.7109375" customWidth="1"/>
    <col min="773" max="773" width="10.5703125" customWidth="1"/>
    <col min="1025" max="1025" width="9" customWidth="1"/>
    <col min="1027" max="1027" width="4.7109375" customWidth="1"/>
    <col min="1029" max="1029" width="10.5703125" customWidth="1"/>
    <col min="1281" max="1281" width="9" customWidth="1"/>
    <col min="1283" max="1283" width="4.7109375" customWidth="1"/>
    <col min="1285" max="1285" width="10.5703125" customWidth="1"/>
    <col min="1537" max="1537" width="9" customWidth="1"/>
    <col min="1539" max="1539" width="4.7109375" customWidth="1"/>
    <col min="1541" max="1541" width="10.5703125" customWidth="1"/>
    <col min="1793" max="1793" width="9" customWidth="1"/>
    <col min="1795" max="1795" width="4.7109375" customWidth="1"/>
    <col min="1797" max="1797" width="10.5703125" customWidth="1"/>
    <col min="2049" max="2049" width="9" customWidth="1"/>
    <col min="2051" max="2051" width="4.7109375" customWidth="1"/>
    <col min="2053" max="2053" width="10.5703125" customWidth="1"/>
    <col min="2305" max="2305" width="9" customWidth="1"/>
    <col min="2307" max="2307" width="4.7109375" customWidth="1"/>
    <col min="2309" max="2309" width="10.5703125" customWidth="1"/>
    <col min="2561" max="2561" width="9" customWidth="1"/>
    <col min="2563" max="2563" width="4.7109375" customWidth="1"/>
    <col min="2565" max="2565" width="10.5703125" customWidth="1"/>
    <col min="2817" max="2817" width="9" customWidth="1"/>
    <col min="2819" max="2819" width="4.7109375" customWidth="1"/>
    <col min="2821" max="2821" width="10.5703125" customWidth="1"/>
    <col min="3073" max="3073" width="9" customWidth="1"/>
    <col min="3075" max="3075" width="4.7109375" customWidth="1"/>
    <col min="3077" max="3077" width="10.5703125" customWidth="1"/>
    <col min="3329" max="3329" width="9" customWidth="1"/>
    <col min="3331" max="3331" width="4.7109375" customWidth="1"/>
    <col min="3333" max="3333" width="10.5703125" customWidth="1"/>
    <col min="3585" max="3585" width="9" customWidth="1"/>
    <col min="3587" max="3587" width="4.7109375" customWidth="1"/>
    <col min="3589" max="3589" width="10.5703125" customWidth="1"/>
    <col min="3841" max="3841" width="9" customWidth="1"/>
    <col min="3843" max="3843" width="4.7109375" customWidth="1"/>
    <col min="3845" max="3845" width="10.5703125" customWidth="1"/>
    <col min="4097" max="4097" width="9" customWidth="1"/>
    <col min="4099" max="4099" width="4.7109375" customWidth="1"/>
    <col min="4101" max="4101" width="10.5703125" customWidth="1"/>
    <col min="4353" max="4353" width="9" customWidth="1"/>
    <col min="4355" max="4355" width="4.7109375" customWidth="1"/>
    <col min="4357" max="4357" width="10.5703125" customWidth="1"/>
    <col min="4609" max="4609" width="9" customWidth="1"/>
    <col min="4611" max="4611" width="4.7109375" customWidth="1"/>
    <col min="4613" max="4613" width="10.5703125" customWidth="1"/>
    <col min="4865" max="4865" width="9" customWidth="1"/>
    <col min="4867" max="4867" width="4.7109375" customWidth="1"/>
    <col min="4869" max="4869" width="10.5703125" customWidth="1"/>
    <col min="5121" max="5121" width="9" customWidth="1"/>
    <col min="5123" max="5123" width="4.7109375" customWidth="1"/>
    <col min="5125" max="5125" width="10.5703125" customWidth="1"/>
    <col min="5377" max="5377" width="9" customWidth="1"/>
    <col min="5379" max="5379" width="4.7109375" customWidth="1"/>
    <col min="5381" max="5381" width="10.5703125" customWidth="1"/>
    <col min="5633" max="5633" width="9" customWidth="1"/>
    <col min="5635" max="5635" width="4.7109375" customWidth="1"/>
    <col min="5637" max="5637" width="10.5703125" customWidth="1"/>
    <col min="5889" max="5889" width="9" customWidth="1"/>
    <col min="5891" max="5891" width="4.7109375" customWidth="1"/>
    <col min="5893" max="5893" width="10.5703125" customWidth="1"/>
    <col min="6145" max="6145" width="9" customWidth="1"/>
    <col min="6147" max="6147" width="4.7109375" customWidth="1"/>
    <col min="6149" max="6149" width="10.5703125" customWidth="1"/>
    <col min="6401" max="6401" width="9" customWidth="1"/>
    <col min="6403" max="6403" width="4.7109375" customWidth="1"/>
    <col min="6405" max="6405" width="10.5703125" customWidth="1"/>
    <col min="6657" max="6657" width="9" customWidth="1"/>
    <col min="6659" max="6659" width="4.7109375" customWidth="1"/>
    <col min="6661" max="6661" width="10.5703125" customWidth="1"/>
    <col min="6913" max="6913" width="9" customWidth="1"/>
    <col min="6915" max="6915" width="4.7109375" customWidth="1"/>
    <col min="6917" max="6917" width="10.5703125" customWidth="1"/>
    <col min="7169" max="7169" width="9" customWidth="1"/>
    <col min="7171" max="7171" width="4.7109375" customWidth="1"/>
    <col min="7173" max="7173" width="10.5703125" customWidth="1"/>
    <col min="7425" max="7425" width="9" customWidth="1"/>
    <col min="7427" max="7427" width="4.7109375" customWidth="1"/>
    <col min="7429" max="7429" width="10.5703125" customWidth="1"/>
    <col min="7681" max="7681" width="9" customWidth="1"/>
    <col min="7683" max="7683" width="4.7109375" customWidth="1"/>
    <col min="7685" max="7685" width="10.5703125" customWidth="1"/>
    <col min="7937" max="7937" width="9" customWidth="1"/>
    <col min="7939" max="7939" width="4.7109375" customWidth="1"/>
    <col min="7941" max="7941" width="10.5703125" customWidth="1"/>
    <col min="8193" max="8193" width="9" customWidth="1"/>
    <col min="8195" max="8195" width="4.7109375" customWidth="1"/>
    <col min="8197" max="8197" width="10.5703125" customWidth="1"/>
    <col min="8449" max="8449" width="9" customWidth="1"/>
    <col min="8451" max="8451" width="4.7109375" customWidth="1"/>
    <col min="8453" max="8453" width="10.5703125" customWidth="1"/>
    <col min="8705" max="8705" width="9" customWidth="1"/>
    <col min="8707" max="8707" width="4.7109375" customWidth="1"/>
    <col min="8709" max="8709" width="10.5703125" customWidth="1"/>
    <col min="8961" max="8961" width="9" customWidth="1"/>
    <col min="8963" max="8963" width="4.7109375" customWidth="1"/>
    <col min="8965" max="8965" width="10.5703125" customWidth="1"/>
    <col min="9217" max="9217" width="9" customWidth="1"/>
    <col min="9219" max="9219" width="4.7109375" customWidth="1"/>
    <col min="9221" max="9221" width="10.5703125" customWidth="1"/>
    <col min="9473" max="9473" width="9" customWidth="1"/>
    <col min="9475" max="9475" width="4.7109375" customWidth="1"/>
    <col min="9477" max="9477" width="10.5703125" customWidth="1"/>
    <col min="9729" max="9729" width="9" customWidth="1"/>
    <col min="9731" max="9731" width="4.7109375" customWidth="1"/>
    <col min="9733" max="9733" width="10.5703125" customWidth="1"/>
    <col min="9985" max="9985" width="9" customWidth="1"/>
    <col min="9987" max="9987" width="4.7109375" customWidth="1"/>
    <col min="9989" max="9989" width="10.5703125" customWidth="1"/>
    <col min="10241" max="10241" width="9" customWidth="1"/>
    <col min="10243" max="10243" width="4.7109375" customWidth="1"/>
    <col min="10245" max="10245" width="10.5703125" customWidth="1"/>
    <col min="10497" max="10497" width="9" customWidth="1"/>
    <col min="10499" max="10499" width="4.7109375" customWidth="1"/>
    <col min="10501" max="10501" width="10.5703125" customWidth="1"/>
    <col min="10753" max="10753" width="9" customWidth="1"/>
    <col min="10755" max="10755" width="4.7109375" customWidth="1"/>
    <col min="10757" max="10757" width="10.5703125" customWidth="1"/>
    <col min="11009" max="11009" width="9" customWidth="1"/>
    <col min="11011" max="11011" width="4.7109375" customWidth="1"/>
    <col min="11013" max="11013" width="10.5703125" customWidth="1"/>
    <col min="11265" max="11265" width="9" customWidth="1"/>
    <col min="11267" max="11267" width="4.7109375" customWidth="1"/>
    <col min="11269" max="11269" width="10.5703125" customWidth="1"/>
    <col min="11521" max="11521" width="9" customWidth="1"/>
    <col min="11523" max="11523" width="4.7109375" customWidth="1"/>
    <col min="11525" max="11525" width="10.5703125" customWidth="1"/>
    <col min="11777" max="11777" width="9" customWidth="1"/>
    <col min="11779" max="11779" width="4.7109375" customWidth="1"/>
    <col min="11781" max="11781" width="10.5703125" customWidth="1"/>
    <col min="12033" max="12033" width="9" customWidth="1"/>
    <col min="12035" max="12035" width="4.7109375" customWidth="1"/>
    <col min="12037" max="12037" width="10.5703125" customWidth="1"/>
    <col min="12289" max="12289" width="9" customWidth="1"/>
    <col min="12291" max="12291" width="4.7109375" customWidth="1"/>
    <col min="12293" max="12293" width="10.5703125" customWidth="1"/>
    <col min="12545" max="12545" width="9" customWidth="1"/>
    <col min="12547" max="12547" width="4.7109375" customWidth="1"/>
    <col min="12549" max="12549" width="10.5703125" customWidth="1"/>
    <col min="12801" max="12801" width="9" customWidth="1"/>
    <col min="12803" max="12803" width="4.7109375" customWidth="1"/>
    <col min="12805" max="12805" width="10.5703125" customWidth="1"/>
    <col min="13057" max="13057" width="9" customWidth="1"/>
    <col min="13059" max="13059" width="4.7109375" customWidth="1"/>
    <col min="13061" max="13061" width="10.5703125" customWidth="1"/>
    <col min="13313" max="13313" width="9" customWidth="1"/>
    <col min="13315" max="13315" width="4.7109375" customWidth="1"/>
    <col min="13317" max="13317" width="10.5703125" customWidth="1"/>
    <col min="13569" max="13569" width="9" customWidth="1"/>
    <col min="13571" max="13571" width="4.7109375" customWidth="1"/>
    <col min="13573" max="13573" width="10.5703125" customWidth="1"/>
    <col min="13825" max="13825" width="9" customWidth="1"/>
    <col min="13827" max="13827" width="4.7109375" customWidth="1"/>
    <col min="13829" max="13829" width="10.5703125" customWidth="1"/>
    <col min="14081" max="14081" width="9" customWidth="1"/>
    <col min="14083" max="14083" width="4.7109375" customWidth="1"/>
    <col min="14085" max="14085" width="10.5703125" customWidth="1"/>
    <col min="14337" max="14337" width="9" customWidth="1"/>
    <col min="14339" max="14339" width="4.7109375" customWidth="1"/>
    <col min="14341" max="14341" width="10.5703125" customWidth="1"/>
    <col min="14593" max="14593" width="9" customWidth="1"/>
    <col min="14595" max="14595" width="4.7109375" customWidth="1"/>
    <col min="14597" max="14597" width="10.5703125" customWidth="1"/>
    <col min="14849" max="14849" width="9" customWidth="1"/>
    <col min="14851" max="14851" width="4.7109375" customWidth="1"/>
    <col min="14853" max="14853" width="10.5703125" customWidth="1"/>
    <col min="15105" max="15105" width="9" customWidth="1"/>
    <col min="15107" max="15107" width="4.7109375" customWidth="1"/>
    <col min="15109" max="15109" width="10.5703125" customWidth="1"/>
    <col min="15361" max="15361" width="9" customWidth="1"/>
    <col min="15363" max="15363" width="4.7109375" customWidth="1"/>
    <col min="15365" max="15365" width="10.5703125" customWidth="1"/>
    <col min="15617" max="15617" width="9" customWidth="1"/>
    <col min="15619" max="15619" width="4.7109375" customWidth="1"/>
    <col min="15621" max="15621" width="10.5703125" customWidth="1"/>
    <col min="15873" max="15873" width="9" customWidth="1"/>
    <col min="15875" max="15875" width="4.7109375" customWidth="1"/>
    <col min="15877" max="15877" width="10.5703125" customWidth="1"/>
    <col min="16129" max="16129" width="9" customWidth="1"/>
    <col min="16131" max="16131" width="4.7109375" customWidth="1"/>
    <col min="16133" max="16133" width="10.5703125" customWidth="1"/>
  </cols>
  <sheetData>
    <row r="1" spans="1:5" x14ac:dyDescent="0.2">
      <c r="A1" s="67" t="s">
        <v>79</v>
      </c>
      <c r="B1" s="67"/>
      <c r="D1" s="67" t="s">
        <v>74</v>
      </c>
      <c r="E1" s="67"/>
    </row>
    <row r="2" spans="1:5" x14ac:dyDescent="0.2">
      <c r="A2" s="5" t="s">
        <v>80</v>
      </c>
      <c r="B2" s="5">
        <v>25</v>
      </c>
      <c r="D2" s="24" t="s">
        <v>77</v>
      </c>
      <c r="E2" s="24" t="s">
        <v>78</v>
      </c>
    </row>
    <row r="3" spans="1:5" x14ac:dyDescent="0.2">
      <c r="A3" s="5" t="s">
        <v>81</v>
      </c>
      <c r="B3" s="5">
        <v>44</v>
      </c>
      <c r="D3" s="5">
        <v>1</v>
      </c>
      <c r="E3" s="5" t="b">
        <v>1</v>
      </c>
    </row>
    <row r="4" spans="1:5" x14ac:dyDescent="0.2">
      <c r="A4" s="5" t="s">
        <v>82</v>
      </c>
      <c r="B4" s="5">
        <v>36</v>
      </c>
      <c r="D4" s="5">
        <f t="shared" ref="D4:D52" si="0">D3+1</f>
        <v>2</v>
      </c>
      <c r="E4" s="5" t="b">
        <v>0</v>
      </c>
    </row>
    <row r="5" spans="1:5" x14ac:dyDescent="0.2">
      <c r="A5" s="5" t="s">
        <v>83</v>
      </c>
      <c r="B5" s="5">
        <v>57</v>
      </c>
      <c r="D5" s="5">
        <f t="shared" si="0"/>
        <v>3</v>
      </c>
      <c r="E5" s="5" t="b">
        <v>1</v>
      </c>
    </row>
    <row r="6" spans="1:5" x14ac:dyDescent="0.2">
      <c r="A6" s="5" t="s">
        <v>84</v>
      </c>
      <c r="B6" s="5">
        <v>32</v>
      </c>
      <c r="D6" s="5">
        <f t="shared" si="0"/>
        <v>4</v>
      </c>
      <c r="E6" s="5" t="b">
        <v>0</v>
      </c>
    </row>
    <row r="7" spans="1:5" x14ac:dyDescent="0.2">
      <c r="A7" s="5" t="s">
        <v>85</v>
      </c>
      <c r="B7" s="5">
        <v>70</v>
      </c>
      <c r="D7" s="5">
        <f t="shared" si="0"/>
        <v>5</v>
      </c>
      <c r="E7" s="5" t="b">
        <v>1</v>
      </c>
    </row>
    <row r="8" spans="1:5" x14ac:dyDescent="0.2">
      <c r="D8" s="5">
        <f t="shared" si="0"/>
        <v>6</v>
      </c>
      <c r="E8" s="5" t="b">
        <v>0</v>
      </c>
    </row>
    <row r="9" spans="1:5" x14ac:dyDescent="0.2">
      <c r="D9" s="5">
        <f t="shared" si="0"/>
        <v>7</v>
      </c>
      <c r="E9" s="5" t="b">
        <v>1</v>
      </c>
    </row>
    <row r="10" spans="1:5" x14ac:dyDescent="0.2">
      <c r="D10" s="5">
        <f t="shared" si="0"/>
        <v>8</v>
      </c>
      <c r="E10" s="5" t="b">
        <v>0</v>
      </c>
    </row>
    <row r="11" spans="1:5" x14ac:dyDescent="0.2">
      <c r="D11" s="5">
        <f t="shared" si="0"/>
        <v>9</v>
      </c>
      <c r="E11" s="5" t="b">
        <v>1</v>
      </c>
    </row>
    <row r="12" spans="1:5" x14ac:dyDescent="0.2">
      <c r="D12" s="5">
        <f t="shared" si="0"/>
        <v>10</v>
      </c>
      <c r="E12" s="5" t="b">
        <v>0</v>
      </c>
    </row>
    <row r="13" spans="1:5" x14ac:dyDescent="0.2">
      <c r="D13" s="5">
        <f t="shared" si="0"/>
        <v>11</v>
      </c>
      <c r="E13" s="5" t="b">
        <v>1</v>
      </c>
    </row>
    <row r="14" spans="1:5" x14ac:dyDescent="0.2">
      <c r="D14" s="5">
        <f t="shared" si="0"/>
        <v>12</v>
      </c>
      <c r="E14" s="5" t="b">
        <v>0</v>
      </c>
    </row>
    <row r="15" spans="1:5" x14ac:dyDescent="0.2">
      <c r="D15" s="5">
        <f t="shared" si="0"/>
        <v>13</v>
      </c>
      <c r="E15" s="5" t="b">
        <v>1</v>
      </c>
    </row>
    <row r="16" spans="1:5" x14ac:dyDescent="0.2">
      <c r="D16" s="5">
        <f t="shared" si="0"/>
        <v>14</v>
      </c>
      <c r="E16" s="5" t="b">
        <v>0</v>
      </c>
    </row>
    <row r="17" spans="4:5" x14ac:dyDescent="0.2">
      <c r="D17" s="5">
        <f t="shared" si="0"/>
        <v>15</v>
      </c>
      <c r="E17" s="5" t="b">
        <v>1</v>
      </c>
    </row>
    <row r="18" spans="4:5" x14ac:dyDescent="0.2">
      <c r="D18" s="5">
        <f t="shared" si="0"/>
        <v>16</v>
      </c>
      <c r="E18" s="5" t="b">
        <v>0</v>
      </c>
    </row>
    <row r="19" spans="4:5" x14ac:dyDescent="0.2">
      <c r="D19" s="5">
        <f t="shared" si="0"/>
        <v>17</v>
      </c>
      <c r="E19" s="5" t="b">
        <v>1</v>
      </c>
    </row>
    <row r="20" spans="4:5" x14ac:dyDescent="0.2">
      <c r="D20" s="5">
        <f t="shared" si="0"/>
        <v>18</v>
      </c>
      <c r="E20" s="5" t="b">
        <v>0</v>
      </c>
    </row>
    <row r="21" spans="4:5" x14ac:dyDescent="0.2">
      <c r="D21" s="5">
        <f t="shared" si="0"/>
        <v>19</v>
      </c>
      <c r="E21" s="5" t="b">
        <v>1</v>
      </c>
    </row>
    <row r="22" spans="4:5" x14ac:dyDescent="0.2">
      <c r="D22" s="5">
        <f t="shared" si="0"/>
        <v>20</v>
      </c>
      <c r="E22" s="5" t="b">
        <v>0</v>
      </c>
    </row>
    <row r="23" spans="4:5" x14ac:dyDescent="0.2">
      <c r="D23" s="5">
        <f t="shared" si="0"/>
        <v>21</v>
      </c>
      <c r="E23" s="5" t="b">
        <v>1</v>
      </c>
    </row>
    <row r="24" spans="4:5" x14ac:dyDescent="0.2">
      <c r="D24" s="5">
        <f t="shared" si="0"/>
        <v>22</v>
      </c>
      <c r="E24" s="5" t="b">
        <v>0</v>
      </c>
    </row>
    <row r="25" spans="4:5" x14ac:dyDescent="0.2">
      <c r="D25" s="5">
        <f t="shared" si="0"/>
        <v>23</v>
      </c>
      <c r="E25" s="5" t="b">
        <v>1</v>
      </c>
    </row>
    <row r="26" spans="4:5" x14ac:dyDescent="0.2">
      <c r="D26" s="5">
        <f t="shared" si="0"/>
        <v>24</v>
      </c>
      <c r="E26" s="5" t="b">
        <v>0</v>
      </c>
    </row>
    <row r="27" spans="4:5" x14ac:dyDescent="0.2">
      <c r="D27" s="5">
        <f t="shared" si="0"/>
        <v>25</v>
      </c>
      <c r="E27" s="5" t="b">
        <v>1</v>
      </c>
    </row>
    <row r="28" spans="4:5" x14ac:dyDescent="0.2">
      <c r="D28" s="5">
        <f t="shared" si="0"/>
        <v>26</v>
      </c>
      <c r="E28" s="5" t="b">
        <v>0</v>
      </c>
    </row>
    <row r="29" spans="4:5" x14ac:dyDescent="0.2">
      <c r="D29" s="5">
        <f t="shared" si="0"/>
        <v>27</v>
      </c>
      <c r="E29" s="5" t="b">
        <v>1</v>
      </c>
    </row>
    <row r="30" spans="4:5" x14ac:dyDescent="0.2">
      <c r="D30" s="5">
        <f t="shared" si="0"/>
        <v>28</v>
      </c>
      <c r="E30" s="5" t="b">
        <v>0</v>
      </c>
    </row>
    <row r="31" spans="4:5" x14ac:dyDescent="0.2">
      <c r="D31" s="5">
        <f t="shared" si="0"/>
        <v>29</v>
      </c>
      <c r="E31" s="5" t="b">
        <v>1</v>
      </c>
    </row>
    <row r="32" spans="4:5" x14ac:dyDescent="0.2">
      <c r="D32" s="5">
        <f t="shared" si="0"/>
        <v>30</v>
      </c>
      <c r="E32" s="5" t="b">
        <v>0</v>
      </c>
    </row>
    <row r="33" spans="4:8" x14ac:dyDescent="0.2">
      <c r="D33" s="5">
        <f t="shared" si="0"/>
        <v>31</v>
      </c>
      <c r="E33" s="5" t="b">
        <v>1</v>
      </c>
    </row>
    <row r="34" spans="4:8" x14ac:dyDescent="0.2">
      <c r="D34" s="5">
        <f t="shared" si="0"/>
        <v>32</v>
      </c>
      <c r="E34" s="5" t="b">
        <v>0</v>
      </c>
      <c r="H34" s="52" t="s">
        <v>154</v>
      </c>
    </row>
    <row r="35" spans="4:8" x14ac:dyDescent="0.2">
      <c r="D35" s="5">
        <f t="shared" si="0"/>
        <v>33</v>
      </c>
      <c r="E35" s="5" t="b">
        <v>1</v>
      </c>
    </row>
    <row r="36" spans="4:8" x14ac:dyDescent="0.2">
      <c r="D36" s="5">
        <f t="shared" si="0"/>
        <v>34</v>
      </c>
      <c r="E36" s="5" t="b">
        <v>0</v>
      </c>
    </row>
    <row r="37" spans="4:8" x14ac:dyDescent="0.2">
      <c r="D37" s="5">
        <f t="shared" si="0"/>
        <v>35</v>
      </c>
      <c r="E37" s="5" t="b">
        <v>1</v>
      </c>
    </row>
    <row r="38" spans="4:8" x14ac:dyDescent="0.2">
      <c r="D38" s="5">
        <f t="shared" si="0"/>
        <v>36</v>
      </c>
      <c r="E38" s="5" t="b">
        <v>0</v>
      </c>
    </row>
    <row r="39" spans="4:8" x14ac:dyDescent="0.2">
      <c r="D39" s="5">
        <f t="shared" si="0"/>
        <v>37</v>
      </c>
      <c r="E39" s="5" t="b">
        <v>1</v>
      </c>
    </row>
    <row r="40" spans="4:8" x14ac:dyDescent="0.2">
      <c r="D40" s="5">
        <f t="shared" si="0"/>
        <v>38</v>
      </c>
      <c r="E40" s="5" t="b">
        <v>0</v>
      </c>
    </row>
    <row r="41" spans="4:8" x14ac:dyDescent="0.2">
      <c r="D41" s="5">
        <f t="shared" si="0"/>
        <v>39</v>
      </c>
      <c r="E41" s="5" t="b">
        <v>1</v>
      </c>
    </row>
    <row r="42" spans="4:8" x14ac:dyDescent="0.2">
      <c r="D42" s="5">
        <f t="shared" si="0"/>
        <v>40</v>
      </c>
      <c r="E42" s="5" t="b">
        <v>0</v>
      </c>
    </row>
    <row r="43" spans="4:8" x14ac:dyDescent="0.2">
      <c r="D43" s="5">
        <f t="shared" si="0"/>
        <v>41</v>
      </c>
      <c r="E43" s="5" t="b">
        <v>1</v>
      </c>
    </row>
    <row r="44" spans="4:8" x14ac:dyDescent="0.2">
      <c r="D44" s="5">
        <f t="shared" si="0"/>
        <v>42</v>
      </c>
      <c r="E44" s="5" t="b">
        <v>0</v>
      </c>
    </row>
    <row r="45" spans="4:8" x14ac:dyDescent="0.2">
      <c r="D45" s="5">
        <f t="shared" si="0"/>
        <v>43</v>
      </c>
      <c r="E45" s="5" t="b">
        <v>1</v>
      </c>
    </row>
    <row r="46" spans="4:8" x14ac:dyDescent="0.2">
      <c r="D46" s="5">
        <f t="shared" si="0"/>
        <v>44</v>
      </c>
      <c r="E46" s="5" t="b">
        <v>0</v>
      </c>
    </row>
    <row r="47" spans="4:8" x14ac:dyDescent="0.2">
      <c r="D47" s="5">
        <f t="shared" si="0"/>
        <v>45</v>
      </c>
      <c r="E47" s="5" t="b">
        <v>1</v>
      </c>
    </row>
    <row r="48" spans="4:8" x14ac:dyDescent="0.2">
      <c r="D48" s="5">
        <f t="shared" si="0"/>
        <v>46</v>
      </c>
      <c r="E48" s="5" t="b">
        <v>0</v>
      </c>
    </row>
    <row r="49" spans="4:5" x14ac:dyDescent="0.2">
      <c r="D49" s="5">
        <f t="shared" si="0"/>
        <v>47</v>
      </c>
      <c r="E49" s="5" t="b">
        <v>1</v>
      </c>
    </row>
    <row r="50" spans="4:5" x14ac:dyDescent="0.2">
      <c r="D50" s="5">
        <f t="shared" si="0"/>
        <v>48</v>
      </c>
      <c r="E50" s="5" t="b">
        <v>0</v>
      </c>
    </row>
    <row r="51" spans="4:5" x14ac:dyDescent="0.2">
      <c r="D51" s="5">
        <f t="shared" si="0"/>
        <v>49</v>
      </c>
      <c r="E51" s="5" t="b">
        <v>1</v>
      </c>
    </row>
    <row r="52" spans="4:5" x14ac:dyDescent="0.2">
      <c r="D52" s="5">
        <f t="shared" si="0"/>
        <v>50</v>
      </c>
      <c r="E52" s="5" t="b">
        <v>0</v>
      </c>
    </row>
  </sheetData>
  <mergeCells count="2">
    <mergeCell ref="A1:B1"/>
    <mergeCell ref="D1:E1"/>
  </mergeCells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showGridLines="0" workbookViewId="0">
      <selection activeCell="F28" sqref="F28"/>
    </sheetView>
  </sheetViews>
  <sheetFormatPr defaultRowHeight="12.75" x14ac:dyDescent="0.2"/>
  <cols>
    <col min="1" max="2" width="6.7109375" customWidth="1"/>
    <col min="3" max="3" width="4.140625" customWidth="1"/>
    <col min="4" max="5" width="7.85546875" customWidth="1"/>
    <col min="257" max="258" width="6.7109375" customWidth="1"/>
    <col min="259" max="259" width="4.140625" customWidth="1"/>
    <col min="260" max="261" width="7.85546875" customWidth="1"/>
    <col min="513" max="514" width="6.7109375" customWidth="1"/>
    <col min="515" max="515" width="4.140625" customWidth="1"/>
    <col min="516" max="517" width="7.85546875" customWidth="1"/>
    <col min="769" max="770" width="6.7109375" customWidth="1"/>
    <col min="771" max="771" width="4.140625" customWidth="1"/>
    <col min="772" max="773" width="7.85546875" customWidth="1"/>
    <col min="1025" max="1026" width="6.7109375" customWidth="1"/>
    <col min="1027" max="1027" width="4.140625" customWidth="1"/>
    <col min="1028" max="1029" width="7.85546875" customWidth="1"/>
    <col min="1281" max="1282" width="6.7109375" customWidth="1"/>
    <col min="1283" max="1283" width="4.140625" customWidth="1"/>
    <col min="1284" max="1285" width="7.85546875" customWidth="1"/>
    <col min="1537" max="1538" width="6.7109375" customWidth="1"/>
    <col min="1539" max="1539" width="4.140625" customWidth="1"/>
    <col min="1540" max="1541" width="7.85546875" customWidth="1"/>
    <col min="1793" max="1794" width="6.7109375" customWidth="1"/>
    <col min="1795" max="1795" width="4.140625" customWidth="1"/>
    <col min="1796" max="1797" width="7.85546875" customWidth="1"/>
    <col min="2049" max="2050" width="6.7109375" customWidth="1"/>
    <col min="2051" max="2051" width="4.140625" customWidth="1"/>
    <col min="2052" max="2053" width="7.85546875" customWidth="1"/>
    <col min="2305" max="2306" width="6.7109375" customWidth="1"/>
    <col min="2307" max="2307" width="4.140625" customWidth="1"/>
    <col min="2308" max="2309" width="7.85546875" customWidth="1"/>
    <col min="2561" max="2562" width="6.7109375" customWidth="1"/>
    <col min="2563" max="2563" width="4.140625" customWidth="1"/>
    <col min="2564" max="2565" width="7.85546875" customWidth="1"/>
    <col min="2817" max="2818" width="6.7109375" customWidth="1"/>
    <col min="2819" max="2819" width="4.140625" customWidth="1"/>
    <col min="2820" max="2821" width="7.85546875" customWidth="1"/>
    <col min="3073" max="3074" width="6.7109375" customWidth="1"/>
    <col min="3075" max="3075" width="4.140625" customWidth="1"/>
    <col min="3076" max="3077" width="7.85546875" customWidth="1"/>
    <col min="3329" max="3330" width="6.7109375" customWidth="1"/>
    <col min="3331" max="3331" width="4.140625" customWidth="1"/>
    <col min="3332" max="3333" width="7.85546875" customWidth="1"/>
    <col min="3585" max="3586" width="6.7109375" customWidth="1"/>
    <col min="3587" max="3587" width="4.140625" customWidth="1"/>
    <col min="3588" max="3589" width="7.85546875" customWidth="1"/>
    <col min="3841" max="3842" width="6.7109375" customWidth="1"/>
    <col min="3843" max="3843" width="4.140625" customWidth="1"/>
    <col min="3844" max="3845" width="7.85546875" customWidth="1"/>
    <col min="4097" max="4098" width="6.7109375" customWidth="1"/>
    <col min="4099" max="4099" width="4.140625" customWidth="1"/>
    <col min="4100" max="4101" width="7.85546875" customWidth="1"/>
    <col min="4353" max="4354" width="6.7109375" customWidth="1"/>
    <col min="4355" max="4355" width="4.140625" customWidth="1"/>
    <col min="4356" max="4357" width="7.85546875" customWidth="1"/>
    <col min="4609" max="4610" width="6.7109375" customWidth="1"/>
    <col min="4611" max="4611" width="4.140625" customWidth="1"/>
    <col min="4612" max="4613" width="7.85546875" customWidth="1"/>
    <col min="4865" max="4866" width="6.7109375" customWidth="1"/>
    <col min="4867" max="4867" width="4.140625" customWidth="1"/>
    <col min="4868" max="4869" width="7.85546875" customWidth="1"/>
    <col min="5121" max="5122" width="6.7109375" customWidth="1"/>
    <col min="5123" max="5123" width="4.140625" customWidth="1"/>
    <col min="5124" max="5125" width="7.85546875" customWidth="1"/>
    <col min="5377" max="5378" width="6.7109375" customWidth="1"/>
    <col min="5379" max="5379" width="4.140625" customWidth="1"/>
    <col min="5380" max="5381" width="7.85546875" customWidth="1"/>
    <col min="5633" max="5634" width="6.7109375" customWidth="1"/>
    <col min="5635" max="5635" width="4.140625" customWidth="1"/>
    <col min="5636" max="5637" width="7.85546875" customWidth="1"/>
    <col min="5889" max="5890" width="6.7109375" customWidth="1"/>
    <col min="5891" max="5891" width="4.140625" customWidth="1"/>
    <col min="5892" max="5893" width="7.85546875" customWidth="1"/>
    <col min="6145" max="6146" width="6.7109375" customWidth="1"/>
    <col min="6147" max="6147" width="4.140625" customWidth="1"/>
    <col min="6148" max="6149" width="7.85546875" customWidth="1"/>
    <col min="6401" max="6402" width="6.7109375" customWidth="1"/>
    <col min="6403" max="6403" width="4.140625" customWidth="1"/>
    <col min="6404" max="6405" width="7.85546875" customWidth="1"/>
    <col min="6657" max="6658" width="6.7109375" customWidth="1"/>
    <col min="6659" max="6659" width="4.140625" customWidth="1"/>
    <col min="6660" max="6661" width="7.85546875" customWidth="1"/>
    <col min="6913" max="6914" width="6.7109375" customWidth="1"/>
    <col min="6915" max="6915" width="4.140625" customWidth="1"/>
    <col min="6916" max="6917" width="7.85546875" customWidth="1"/>
    <col min="7169" max="7170" width="6.7109375" customWidth="1"/>
    <col min="7171" max="7171" width="4.140625" customWidth="1"/>
    <col min="7172" max="7173" width="7.85546875" customWidth="1"/>
    <col min="7425" max="7426" width="6.7109375" customWidth="1"/>
    <col min="7427" max="7427" width="4.140625" customWidth="1"/>
    <col min="7428" max="7429" width="7.85546875" customWidth="1"/>
    <col min="7681" max="7682" width="6.7109375" customWidth="1"/>
    <col min="7683" max="7683" width="4.140625" customWidth="1"/>
    <col min="7684" max="7685" width="7.85546875" customWidth="1"/>
    <col min="7937" max="7938" width="6.7109375" customWidth="1"/>
    <col min="7939" max="7939" width="4.140625" customWidth="1"/>
    <col min="7940" max="7941" width="7.85546875" customWidth="1"/>
    <col min="8193" max="8194" width="6.7109375" customWidth="1"/>
    <col min="8195" max="8195" width="4.140625" customWidth="1"/>
    <col min="8196" max="8197" width="7.85546875" customWidth="1"/>
    <col min="8449" max="8450" width="6.7109375" customWidth="1"/>
    <col min="8451" max="8451" width="4.140625" customWidth="1"/>
    <col min="8452" max="8453" width="7.85546875" customWidth="1"/>
    <col min="8705" max="8706" width="6.7109375" customWidth="1"/>
    <col min="8707" max="8707" width="4.140625" customWidth="1"/>
    <col min="8708" max="8709" width="7.85546875" customWidth="1"/>
    <col min="8961" max="8962" width="6.7109375" customWidth="1"/>
    <col min="8963" max="8963" width="4.140625" customWidth="1"/>
    <col min="8964" max="8965" width="7.85546875" customWidth="1"/>
    <col min="9217" max="9218" width="6.7109375" customWidth="1"/>
    <col min="9219" max="9219" width="4.140625" customWidth="1"/>
    <col min="9220" max="9221" width="7.85546875" customWidth="1"/>
    <col min="9473" max="9474" width="6.7109375" customWidth="1"/>
    <col min="9475" max="9475" width="4.140625" customWidth="1"/>
    <col min="9476" max="9477" width="7.85546875" customWidth="1"/>
    <col min="9729" max="9730" width="6.7109375" customWidth="1"/>
    <col min="9731" max="9731" width="4.140625" customWidth="1"/>
    <col min="9732" max="9733" width="7.85546875" customWidth="1"/>
    <col min="9985" max="9986" width="6.7109375" customWidth="1"/>
    <col min="9987" max="9987" width="4.140625" customWidth="1"/>
    <col min="9988" max="9989" width="7.85546875" customWidth="1"/>
    <col min="10241" max="10242" width="6.7109375" customWidth="1"/>
    <col min="10243" max="10243" width="4.140625" customWidth="1"/>
    <col min="10244" max="10245" width="7.85546875" customWidth="1"/>
    <col min="10497" max="10498" width="6.7109375" customWidth="1"/>
    <col min="10499" max="10499" width="4.140625" customWidth="1"/>
    <col min="10500" max="10501" width="7.85546875" customWidth="1"/>
    <col min="10753" max="10754" width="6.7109375" customWidth="1"/>
    <col min="10755" max="10755" width="4.140625" customWidth="1"/>
    <col min="10756" max="10757" width="7.85546875" customWidth="1"/>
    <col min="11009" max="11010" width="6.7109375" customWidth="1"/>
    <col min="11011" max="11011" width="4.140625" customWidth="1"/>
    <col min="11012" max="11013" width="7.85546875" customWidth="1"/>
    <col min="11265" max="11266" width="6.7109375" customWidth="1"/>
    <col min="11267" max="11267" width="4.140625" customWidth="1"/>
    <col min="11268" max="11269" width="7.85546875" customWidth="1"/>
    <col min="11521" max="11522" width="6.7109375" customWidth="1"/>
    <col min="11523" max="11523" width="4.140625" customWidth="1"/>
    <col min="11524" max="11525" width="7.85546875" customWidth="1"/>
    <col min="11777" max="11778" width="6.7109375" customWidth="1"/>
    <col min="11779" max="11779" width="4.140625" customWidth="1"/>
    <col min="11780" max="11781" width="7.85546875" customWidth="1"/>
    <col min="12033" max="12034" width="6.7109375" customWidth="1"/>
    <col min="12035" max="12035" width="4.140625" customWidth="1"/>
    <col min="12036" max="12037" width="7.85546875" customWidth="1"/>
    <col min="12289" max="12290" width="6.7109375" customWidth="1"/>
    <col min="12291" max="12291" width="4.140625" customWidth="1"/>
    <col min="12292" max="12293" width="7.85546875" customWidth="1"/>
    <col min="12545" max="12546" width="6.7109375" customWidth="1"/>
    <col min="12547" max="12547" width="4.140625" customWidth="1"/>
    <col min="12548" max="12549" width="7.85546875" customWidth="1"/>
    <col min="12801" max="12802" width="6.7109375" customWidth="1"/>
    <col min="12803" max="12803" width="4.140625" customWidth="1"/>
    <col min="12804" max="12805" width="7.85546875" customWidth="1"/>
    <col min="13057" max="13058" width="6.7109375" customWidth="1"/>
    <col min="13059" max="13059" width="4.140625" customWidth="1"/>
    <col min="13060" max="13061" width="7.85546875" customWidth="1"/>
    <col min="13313" max="13314" width="6.7109375" customWidth="1"/>
    <col min="13315" max="13315" width="4.140625" customWidth="1"/>
    <col min="13316" max="13317" width="7.85546875" customWidth="1"/>
    <col min="13569" max="13570" width="6.7109375" customWidth="1"/>
    <col min="13571" max="13571" width="4.140625" customWidth="1"/>
    <col min="13572" max="13573" width="7.85546875" customWidth="1"/>
    <col min="13825" max="13826" width="6.7109375" customWidth="1"/>
    <col min="13827" max="13827" width="4.140625" customWidth="1"/>
    <col min="13828" max="13829" width="7.85546875" customWidth="1"/>
    <col min="14081" max="14082" width="6.7109375" customWidth="1"/>
    <col min="14083" max="14083" width="4.140625" customWidth="1"/>
    <col min="14084" max="14085" width="7.85546875" customWidth="1"/>
    <col min="14337" max="14338" width="6.7109375" customWidth="1"/>
    <col min="14339" max="14339" width="4.140625" customWidth="1"/>
    <col min="14340" max="14341" width="7.85546875" customWidth="1"/>
    <col min="14593" max="14594" width="6.7109375" customWidth="1"/>
    <col min="14595" max="14595" width="4.140625" customWidth="1"/>
    <col min="14596" max="14597" width="7.85546875" customWidth="1"/>
    <col min="14849" max="14850" width="6.7109375" customWidth="1"/>
    <col min="14851" max="14851" width="4.140625" customWidth="1"/>
    <col min="14852" max="14853" width="7.85546875" customWidth="1"/>
    <col min="15105" max="15106" width="6.7109375" customWidth="1"/>
    <col min="15107" max="15107" width="4.140625" customWidth="1"/>
    <col min="15108" max="15109" width="7.85546875" customWidth="1"/>
    <col min="15361" max="15362" width="6.7109375" customWidth="1"/>
    <col min="15363" max="15363" width="4.140625" customWidth="1"/>
    <col min="15364" max="15365" width="7.85546875" customWidth="1"/>
    <col min="15617" max="15618" width="6.7109375" customWidth="1"/>
    <col min="15619" max="15619" width="4.140625" customWidth="1"/>
    <col min="15620" max="15621" width="7.85546875" customWidth="1"/>
    <col min="15873" max="15874" width="6.7109375" customWidth="1"/>
    <col min="15875" max="15875" width="4.140625" customWidth="1"/>
    <col min="15876" max="15877" width="7.85546875" customWidth="1"/>
    <col min="16129" max="16130" width="6.7109375" customWidth="1"/>
    <col min="16131" max="16131" width="4.140625" customWidth="1"/>
    <col min="16132" max="16133" width="7.85546875" customWidth="1"/>
  </cols>
  <sheetData>
    <row r="1" spans="1:5" x14ac:dyDescent="0.2">
      <c r="A1" s="67" t="s">
        <v>73</v>
      </c>
      <c r="B1" s="67"/>
      <c r="D1" s="67" t="s">
        <v>74</v>
      </c>
      <c r="E1" s="67"/>
    </row>
    <row r="2" spans="1:5" x14ac:dyDescent="0.2">
      <c r="A2" s="24" t="s">
        <v>75</v>
      </c>
      <c r="B2" s="24" t="s">
        <v>76</v>
      </c>
      <c r="D2" s="24" t="s">
        <v>78</v>
      </c>
    </row>
    <row r="3" spans="1:5" x14ac:dyDescent="0.2">
      <c r="A3" s="5">
        <v>1</v>
      </c>
      <c r="B3" s="5">
        <v>10</v>
      </c>
      <c r="D3" s="5" t="b">
        <v>1</v>
      </c>
    </row>
    <row r="4" spans="1:5" x14ac:dyDescent="0.2">
      <c r="A4" s="5">
        <f>A3+1</f>
        <v>2</v>
      </c>
      <c r="B4" s="5">
        <f ca="1">INT(B3+RAND()*5-RAND()*3.5)</f>
        <v>9</v>
      </c>
      <c r="D4" s="5" t="b">
        <f ca="1">B4&gt;B3</f>
        <v>0</v>
      </c>
    </row>
    <row r="5" spans="1:5" x14ac:dyDescent="0.2">
      <c r="A5" s="5">
        <f t="shared" ref="A5:A68" si="0">A4+1</f>
        <v>3</v>
      </c>
      <c r="B5" s="5">
        <f t="shared" ref="B5:B68" ca="1" si="1">INT(B4+RAND()*5-RAND()*3.5)</f>
        <v>11</v>
      </c>
      <c r="D5" s="5" t="b">
        <f t="shared" ref="D5:D68" ca="1" si="2">B5&gt;B4</f>
        <v>1</v>
      </c>
    </row>
    <row r="6" spans="1:5" x14ac:dyDescent="0.2">
      <c r="A6" s="5">
        <f t="shared" si="0"/>
        <v>4</v>
      </c>
      <c r="B6" s="5">
        <f t="shared" ca="1" si="1"/>
        <v>13</v>
      </c>
      <c r="D6" s="5" t="b">
        <f t="shared" ca="1" si="2"/>
        <v>1</v>
      </c>
    </row>
    <row r="7" spans="1:5" x14ac:dyDescent="0.2">
      <c r="A7" s="5">
        <f t="shared" si="0"/>
        <v>5</v>
      </c>
      <c r="B7" s="5">
        <f t="shared" ca="1" si="1"/>
        <v>12</v>
      </c>
      <c r="D7" s="5" t="b">
        <f t="shared" ca="1" si="2"/>
        <v>0</v>
      </c>
    </row>
    <row r="8" spans="1:5" x14ac:dyDescent="0.2">
      <c r="A8" s="5">
        <f t="shared" si="0"/>
        <v>6</v>
      </c>
      <c r="B8" s="5">
        <f t="shared" ca="1" si="1"/>
        <v>10</v>
      </c>
      <c r="D8" s="5" t="b">
        <f t="shared" ca="1" si="2"/>
        <v>0</v>
      </c>
    </row>
    <row r="9" spans="1:5" x14ac:dyDescent="0.2">
      <c r="A9" s="5">
        <f t="shared" si="0"/>
        <v>7</v>
      </c>
      <c r="B9" s="5">
        <f t="shared" ca="1" si="1"/>
        <v>11</v>
      </c>
      <c r="D9" s="5" t="b">
        <f t="shared" ca="1" si="2"/>
        <v>1</v>
      </c>
    </row>
    <row r="10" spans="1:5" x14ac:dyDescent="0.2">
      <c r="A10" s="5">
        <f t="shared" si="0"/>
        <v>8</v>
      </c>
      <c r="B10" s="5">
        <f t="shared" ca="1" si="1"/>
        <v>10</v>
      </c>
      <c r="D10" s="5" t="b">
        <f t="shared" ca="1" si="2"/>
        <v>0</v>
      </c>
    </row>
    <row r="11" spans="1:5" x14ac:dyDescent="0.2">
      <c r="A11" s="5">
        <f t="shared" si="0"/>
        <v>9</v>
      </c>
      <c r="B11" s="5">
        <f t="shared" ca="1" si="1"/>
        <v>7</v>
      </c>
      <c r="D11" s="5" t="b">
        <f t="shared" ca="1" si="2"/>
        <v>0</v>
      </c>
    </row>
    <row r="12" spans="1:5" x14ac:dyDescent="0.2">
      <c r="A12" s="5">
        <f t="shared" si="0"/>
        <v>10</v>
      </c>
      <c r="B12" s="5">
        <f t="shared" ca="1" si="1"/>
        <v>9</v>
      </c>
      <c r="D12" s="5" t="b">
        <f t="shared" ca="1" si="2"/>
        <v>1</v>
      </c>
    </row>
    <row r="13" spans="1:5" x14ac:dyDescent="0.2">
      <c r="A13" s="5">
        <f t="shared" si="0"/>
        <v>11</v>
      </c>
      <c r="B13" s="5">
        <f t="shared" ca="1" si="1"/>
        <v>6</v>
      </c>
      <c r="D13" s="5" t="b">
        <f t="shared" ca="1" si="2"/>
        <v>0</v>
      </c>
    </row>
    <row r="14" spans="1:5" x14ac:dyDescent="0.2">
      <c r="A14" s="5">
        <f t="shared" si="0"/>
        <v>12</v>
      </c>
      <c r="B14" s="5">
        <f t="shared" ca="1" si="1"/>
        <v>5</v>
      </c>
      <c r="D14" s="5" t="b">
        <f t="shared" ca="1" si="2"/>
        <v>0</v>
      </c>
    </row>
    <row r="15" spans="1:5" x14ac:dyDescent="0.2">
      <c r="A15" s="5">
        <f t="shared" si="0"/>
        <v>13</v>
      </c>
      <c r="B15" s="5">
        <f t="shared" ca="1" si="1"/>
        <v>8</v>
      </c>
      <c r="D15" s="5" t="b">
        <f t="shared" ca="1" si="2"/>
        <v>1</v>
      </c>
    </row>
    <row r="16" spans="1:5" x14ac:dyDescent="0.2">
      <c r="A16" s="5">
        <f t="shared" si="0"/>
        <v>14</v>
      </c>
      <c r="B16" s="5">
        <f t="shared" ca="1" si="1"/>
        <v>6</v>
      </c>
      <c r="D16" s="5" t="b">
        <f t="shared" ca="1" si="2"/>
        <v>0</v>
      </c>
    </row>
    <row r="17" spans="1:6" x14ac:dyDescent="0.2">
      <c r="A17" s="5">
        <f t="shared" si="0"/>
        <v>15</v>
      </c>
      <c r="B17" s="5">
        <f t="shared" ca="1" si="1"/>
        <v>5</v>
      </c>
      <c r="D17" s="5" t="b">
        <f t="shared" ca="1" si="2"/>
        <v>0</v>
      </c>
    </row>
    <row r="18" spans="1:6" x14ac:dyDescent="0.2">
      <c r="A18" s="5">
        <f t="shared" si="0"/>
        <v>16</v>
      </c>
      <c r="B18" s="5">
        <f t="shared" ca="1" si="1"/>
        <v>6</v>
      </c>
      <c r="D18" s="5" t="b">
        <f t="shared" ca="1" si="2"/>
        <v>1</v>
      </c>
    </row>
    <row r="19" spans="1:6" x14ac:dyDescent="0.2">
      <c r="A19" s="5">
        <f t="shared" si="0"/>
        <v>17</v>
      </c>
      <c r="B19" s="5">
        <f t="shared" ca="1" si="1"/>
        <v>5</v>
      </c>
      <c r="D19" s="5" t="b">
        <f t="shared" ca="1" si="2"/>
        <v>0</v>
      </c>
    </row>
    <row r="20" spans="1:6" x14ac:dyDescent="0.2">
      <c r="A20" s="5">
        <f t="shared" si="0"/>
        <v>18</v>
      </c>
      <c r="B20" s="5">
        <f t="shared" ca="1" si="1"/>
        <v>5</v>
      </c>
      <c r="D20" s="5" t="b">
        <f t="shared" ca="1" si="2"/>
        <v>0</v>
      </c>
    </row>
    <row r="21" spans="1:6" x14ac:dyDescent="0.2">
      <c r="A21" s="5">
        <f t="shared" si="0"/>
        <v>19</v>
      </c>
      <c r="B21" s="5">
        <f t="shared" ca="1" si="1"/>
        <v>5</v>
      </c>
      <c r="D21" s="5" t="b">
        <f t="shared" ca="1" si="2"/>
        <v>0</v>
      </c>
    </row>
    <row r="22" spans="1:6" x14ac:dyDescent="0.2">
      <c r="A22" s="5">
        <f t="shared" si="0"/>
        <v>20</v>
      </c>
      <c r="B22" s="5">
        <f t="shared" ca="1" si="1"/>
        <v>7</v>
      </c>
      <c r="D22" s="5" t="b">
        <f t="shared" ca="1" si="2"/>
        <v>1</v>
      </c>
    </row>
    <row r="23" spans="1:6" x14ac:dyDescent="0.2">
      <c r="A23" s="5">
        <f t="shared" si="0"/>
        <v>21</v>
      </c>
      <c r="B23" s="5">
        <f t="shared" ca="1" si="1"/>
        <v>8</v>
      </c>
      <c r="D23" s="5" t="b">
        <f t="shared" ca="1" si="2"/>
        <v>1</v>
      </c>
    </row>
    <row r="24" spans="1:6" x14ac:dyDescent="0.2">
      <c r="A24" s="5">
        <f t="shared" si="0"/>
        <v>22</v>
      </c>
      <c r="B24" s="5">
        <f t="shared" ca="1" si="1"/>
        <v>8</v>
      </c>
      <c r="D24" s="5" t="b">
        <f t="shared" ca="1" si="2"/>
        <v>0</v>
      </c>
    </row>
    <row r="25" spans="1:6" x14ac:dyDescent="0.2">
      <c r="A25" s="5">
        <f t="shared" si="0"/>
        <v>23</v>
      </c>
      <c r="B25" s="5">
        <f t="shared" ca="1" si="1"/>
        <v>7</v>
      </c>
      <c r="D25" s="5" t="b">
        <f t="shared" ca="1" si="2"/>
        <v>0</v>
      </c>
    </row>
    <row r="26" spans="1:6" x14ac:dyDescent="0.2">
      <c r="A26" s="5">
        <f t="shared" si="0"/>
        <v>24</v>
      </c>
      <c r="B26" s="5">
        <f t="shared" ca="1" si="1"/>
        <v>11</v>
      </c>
      <c r="D26" s="5" t="b">
        <f t="shared" ca="1" si="2"/>
        <v>1</v>
      </c>
    </row>
    <row r="27" spans="1:6" x14ac:dyDescent="0.2">
      <c r="A27" s="5">
        <f t="shared" si="0"/>
        <v>25</v>
      </c>
      <c r="B27" s="5">
        <f t="shared" ca="1" si="1"/>
        <v>8</v>
      </c>
      <c r="D27" s="5" t="b">
        <f t="shared" ca="1" si="2"/>
        <v>0</v>
      </c>
    </row>
    <row r="28" spans="1:6" x14ac:dyDescent="0.2">
      <c r="A28" s="5">
        <f t="shared" si="0"/>
        <v>26</v>
      </c>
      <c r="B28" s="5">
        <f t="shared" ca="1" si="1"/>
        <v>6</v>
      </c>
      <c r="D28" s="5" t="b">
        <f t="shared" ca="1" si="2"/>
        <v>0</v>
      </c>
      <c r="F28" s="52" t="s">
        <v>154</v>
      </c>
    </row>
    <row r="29" spans="1:6" x14ac:dyDescent="0.2">
      <c r="A29" s="5">
        <f t="shared" si="0"/>
        <v>27</v>
      </c>
      <c r="B29" s="5">
        <f t="shared" ca="1" si="1"/>
        <v>5</v>
      </c>
      <c r="D29" s="5" t="b">
        <f t="shared" ca="1" si="2"/>
        <v>0</v>
      </c>
    </row>
    <row r="30" spans="1:6" x14ac:dyDescent="0.2">
      <c r="A30" s="5">
        <f t="shared" si="0"/>
        <v>28</v>
      </c>
      <c r="B30" s="5">
        <f t="shared" ca="1" si="1"/>
        <v>7</v>
      </c>
      <c r="D30" s="5" t="b">
        <f t="shared" ca="1" si="2"/>
        <v>1</v>
      </c>
    </row>
    <row r="31" spans="1:6" x14ac:dyDescent="0.2">
      <c r="A31" s="5">
        <f t="shared" si="0"/>
        <v>29</v>
      </c>
      <c r="B31" s="5">
        <f t="shared" ca="1" si="1"/>
        <v>5</v>
      </c>
      <c r="D31" s="5" t="b">
        <f t="shared" ca="1" si="2"/>
        <v>0</v>
      </c>
    </row>
    <row r="32" spans="1:6" x14ac:dyDescent="0.2">
      <c r="A32" s="5">
        <f t="shared" si="0"/>
        <v>30</v>
      </c>
      <c r="B32" s="5">
        <f t="shared" ca="1" si="1"/>
        <v>9</v>
      </c>
      <c r="D32" s="5" t="b">
        <f t="shared" ca="1" si="2"/>
        <v>1</v>
      </c>
    </row>
    <row r="33" spans="1:4" x14ac:dyDescent="0.2">
      <c r="A33" s="5">
        <f t="shared" si="0"/>
        <v>31</v>
      </c>
      <c r="B33" s="5">
        <f t="shared" ca="1" si="1"/>
        <v>8</v>
      </c>
      <c r="D33" s="5" t="b">
        <f t="shared" ca="1" si="2"/>
        <v>0</v>
      </c>
    </row>
    <row r="34" spans="1:4" x14ac:dyDescent="0.2">
      <c r="A34" s="5">
        <f t="shared" si="0"/>
        <v>32</v>
      </c>
      <c r="B34" s="5">
        <f t="shared" ca="1" si="1"/>
        <v>11</v>
      </c>
      <c r="D34" s="5" t="b">
        <f t="shared" ca="1" si="2"/>
        <v>1</v>
      </c>
    </row>
    <row r="35" spans="1:4" x14ac:dyDescent="0.2">
      <c r="A35" s="5">
        <f t="shared" si="0"/>
        <v>33</v>
      </c>
      <c r="B35" s="5">
        <f t="shared" ca="1" si="1"/>
        <v>9</v>
      </c>
      <c r="D35" s="5" t="b">
        <f t="shared" ca="1" si="2"/>
        <v>0</v>
      </c>
    </row>
    <row r="36" spans="1:4" x14ac:dyDescent="0.2">
      <c r="A36" s="5">
        <f t="shared" si="0"/>
        <v>34</v>
      </c>
      <c r="B36" s="5">
        <f t="shared" ca="1" si="1"/>
        <v>9</v>
      </c>
      <c r="D36" s="5" t="b">
        <f t="shared" ca="1" si="2"/>
        <v>0</v>
      </c>
    </row>
    <row r="37" spans="1:4" x14ac:dyDescent="0.2">
      <c r="A37" s="5">
        <f t="shared" si="0"/>
        <v>35</v>
      </c>
      <c r="B37" s="5">
        <f t="shared" ca="1" si="1"/>
        <v>8</v>
      </c>
      <c r="D37" s="5" t="b">
        <f t="shared" ca="1" si="2"/>
        <v>0</v>
      </c>
    </row>
    <row r="38" spans="1:4" x14ac:dyDescent="0.2">
      <c r="A38" s="5">
        <f t="shared" si="0"/>
        <v>36</v>
      </c>
      <c r="B38" s="5">
        <f t="shared" ca="1" si="1"/>
        <v>8</v>
      </c>
      <c r="D38" s="5" t="b">
        <f t="shared" ca="1" si="2"/>
        <v>0</v>
      </c>
    </row>
    <row r="39" spans="1:4" x14ac:dyDescent="0.2">
      <c r="A39" s="5">
        <f t="shared" si="0"/>
        <v>37</v>
      </c>
      <c r="B39" s="5">
        <f t="shared" ca="1" si="1"/>
        <v>8</v>
      </c>
      <c r="D39" s="5" t="b">
        <f t="shared" ca="1" si="2"/>
        <v>0</v>
      </c>
    </row>
    <row r="40" spans="1:4" x14ac:dyDescent="0.2">
      <c r="A40" s="5">
        <f t="shared" si="0"/>
        <v>38</v>
      </c>
      <c r="B40" s="5">
        <f t="shared" ca="1" si="1"/>
        <v>10</v>
      </c>
      <c r="D40" s="5" t="b">
        <f t="shared" ca="1" si="2"/>
        <v>1</v>
      </c>
    </row>
    <row r="41" spans="1:4" x14ac:dyDescent="0.2">
      <c r="A41" s="5">
        <f t="shared" si="0"/>
        <v>39</v>
      </c>
      <c r="B41" s="5">
        <f t="shared" ca="1" si="1"/>
        <v>12</v>
      </c>
      <c r="D41" s="5" t="b">
        <f t="shared" ca="1" si="2"/>
        <v>1</v>
      </c>
    </row>
    <row r="42" spans="1:4" x14ac:dyDescent="0.2">
      <c r="A42" s="5">
        <f t="shared" si="0"/>
        <v>40</v>
      </c>
      <c r="B42" s="5">
        <f t="shared" ca="1" si="1"/>
        <v>13</v>
      </c>
      <c r="D42" s="5" t="b">
        <f t="shared" ca="1" si="2"/>
        <v>1</v>
      </c>
    </row>
    <row r="43" spans="1:4" x14ac:dyDescent="0.2">
      <c r="A43" s="5">
        <f t="shared" si="0"/>
        <v>41</v>
      </c>
      <c r="B43" s="5">
        <f t="shared" ca="1" si="1"/>
        <v>11</v>
      </c>
      <c r="D43" s="5" t="b">
        <f t="shared" ca="1" si="2"/>
        <v>0</v>
      </c>
    </row>
    <row r="44" spans="1:4" x14ac:dyDescent="0.2">
      <c r="A44" s="5">
        <f t="shared" si="0"/>
        <v>42</v>
      </c>
      <c r="B44" s="5">
        <f t="shared" ca="1" si="1"/>
        <v>11</v>
      </c>
      <c r="D44" s="5" t="b">
        <f t="shared" ca="1" si="2"/>
        <v>0</v>
      </c>
    </row>
    <row r="45" spans="1:4" x14ac:dyDescent="0.2">
      <c r="A45" s="5">
        <f t="shared" si="0"/>
        <v>43</v>
      </c>
      <c r="B45" s="5">
        <f t="shared" ca="1" si="1"/>
        <v>13</v>
      </c>
      <c r="D45" s="5" t="b">
        <f t="shared" ca="1" si="2"/>
        <v>1</v>
      </c>
    </row>
    <row r="46" spans="1:4" x14ac:dyDescent="0.2">
      <c r="A46" s="5">
        <f t="shared" si="0"/>
        <v>44</v>
      </c>
      <c r="B46" s="5">
        <f t="shared" ca="1" si="1"/>
        <v>14</v>
      </c>
      <c r="D46" s="5" t="b">
        <f t="shared" ca="1" si="2"/>
        <v>1</v>
      </c>
    </row>
    <row r="47" spans="1:4" x14ac:dyDescent="0.2">
      <c r="A47" s="5">
        <f t="shared" si="0"/>
        <v>45</v>
      </c>
      <c r="B47" s="5">
        <f t="shared" ca="1" si="1"/>
        <v>17</v>
      </c>
      <c r="D47" s="5" t="b">
        <f t="shared" ca="1" si="2"/>
        <v>1</v>
      </c>
    </row>
    <row r="48" spans="1:4" x14ac:dyDescent="0.2">
      <c r="A48" s="5">
        <f t="shared" si="0"/>
        <v>46</v>
      </c>
      <c r="B48" s="5">
        <f t="shared" ca="1" si="1"/>
        <v>16</v>
      </c>
      <c r="D48" s="5" t="b">
        <f t="shared" ca="1" si="2"/>
        <v>0</v>
      </c>
    </row>
    <row r="49" spans="1:4" x14ac:dyDescent="0.2">
      <c r="A49" s="5">
        <f t="shared" si="0"/>
        <v>47</v>
      </c>
      <c r="B49" s="5">
        <f t="shared" ca="1" si="1"/>
        <v>16</v>
      </c>
      <c r="D49" s="5" t="b">
        <f t="shared" ca="1" si="2"/>
        <v>0</v>
      </c>
    </row>
    <row r="50" spans="1:4" x14ac:dyDescent="0.2">
      <c r="A50" s="5">
        <f t="shared" si="0"/>
        <v>48</v>
      </c>
      <c r="B50" s="5">
        <f t="shared" ca="1" si="1"/>
        <v>16</v>
      </c>
      <c r="D50" s="5" t="b">
        <f t="shared" ca="1" si="2"/>
        <v>0</v>
      </c>
    </row>
    <row r="51" spans="1:4" x14ac:dyDescent="0.2">
      <c r="A51" s="5">
        <f t="shared" si="0"/>
        <v>49</v>
      </c>
      <c r="B51" s="5">
        <f t="shared" ca="1" si="1"/>
        <v>18</v>
      </c>
      <c r="D51" s="5" t="b">
        <f t="shared" ca="1" si="2"/>
        <v>1</v>
      </c>
    </row>
    <row r="52" spans="1:4" x14ac:dyDescent="0.2">
      <c r="A52" s="5">
        <f t="shared" si="0"/>
        <v>50</v>
      </c>
      <c r="B52" s="5">
        <f t="shared" ca="1" si="1"/>
        <v>16</v>
      </c>
      <c r="D52" s="5" t="b">
        <f t="shared" ca="1" si="2"/>
        <v>0</v>
      </c>
    </row>
    <row r="53" spans="1:4" x14ac:dyDescent="0.2">
      <c r="A53" s="5">
        <f t="shared" si="0"/>
        <v>51</v>
      </c>
      <c r="B53" s="5">
        <f t="shared" ca="1" si="1"/>
        <v>16</v>
      </c>
      <c r="D53" s="5" t="b">
        <f t="shared" ca="1" si="2"/>
        <v>0</v>
      </c>
    </row>
    <row r="54" spans="1:4" x14ac:dyDescent="0.2">
      <c r="A54" s="5">
        <f t="shared" si="0"/>
        <v>52</v>
      </c>
      <c r="B54" s="5">
        <f t="shared" ca="1" si="1"/>
        <v>18</v>
      </c>
      <c r="D54" s="5" t="b">
        <f t="shared" ca="1" si="2"/>
        <v>1</v>
      </c>
    </row>
    <row r="55" spans="1:4" x14ac:dyDescent="0.2">
      <c r="A55" s="5">
        <f t="shared" si="0"/>
        <v>53</v>
      </c>
      <c r="B55" s="5">
        <f t="shared" ca="1" si="1"/>
        <v>18</v>
      </c>
      <c r="D55" s="5" t="b">
        <f t="shared" ca="1" si="2"/>
        <v>0</v>
      </c>
    </row>
    <row r="56" spans="1:4" x14ac:dyDescent="0.2">
      <c r="A56" s="5">
        <f t="shared" si="0"/>
        <v>54</v>
      </c>
      <c r="B56" s="5">
        <f t="shared" ca="1" si="1"/>
        <v>15</v>
      </c>
      <c r="D56" s="5" t="b">
        <f t="shared" ca="1" si="2"/>
        <v>0</v>
      </c>
    </row>
    <row r="57" spans="1:4" x14ac:dyDescent="0.2">
      <c r="A57" s="5">
        <f t="shared" si="0"/>
        <v>55</v>
      </c>
      <c r="B57" s="5">
        <f t="shared" ca="1" si="1"/>
        <v>18</v>
      </c>
      <c r="D57" s="5" t="b">
        <f t="shared" ca="1" si="2"/>
        <v>1</v>
      </c>
    </row>
    <row r="58" spans="1:4" x14ac:dyDescent="0.2">
      <c r="A58" s="5">
        <f t="shared" si="0"/>
        <v>56</v>
      </c>
      <c r="B58" s="5">
        <f t="shared" ca="1" si="1"/>
        <v>18</v>
      </c>
      <c r="D58" s="5" t="b">
        <f t="shared" ca="1" si="2"/>
        <v>0</v>
      </c>
    </row>
    <row r="59" spans="1:4" x14ac:dyDescent="0.2">
      <c r="A59" s="5">
        <f t="shared" si="0"/>
        <v>57</v>
      </c>
      <c r="B59" s="5">
        <f t="shared" ca="1" si="1"/>
        <v>17</v>
      </c>
      <c r="D59" s="5" t="b">
        <f t="shared" ca="1" si="2"/>
        <v>0</v>
      </c>
    </row>
    <row r="60" spans="1:4" x14ac:dyDescent="0.2">
      <c r="A60" s="5">
        <f t="shared" si="0"/>
        <v>58</v>
      </c>
      <c r="B60" s="5">
        <f t="shared" ca="1" si="1"/>
        <v>14</v>
      </c>
      <c r="D60" s="5" t="b">
        <f t="shared" ca="1" si="2"/>
        <v>0</v>
      </c>
    </row>
    <row r="61" spans="1:4" x14ac:dyDescent="0.2">
      <c r="A61" s="5">
        <f t="shared" si="0"/>
        <v>59</v>
      </c>
      <c r="B61" s="5">
        <f t="shared" ca="1" si="1"/>
        <v>16</v>
      </c>
      <c r="D61" s="5" t="b">
        <f t="shared" ca="1" si="2"/>
        <v>1</v>
      </c>
    </row>
    <row r="62" spans="1:4" x14ac:dyDescent="0.2">
      <c r="A62" s="5">
        <f t="shared" si="0"/>
        <v>60</v>
      </c>
      <c r="B62" s="5">
        <f t="shared" ca="1" si="1"/>
        <v>18</v>
      </c>
      <c r="D62" s="5" t="b">
        <f t="shared" ca="1" si="2"/>
        <v>1</v>
      </c>
    </row>
    <row r="63" spans="1:4" x14ac:dyDescent="0.2">
      <c r="A63" s="5">
        <f t="shared" si="0"/>
        <v>61</v>
      </c>
      <c r="B63" s="5">
        <f t="shared" ca="1" si="1"/>
        <v>17</v>
      </c>
      <c r="D63" s="5" t="b">
        <f t="shared" ca="1" si="2"/>
        <v>0</v>
      </c>
    </row>
    <row r="64" spans="1:4" x14ac:dyDescent="0.2">
      <c r="A64" s="5">
        <f t="shared" si="0"/>
        <v>62</v>
      </c>
      <c r="B64" s="5">
        <f t="shared" ca="1" si="1"/>
        <v>18</v>
      </c>
      <c r="D64" s="5" t="b">
        <f t="shared" ca="1" si="2"/>
        <v>1</v>
      </c>
    </row>
    <row r="65" spans="1:4" x14ac:dyDescent="0.2">
      <c r="A65" s="5">
        <f t="shared" si="0"/>
        <v>63</v>
      </c>
      <c r="B65" s="5">
        <f t="shared" ca="1" si="1"/>
        <v>18</v>
      </c>
      <c r="D65" s="5" t="b">
        <f t="shared" ca="1" si="2"/>
        <v>0</v>
      </c>
    </row>
    <row r="66" spans="1:4" x14ac:dyDescent="0.2">
      <c r="A66" s="5">
        <f t="shared" si="0"/>
        <v>64</v>
      </c>
      <c r="B66" s="5">
        <f t="shared" ca="1" si="1"/>
        <v>17</v>
      </c>
      <c r="D66" s="5" t="b">
        <f t="shared" ca="1" si="2"/>
        <v>0</v>
      </c>
    </row>
    <row r="67" spans="1:4" x14ac:dyDescent="0.2">
      <c r="A67" s="5">
        <f t="shared" si="0"/>
        <v>65</v>
      </c>
      <c r="B67" s="5">
        <f t="shared" ca="1" si="1"/>
        <v>17</v>
      </c>
      <c r="D67" s="5" t="b">
        <f t="shared" ca="1" si="2"/>
        <v>0</v>
      </c>
    </row>
    <row r="68" spans="1:4" x14ac:dyDescent="0.2">
      <c r="A68" s="5">
        <f t="shared" si="0"/>
        <v>66</v>
      </c>
      <c r="B68" s="5">
        <f t="shared" ca="1" si="1"/>
        <v>17</v>
      </c>
      <c r="D68" s="5" t="b">
        <f t="shared" ca="1" si="2"/>
        <v>0</v>
      </c>
    </row>
    <row r="69" spans="1:4" x14ac:dyDescent="0.2">
      <c r="A69" s="5">
        <f t="shared" ref="A69:A102" si="3">A68+1</f>
        <v>67</v>
      </c>
      <c r="B69" s="5">
        <f t="shared" ref="B69:B102" ca="1" si="4">INT(B68+RAND()*5-RAND()*3.5)</f>
        <v>19</v>
      </c>
      <c r="D69" s="5" t="b">
        <f t="shared" ref="D69:D102" ca="1" si="5">B69&gt;B68</f>
        <v>1</v>
      </c>
    </row>
    <row r="70" spans="1:4" x14ac:dyDescent="0.2">
      <c r="A70" s="5">
        <f t="shared" si="3"/>
        <v>68</v>
      </c>
      <c r="B70" s="5">
        <f t="shared" ca="1" si="4"/>
        <v>18</v>
      </c>
      <c r="D70" s="5" t="b">
        <f t="shared" ca="1" si="5"/>
        <v>0</v>
      </c>
    </row>
    <row r="71" spans="1:4" x14ac:dyDescent="0.2">
      <c r="A71" s="5">
        <f t="shared" si="3"/>
        <v>69</v>
      </c>
      <c r="B71" s="5">
        <f t="shared" ca="1" si="4"/>
        <v>17</v>
      </c>
      <c r="D71" s="5" t="b">
        <f t="shared" ca="1" si="5"/>
        <v>0</v>
      </c>
    </row>
    <row r="72" spans="1:4" x14ac:dyDescent="0.2">
      <c r="A72" s="5">
        <f t="shared" si="3"/>
        <v>70</v>
      </c>
      <c r="B72" s="5">
        <f t="shared" ca="1" si="4"/>
        <v>15</v>
      </c>
      <c r="D72" s="5" t="b">
        <f t="shared" ca="1" si="5"/>
        <v>0</v>
      </c>
    </row>
    <row r="73" spans="1:4" x14ac:dyDescent="0.2">
      <c r="A73" s="5">
        <f t="shared" si="3"/>
        <v>71</v>
      </c>
      <c r="B73" s="5">
        <f t="shared" ca="1" si="4"/>
        <v>15</v>
      </c>
      <c r="D73" s="5" t="b">
        <f t="shared" ca="1" si="5"/>
        <v>0</v>
      </c>
    </row>
    <row r="74" spans="1:4" x14ac:dyDescent="0.2">
      <c r="A74" s="5">
        <f t="shared" si="3"/>
        <v>72</v>
      </c>
      <c r="B74" s="5">
        <f t="shared" ca="1" si="4"/>
        <v>13</v>
      </c>
      <c r="D74" s="5" t="b">
        <f t="shared" ca="1" si="5"/>
        <v>0</v>
      </c>
    </row>
    <row r="75" spans="1:4" x14ac:dyDescent="0.2">
      <c r="A75" s="5">
        <f t="shared" si="3"/>
        <v>73</v>
      </c>
      <c r="B75" s="5">
        <f t="shared" ca="1" si="4"/>
        <v>13</v>
      </c>
      <c r="D75" s="5" t="b">
        <f t="shared" ca="1" si="5"/>
        <v>0</v>
      </c>
    </row>
    <row r="76" spans="1:4" x14ac:dyDescent="0.2">
      <c r="A76" s="5">
        <f t="shared" si="3"/>
        <v>74</v>
      </c>
      <c r="B76" s="5">
        <f t="shared" ca="1" si="4"/>
        <v>11</v>
      </c>
      <c r="D76" s="5" t="b">
        <f t="shared" ca="1" si="5"/>
        <v>0</v>
      </c>
    </row>
    <row r="77" spans="1:4" x14ac:dyDescent="0.2">
      <c r="A77" s="5">
        <f t="shared" si="3"/>
        <v>75</v>
      </c>
      <c r="B77" s="5">
        <f t="shared" ca="1" si="4"/>
        <v>11</v>
      </c>
      <c r="D77" s="5" t="b">
        <f t="shared" ca="1" si="5"/>
        <v>0</v>
      </c>
    </row>
    <row r="78" spans="1:4" x14ac:dyDescent="0.2">
      <c r="A78" s="5">
        <f t="shared" si="3"/>
        <v>76</v>
      </c>
      <c r="B78" s="5">
        <f t="shared" ca="1" si="4"/>
        <v>9</v>
      </c>
      <c r="D78" s="5" t="b">
        <f t="shared" ca="1" si="5"/>
        <v>0</v>
      </c>
    </row>
    <row r="79" spans="1:4" x14ac:dyDescent="0.2">
      <c r="A79" s="5">
        <f t="shared" si="3"/>
        <v>77</v>
      </c>
      <c r="B79" s="5">
        <f t="shared" ca="1" si="4"/>
        <v>10</v>
      </c>
      <c r="D79" s="5" t="b">
        <f t="shared" ca="1" si="5"/>
        <v>1</v>
      </c>
    </row>
    <row r="80" spans="1:4" x14ac:dyDescent="0.2">
      <c r="A80" s="5">
        <f t="shared" si="3"/>
        <v>78</v>
      </c>
      <c r="B80" s="5">
        <f t="shared" ca="1" si="4"/>
        <v>10</v>
      </c>
      <c r="D80" s="5" t="b">
        <f t="shared" ca="1" si="5"/>
        <v>0</v>
      </c>
    </row>
    <row r="81" spans="1:4" x14ac:dyDescent="0.2">
      <c r="A81" s="5">
        <f t="shared" si="3"/>
        <v>79</v>
      </c>
      <c r="B81" s="5">
        <f t="shared" ca="1" si="4"/>
        <v>12</v>
      </c>
      <c r="D81" s="5" t="b">
        <f t="shared" ca="1" si="5"/>
        <v>1</v>
      </c>
    </row>
    <row r="82" spans="1:4" x14ac:dyDescent="0.2">
      <c r="A82" s="5">
        <f t="shared" si="3"/>
        <v>80</v>
      </c>
      <c r="B82" s="5">
        <f t="shared" ca="1" si="4"/>
        <v>14</v>
      </c>
      <c r="D82" s="5" t="b">
        <f t="shared" ca="1" si="5"/>
        <v>1</v>
      </c>
    </row>
    <row r="83" spans="1:4" x14ac:dyDescent="0.2">
      <c r="A83" s="5">
        <f t="shared" si="3"/>
        <v>81</v>
      </c>
      <c r="B83" s="5">
        <f t="shared" ca="1" si="4"/>
        <v>15</v>
      </c>
      <c r="D83" s="5" t="b">
        <f t="shared" ca="1" si="5"/>
        <v>1</v>
      </c>
    </row>
    <row r="84" spans="1:4" x14ac:dyDescent="0.2">
      <c r="A84" s="5">
        <f t="shared" si="3"/>
        <v>82</v>
      </c>
      <c r="B84" s="5">
        <f t="shared" ca="1" si="4"/>
        <v>14</v>
      </c>
      <c r="D84" s="5" t="b">
        <f t="shared" ca="1" si="5"/>
        <v>0</v>
      </c>
    </row>
    <row r="85" spans="1:4" x14ac:dyDescent="0.2">
      <c r="A85" s="5">
        <f t="shared" si="3"/>
        <v>83</v>
      </c>
      <c r="B85" s="5">
        <f t="shared" ca="1" si="4"/>
        <v>14</v>
      </c>
      <c r="D85" s="5" t="b">
        <f t="shared" ca="1" si="5"/>
        <v>0</v>
      </c>
    </row>
    <row r="86" spans="1:4" x14ac:dyDescent="0.2">
      <c r="A86" s="5">
        <f t="shared" si="3"/>
        <v>84</v>
      </c>
      <c r="B86" s="5">
        <f t="shared" ca="1" si="4"/>
        <v>18</v>
      </c>
      <c r="D86" s="5" t="b">
        <f t="shared" ca="1" si="5"/>
        <v>1</v>
      </c>
    </row>
    <row r="87" spans="1:4" x14ac:dyDescent="0.2">
      <c r="A87" s="5">
        <f t="shared" si="3"/>
        <v>85</v>
      </c>
      <c r="B87" s="5">
        <f t="shared" ca="1" si="4"/>
        <v>16</v>
      </c>
      <c r="D87" s="5" t="b">
        <f t="shared" ca="1" si="5"/>
        <v>0</v>
      </c>
    </row>
    <row r="88" spans="1:4" x14ac:dyDescent="0.2">
      <c r="A88" s="5">
        <f t="shared" si="3"/>
        <v>86</v>
      </c>
      <c r="B88" s="5">
        <f t="shared" ca="1" si="4"/>
        <v>18</v>
      </c>
      <c r="D88" s="5" t="b">
        <f t="shared" ca="1" si="5"/>
        <v>1</v>
      </c>
    </row>
    <row r="89" spans="1:4" x14ac:dyDescent="0.2">
      <c r="A89" s="5">
        <f t="shared" si="3"/>
        <v>87</v>
      </c>
      <c r="B89" s="5">
        <f t="shared" ca="1" si="4"/>
        <v>19</v>
      </c>
      <c r="D89" s="5" t="b">
        <f t="shared" ca="1" si="5"/>
        <v>1</v>
      </c>
    </row>
    <row r="90" spans="1:4" x14ac:dyDescent="0.2">
      <c r="A90" s="5">
        <f t="shared" si="3"/>
        <v>88</v>
      </c>
      <c r="B90" s="5">
        <f t="shared" ca="1" si="4"/>
        <v>18</v>
      </c>
      <c r="D90" s="5" t="b">
        <f t="shared" ca="1" si="5"/>
        <v>0</v>
      </c>
    </row>
    <row r="91" spans="1:4" x14ac:dyDescent="0.2">
      <c r="A91" s="5">
        <f t="shared" si="3"/>
        <v>89</v>
      </c>
      <c r="B91" s="5">
        <f t="shared" ca="1" si="4"/>
        <v>15</v>
      </c>
      <c r="D91" s="5" t="b">
        <f t="shared" ca="1" si="5"/>
        <v>0</v>
      </c>
    </row>
    <row r="92" spans="1:4" x14ac:dyDescent="0.2">
      <c r="A92" s="5">
        <f t="shared" si="3"/>
        <v>90</v>
      </c>
      <c r="B92" s="5">
        <f t="shared" ca="1" si="4"/>
        <v>17</v>
      </c>
      <c r="D92" s="5" t="b">
        <f t="shared" ca="1" si="5"/>
        <v>1</v>
      </c>
    </row>
    <row r="93" spans="1:4" x14ac:dyDescent="0.2">
      <c r="A93" s="5">
        <f t="shared" si="3"/>
        <v>91</v>
      </c>
      <c r="B93" s="5">
        <f t="shared" ca="1" si="4"/>
        <v>15</v>
      </c>
      <c r="D93" s="5" t="b">
        <f t="shared" ca="1" si="5"/>
        <v>0</v>
      </c>
    </row>
    <row r="94" spans="1:4" x14ac:dyDescent="0.2">
      <c r="A94" s="5">
        <f t="shared" si="3"/>
        <v>92</v>
      </c>
      <c r="B94" s="5">
        <f t="shared" ca="1" si="4"/>
        <v>14</v>
      </c>
      <c r="D94" s="5" t="b">
        <f t="shared" ca="1" si="5"/>
        <v>0</v>
      </c>
    </row>
    <row r="95" spans="1:4" x14ac:dyDescent="0.2">
      <c r="A95" s="5">
        <f t="shared" si="3"/>
        <v>93</v>
      </c>
      <c r="B95" s="5">
        <f t="shared" ca="1" si="4"/>
        <v>15</v>
      </c>
      <c r="D95" s="5" t="b">
        <f t="shared" ca="1" si="5"/>
        <v>1</v>
      </c>
    </row>
    <row r="96" spans="1:4" x14ac:dyDescent="0.2">
      <c r="A96" s="5">
        <f t="shared" si="3"/>
        <v>94</v>
      </c>
      <c r="B96" s="5">
        <f t="shared" ca="1" si="4"/>
        <v>16</v>
      </c>
      <c r="D96" s="5" t="b">
        <f t="shared" ca="1" si="5"/>
        <v>1</v>
      </c>
    </row>
    <row r="97" spans="1:4" x14ac:dyDescent="0.2">
      <c r="A97" s="5">
        <f t="shared" si="3"/>
        <v>95</v>
      </c>
      <c r="B97" s="5">
        <f t="shared" ca="1" si="4"/>
        <v>13</v>
      </c>
      <c r="D97" s="5" t="b">
        <f t="shared" ca="1" si="5"/>
        <v>0</v>
      </c>
    </row>
    <row r="98" spans="1:4" x14ac:dyDescent="0.2">
      <c r="A98" s="5">
        <f t="shared" si="3"/>
        <v>96</v>
      </c>
      <c r="B98" s="5">
        <f t="shared" ca="1" si="4"/>
        <v>17</v>
      </c>
      <c r="D98" s="5" t="b">
        <f t="shared" ca="1" si="5"/>
        <v>1</v>
      </c>
    </row>
    <row r="99" spans="1:4" x14ac:dyDescent="0.2">
      <c r="A99" s="5">
        <f t="shared" si="3"/>
        <v>97</v>
      </c>
      <c r="B99" s="5">
        <f t="shared" ca="1" si="4"/>
        <v>17</v>
      </c>
      <c r="D99" s="5" t="b">
        <f t="shared" ca="1" si="5"/>
        <v>0</v>
      </c>
    </row>
    <row r="100" spans="1:4" x14ac:dyDescent="0.2">
      <c r="A100" s="5">
        <f t="shared" si="3"/>
        <v>98</v>
      </c>
      <c r="B100" s="5">
        <f t="shared" ca="1" si="4"/>
        <v>18</v>
      </c>
      <c r="D100" s="5" t="b">
        <f t="shared" ca="1" si="5"/>
        <v>1</v>
      </c>
    </row>
    <row r="101" spans="1:4" x14ac:dyDescent="0.2">
      <c r="A101" s="5">
        <f t="shared" si="3"/>
        <v>99</v>
      </c>
      <c r="B101" s="5">
        <f t="shared" ca="1" si="4"/>
        <v>16</v>
      </c>
      <c r="D101" s="5" t="b">
        <f t="shared" ca="1" si="5"/>
        <v>0</v>
      </c>
    </row>
    <row r="102" spans="1:4" x14ac:dyDescent="0.2">
      <c r="A102" s="5">
        <f t="shared" si="3"/>
        <v>100</v>
      </c>
      <c r="B102" s="5">
        <f t="shared" ca="1" si="4"/>
        <v>18</v>
      </c>
      <c r="D102" s="5" t="b">
        <f t="shared" ca="1" si="5"/>
        <v>1</v>
      </c>
    </row>
  </sheetData>
  <mergeCells count="2">
    <mergeCell ref="A1:B1"/>
    <mergeCell ref="D1:E1"/>
  </mergeCells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selection activeCell="B10" sqref="B10"/>
    </sheetView>
  </sheetViews>
  <sheetFormatPr defaultRowHeight="12.75" x14ac:dyDescent="0.2"/>
  <cols>
    <col min="1" max="2" width="7.42578125" style="54" customWidth="1"/>
    <col min="3" max="3" width="9.5703125" style="54" customWidth="1"/>
    <col min="4" max="4" width="8.42578125" style="54" customWidth="1"/>
    <col min="5" max="256" width="9.140625" style="54"/>
    <col min="257" max="258" width="7.42578125" style="54" customWidth="1"/>
    <col min="259" max="259" width="9.5703125" style="54" customWidth="1"/>
    <col min="260" max="260" width="8.42578125" style="54" customWidth="1"/>
    <col min="261" max="512" width="9.140625" style="54"/>
    <col min="513" max="514" width="7.42578125" style="54" customWidth="1"/>
    <col min="515" max="515" width="9.5703125" style="54" customWidth="1"/>
    <col min="516" max="516" width="8.42578125" style="54" customWidth="1"/>
    <col min="517" max="768" width="9.140625" style="54"/>
    <col min="769" max="770" width="7.42578125" style="54" customWidth="1"/>
    <col min="771" max="771" width="9.5703125" style="54" customWidth="1"/>
    <col min="772" max="772" width="8.42578125" style="54" customWidth="1"/>
    <col min="773" max="1024" width="9.140625" style="54"/>
    <col min="1025" max="1026" width="7.42578125" style="54" customWidth="1"/>
    <col min="1027" max="1027" width="9.5703125" style="54" customWidth="1"/>
    <col min="1028" max="1028" width="8.42578125" style="54" customWidth="1"/>
    <col min="1029" max="1280" width="9.140625" style="54"/>
    <col min="1281" max="1282" width="7.42578125" style="54" customWidth="1"/>
    <col min="1283" max="1283" width="9.5703125" style="54" customWidth="1"/>
    <col min="1284" max="1284" width="8.42578125" style="54" customWidth="1"/>
    <col min="1285" max="1536" width="9.140625" style="54"/>
    <col min="1537" max="1538" width="7.42578125" style="54" customWidth="1"/>
    <col min="1539" max="1539" width="9.5703125" style="54" customWidth="1"/>
    <col min="1540" max="1540" width="8.42578125" style="54" customWidth="1"/>
    <col min="1541" max="1792" width="9.140625" style="54"/>
    <col min="1793" max="1794" width="7.42578125" style="54" customWidth="1"/>
    <col min="1795" max="1795" width="9.5703125" style="54" customWidth="1"/>
    <col min="1796" max="1796" width="8.42578125" style="54" customWidth="1"/>
    <col min="1797" max="2048" width="9.140625" style="54"/>
    <col min="2049" max="2050" width="7.42578125" style="54" customWidth="1"/>
    <col min="2051" max="2051" width="9.5703125" style="54" customWidth="1"/>
    <col min="2052" max="2052" width="8.42578125" style="54" customWidth="1"/>
    <col min="2053" max="2304" width="9.140625" style="54"/>
    <col min="2305" max="2306" width="7.42578125" style="54" customWidth="1"/>
    <col min="2307" max="2307" width="9.5703125" style="54" customWidth="1"/>
    <col min="2308" max="2308" width="8.42578125" style="54" customWidth="1"/>
    <col min="2309" max="2560" width="9.140625" style="54"/>
    <col min="2561" max="2562" width="7.42578125" style="54" customWidth="1"/>
    <col min="2563" max="2563" width="9.5703125" style="54" customWidth="1"/>
    <col min="2564" max="2564" width="8.42578125" style="54" customWidth="1"/>
    <col min="2565" max="2816" width="9.140625" style="54"/>
    <col min="2817" max="2818" width="7.42578125" style="54" customWidth="1"/>
    <col min="2819" max="2819" width="9.5703125" style="54" customWidth="1"/>
    <col min="2820" max="2820" width="8.42578125" style="54" customWidth="1"/>
    <col min="2821" max="3072" width="9.140625" style="54"/>
    <col min="3073" max="3074" width="7.42578125" style="54" customWidth="1"/>
    <col min="3075" max="3075" width="9.5703125" style="54" customWidth="1"/>
    <col min="3076" max="3076" width="8.42578125" style="54" customWidth="1"/>
    <col min="3077" max="3328" width="9.140625" style="54"/>
    <col min="3329" max="3330" width="7.42578125" style="54" customWidth="1"/>
    <col min="3331" max="3331" width="9.5703125" style="54" customWidth="1"/>
    <col min="3332" max="3332" width="8.42578125" style="54" customWidth="1"/>
    <col min="3333" max="3584" width="9.140625" style="54"/>
    <col min="3585" max="3586" width="7.42578125" style="54" customWidth="1"/>
    <col min="3587" max="3587" width="9.5703125" style="54" customWidth="1"/>
    <col min="3588" max="3588" width="8.42578125" style="54" customWidth="1"/>
    <col min="3589" max="3840" width="9.140625" style="54"/>
    <col min="3841" max="3842" width="7.42578125" style="54" customWidth="1"/>
    <col min="3843" max="3843" width="9.5703125" style="54" customWidth="1"/>
    <col min="3844" max="3844" width="8.42578125" style="54" customWidth="1"/>
    <col min="3845" max="4096" width="9.140625" style="54"/>
    <col min="4097" max="4098" width="7.42578125" style="54" customWidth="1"/>
    <col min="4099" max="4099" width="9.5703125" style="54" customWidth="1"/>
    <col min="4100" max="4100" width="8.42578125" style="54" customWidth="1"/>
    <col min="4101" max="4352" width="9.140625" style="54"/>
    <col min="4353" max="4354" width="7.42578125" style="54" customWidth="1"/>
    <col min="4355" max="4355" width="9.5703125" style="54" customWidth="1"/>
    <col min="4356" max="4356" width="8.42578125" style="54" customWidth="1"/>
    <col min="4357" max="4608" width="9.140625" style="54"/>
    <col min="4609" max="4610" width="7.42578125" style="54" customWidth="1"/>
    <col min="4611" max="4611" width="9.5703125" style="54" customWidth="1"/>
    <col min="4612" max="4612" width="8.42578125" style="54" customWidth="1"/>
    <col min="4613" max="4864" width="9.140625" style="54"/>
    <col min="4865" max="4866" width="7.42578125" style="54" customWidth="1"/>
    <col min="4867" max="4867" width="9.5703125" style="54" customWidth="1"/>
    <col min="4868" max="4868" width="8.42578125" style="54" customWidth="1"/>
    <col min="4869" max="5120" width="9.140625" style="54"/>
    <col min="5121" max="5122" width="7.42578125" style="54" customWidth="1"/>
    <col min="5123" max="5123" width="9.5703125" style="54" customWidth="1"/>
    <col min="5124" max="5124" width="8.42578125" style="54" customWidth="1"/>
    <col min="5125" max="5376" width="9.140625" style="54"/>
    <col min="5377" max="5378" width="7.42578125" style="54" customWidth="1"/>
    <col min="5379" max="5379" width="9.5703125" style="54" customWidth="1"/>
    <col min="5380" max="5380" width="8.42578125" style="54" customWidth="1"/>
    <col min="5381" max="5632" width="9.140625" style="54"/>
    <col min="5633" max="5634" width="7.42578125" style="54" customWidth="1"/>
    <col min="5635" max="5635" width="9.5703125" style="54" customWidth="1"/>
    <col min="5636" max="5636" width="8.42578125" style="54" customWidth="1"/>
    <col min="5637" max="5888" width="9.140625" style="54"/>
    <col min="5889" max="5890" width="7.42578125" style="54" customWidth="1"/>
    <col min="5891" max="5891" width="9.5703125" style="54" customWidth="1"/>
    <col min="5892" max="5892" width="8.42578125" style="54" customWidth="1"/>
    <col min="5893" max="6144" width="9.140625" style="54"/>
    <col min="6145" max="6146" width="7.42578125" style="54" customWidth="1"/>
    <col min="6147" max="6147" width="9.5703125" style="54" customWidth="1"/>
    <col min="6148" max="6148" width="8.42578125" style="54" customWidth="1"/>
    <col min="6149" max="6400" width="9.140625" style="54"/>
    <col min="6401" max="6402" width="7.42578125" style="54" customWidth="1"/>
    <col min="6403" max="6403" width="9.5703125" style="54" customWidth="1"/>
    <col min="6404" max="6404" width="8.42578125" style="54" customWidth="1"/>
    <col min="6405" max="6656" width="9.140625" style="54"/>
    <col min="6657" max="6658" width="7.42578125" style="54" customWidth="1"/>
    <col min="6659" max="6659" width="9.5703125" style="54" customWidth="1"/>
    <col min="6660" max="6660" width="8.42578125" style="54" customWidth="1"/>
    <col min="6661" max="6912" width="9.140625" style="54"/>
    <col min="6913" max="6914" width="7.42578125" style="54" customWidth="1"/>
    <col min="6915" max="6915" width="9.5703125" style="54" customWidth="1"/>
    <col min="6916" max="6916" width="8.42578125" style="54" customWidth="1"/>
    <col min="6917" max="7168" width="9.140625" style="54"/>
    <col min="7169" max="7170" width="7.42578125" style="54" customWidth="1"/>
    <col min="7171" max="7171" width="9.5703125" style="54" customWidth="1"/>
    <col min="7172" max="7172" width="8.42578125" style="54" customWidth="1"/>
    <col min="7173" max="7424" width="9.140625" style="54"/>
    <col min="7425" max="7426" width="7.42578125" style="54" customWidth="1"/>
    <col min="7427" max="7427" width="9.5703125" style="54" customWidth="1"/>
    <col min="7428" max="7428" width="8.42578125" style="54" customWidth="1"/>
    <col min="7429" max="7680" width="9.140625" style="54"/>
    <col min="7681" max="7682" width="7.42578125" style="54" customWidth="1"/>
    <col min="7683" max="7683" width="9.5703125" style="54" customWidth="1"/>
    <col min="7684" max="7684" width="8.42578125" style="54" customWidth="1"/>
    <col min="7685" max="7936" width="9.140625" style="54"/>
    <col min="7937" max="7938" width="7.42578125" style="54" customWidth="1"/>
    <col min="7939" max="7939" width="9.5703125" style="54" customWidth="1"/>
    <col min="7940" max="7940" width="8.42578125" style="54" customWidth="1"/>
    <col min="7941" max="8192" width="9.140625" style="54"/>
    <col min="8193" max="8194" width="7.42578125" style="54" customWidth="1"/>
    <col min="8195" max="8195" width="9.5703125" style="54" customWidth="1"/>
    <col min="8196" max="8196" width="8.42578125" style="54" customWidth="1"/>
    <col min="8197" max="8448" width="9.140625" style="54"/>
    <col min="8449" max="8450" width="7.42578125" style="54" customWidth="1"/>
    <col min="8451" max="8451" width="9.5703125" style="54" customWidth="1"/>
    <col min="8452" max="8452" width="8.42578125" style="54" customWidth="1"/>
    <col min="8453" max="8704" width="9.140625" style="54"/>
    <col min="8705" max="8706" width="7.42578125" style="54" customWidth="1"/>
    <col min="8707" max="8707" width="9.5703125" style="54" customWidth="1"/>
    <col min="8708" max="8708" width="8.42578125" style="54" customWidth="1"/>
    <col min="8709" max="8960" width="9.140625" style="54"/>
    <col min="8961" max="8962" width="7.42578125" style="54" customWidth="1"/>
    <col min="8963" max="8963" width="9.5703125" style="54" customWidth="1"/>
    <col min="8964" max="8964" width="8.42578125" style="54" customWidth="1"/>
    <col min="8965" max="9216" width="9.140625" style="54"/>
    <col min="9217" max="9218" width="7.42578125" style="54" customWidth="1"/>
    <col min="9219" max="9219" width="9.5703125" style="54" customWidth="1"/>
    <col min="9220" max="9220" width="8.42578125" style="54" customWidth="1"/>
    <col min="9221" max="9472" width="9.140625" style="54"/>
    <col min="9473" max="9474" width="7.42578125" style="54" customWidth="1"/>
    <col min="9475" max="9475" width="9.5703125" style="54" customWidth="1"/>
    <col min="9476" max="9476" width="8.42578125" style="54" customWidth="1"/>
    <col min="9477" max="9728" width="9.140625" style="54"/>
    <col min="9729" max="9730" width="7.42578125" style="54" customWidth="1"/>
    <col min="9731" max="9731" width="9.5703125" style="54" customWidth="1"/>
    <col min="9732" max="9732" width="8.42578125" style="54" customWidth="1"/>
    <col min="9733" max="9984" width="9.140625" style="54"/>
    <col min="9985" max="9986" width="7.42578125" style="54" customWidth="1"/>
    <col min="9987" max="9987" width="9.5703125" style="54" customWidth="1"/>
    <col min="9988" max="9988" width="8.42578125" style="54" customWidth="1"/>
    <col min="9989" max="10240" width="9.140625" style="54"/>
    <col min="10241" max="10242" width="7.42578125" style="54" customWidth="1"/>
    <col min="10243" max="10243" width="9.5703125" style="54" customWidth="1"/>
    <col min="10244" max="10244" width="8.42578125" style="54" customWidth="1"/>
    <col min="10245" max="10496" width="9.140625" style="54"/>
    <col min="10497" max="10498" width="7.42578125" style="54" customWidth="1"/>
    <col min="10499" max="10499" width="9.5703125" style="54" customWidth="1"/>
    <col min="10500" max="10500" width="8.42578125" style="54" customWidth="1"/>
    <col min="10501" max="10752" width="9.140625" style="54"/>
    <col min="10753" max="10754" width="7.42578125" style="54" customWidth="1"/>
    <col min="10755" max="10755" width="9.5703125" style="54" customWidth="1"/>
    <col min="10756" max="10756" width="8.42578125" style="54" customWidth="1"/>
    <col min="10757" max="11008" width="9.140625" style="54"/>
    <col min="11009" max="11010" width="7.42578125" style="54" customWidth="1"/>
    <col min="11011" max="11011" width="9.5703125" style="54" customWidth="1"/>
    <col min="11012" max="11012" width="8.42578125" style="54" customWidth="1"/>
    <col min="11013" max="11264" width="9.140625" style="54"/>
    <col min="11265" max="11266" width="7.42578125" style="54" customWidth="1"/>
    <col min="11267" max="11267" width="9.5703125" style="54" customWidth="1"/>
    <col min="11268" max="11268" width="8.42578125" style="54" customWidth="1"/>
    <col min="11269" max="11520" width="9.140625" style="54"/>
    <col min="11521" max="11522" width="7.42578125" style="54" customWidth="1"/>
    <col min="11523" max="11523" width="9.5703125" style="54" customWidth="1"/>
    <col min="11524" max="11524" width="8.42578125" style="54" customWidth="1"/>
    <col min="11525" max="11776" width="9.140625" style="54"/>
    <col min="11777" max="11778" width="7.42578125" style="54" customWidth="1"/>
    <col min="11779" max="11779" width="9.5703125" style="54" customWidth="1"/>
    <col min="11780" max="11780" width="8.42578125" style="54" customWidth="1"/>
    <col min="11781" max="12032" width="9.140625" style="54"/>
    <col min="12033" max="12034" width="7.42578125" style="54" customWidth="1"/>
    <col min="12035" max="12035" width="9.5703125" style="54" customWidth="1"/>
    <col min="12036" max="12036" width="8.42578125" style="54" customWidth="1"/>
    <col min="12037" max="12288" width="9.140625" style="54"/>
    <col min="12289" max="12290" width="7.42578125" style="54" customWidth="1"/>
    <col min="12291" max="12291" width="9.5703125" style="54" customWidth="1"/>
    <col min="12292" max="12292" width="8.42578125" style="54" customWidth="1"/>
    <col min="12293" max="12544" width="9.140625" style="54"/>
    <col min="12545" max="12546" width="7.42578125" style="54" customWidth="1"/>
    <col min="12547" max="12547" width="9.5703125" style="54" customWidth="1"/>
    <col min="12548" max="12548" width="8.42578125" style="54" customWidth="1"/>
    <col min="12549" max="12800" width="9.140625" style="54"/>
    <col min="12801" max="12802" width="7.42578125" style="54" customWidth="1"/>
    <col min="12803" max="12803" width="9.5703125" style="54" customWidth="1"/>
    <col min="12804" max="12804" width="8.42578125" style="54" customWidth="1"/>
    <col min="12805" max="13056" width="9.140625" style="54"/>
    <col min="13057" max="13058" width="7.42578125" style="54" customWidth="1"/>
    <col min="13059" max="13059" width="9.5703125" style="54" customWidth="1"/>
    <col min="13060" max="13060" width="8.42578125" style="54" customWidth="1"/>
    <col min="13061" max="13312" width="9.140625" style="54"/>
    <col min="13313" max="13314" width="7.42578125" style="54" customWidth="1"/>
    <col min="13315" max="13315" width="9.5703125" style="54" customWidth="1"/>
    <col min="13316" max="13316" width="8.42578125" style="54" customWidth="1"/>
    <col min="13317" max="13568" width="9.140625" style="54"/>
    <col min="13569" max="13570" width="7.42578125" style="54" customWidth="1"/>
    <col min="13571" max="13571" width="9.5703125" style="54" customWidth="1"/>
    <col min="13572" max="13572" width="8.42578125" style="54" customWidth="1"/>
    <col min="13573" max="13824" width="9.140625" style="54"/>
    <col min="13825" max="13826" width="7.42578125" style="54" customWidth="1"/>
    <col min="13827" max="13827" width="9.5703125" style="54" customWidth="1"/>
    <col min="13828" max="13828" width="8.42578125" style="54" customWidth="1"/>
    <col min="13829" max="14080" width="9.140625" style="54"/>
    <col min="14081" max="14082" width="7.42578125" style="54" customWidth="1"/>
    <col min="14083" max="14083" width="9.5703125" style="54" customWidth="1"/>
    <col min="14084" max="14084" width="8.42578125" style="54" customWidth="1"/>
    <col min="14085" max="14336" width="9.140625" style="54"/>
    <col min="14337" max="14338" width="7.42578125" style="54" customWidth="1"/>
    <col min="14339" max="14339" width="9.5703125" style="54" customWidth="1"/>
    <col min="14340" max="14340" width="8.42578125" style="54" customWidth="1"/>
    <col min="14341" max="14592" width="9.140625" style="54"/>
    <col min="14593" max="14594" width="7.42578125" style="54" customWidth="1"/>
    <col min="14595" max="14595" width="9.5703125" style="54" customWidth="1"/>
    <col min="14596" max="14596" width="8.42578125" style="54" customWidth="1"/>
    <col min="14597" max="14848" width="9.140625" style="54"/>
    <col min="14849" max="14850" width="7.42578125" style="54" customWidth="1"/>
    <col min="14851" max="14851" width="9.5703125" style="54" customWidth="1"/>
    <col min="14852" max="14852" width="8.42578125" style="54" customWidth="1"/>
    <col min="14853" max="15104" width="9.140625" style="54"/>
    <col min="15105" max="15106" width="7.42578125" style="54" customWidth="1"/>
    <col min="15107" max="15107" width="9.5703125" style="54" customWidth="1"/>
    <col min="15108" max="15108" width="8.42578125" style="54" customWidth="1"/>
    <col min="15109" max="15360" width="9.140625" style="54"/>
    <col min="15361" max="15362" width="7.42578125" style="54" customWidth="1"/>
    <col min="15363" max="15363" width="9.5703125" style="54" customWidth="1"/>
    <col min="15364" max="15364" width="8.42578125" style="54" customWidth="1"/>
    <col min="15365" max="15616" width="9.140625" style="54"/>
    <col min="15617" max="15618" width="7.42578125" style="54" customWidth="1"/>
    <col min="15619" max="15619" width="9.5703125" style="54" customWidth="1"/>
    <col min="15620" max="15620" width="8.42578125" style="54" customWidth="1"/>
    <col min="15621" max="15872" width="9.140625" style="54"/>
    <col min="15873" max="15874" width="7.42578125" style="54" customWidth="1"/>
    <col min="15875" max="15875" width="9.5703125" style="54" customWidth="1"/>
    <col min="15876" max="15876" width="8.42578125" style="54" customWidth="1"/>
    <col min="15877" max="16128" width="9.140625" style="54"/>
    <col min="16129" max="16130" width="7.42578125" style="54" customWidth="1"/>
    <col min="16131" max="16131" width="9.5703125" style="54" customWidth="1"/>
    <col min="16132" max="16132" width="8.42578125" style="54" customWidth="1"/>
    <col min="16133" max="16384" width="9.140625" style="54"/>
  </cols>
  <sheetData>
    <row r="1" spans="1:4" x14ac:dyDescent="0.2">
      <c r="A1" s="53" t="s">
        <v>163</v>
      </c>
      <c r="B1" s="53" t="s">
        <v>164</v>
      </c>
      <c r="C1" s="53" t="s">
        <v>165</v>
      </c>
      <c r="D1" s="53" t="s">
        <v>166</v>
      </c>
    </row>
    <row r="2" spans="1:4" x14ac:dyDescent="0.2">
      <c r="A2" s="55" t="s">
        <v>80</v>
      </c>
      <c r="B2" s="56">
        <v>1892</v>
      </c>
      <c r="C2" s="56" t="e">
        <f>IF(B2=MAX($B$2:$B$13),B2,NA())</f>
        <v>#N/A</v>
      </c>
      <c r="D2" s="56" t="e">
        <f>IF(B2=MIN($B$2:$B$13),B2,NA())</f>
        <v>#N/A</v>
      </c>
    </row>
    <row r="3" spans="1:4" x14ac:dyDescent="0.2">
      <c r="A3" s="55" t="s">
        <v>81</v>
      </c>
      <c r="B3" s="56">
        <v>1797</v>
      </c>
      <c r="C3" s="56" t="e">
        <f t="shared" ref="C3:C13" si="0">IF(B3=MAX($B$2:$B$13),B3,NA())</f>
        <v>#N/A</v>
      </c>
      <c r="D3" s="56" t="e">
        <f t="shared" ref="D3:D13" si="1">IF(B3=MIN($B$2:$B$13),B3,NA())</f>
        <v>#N/A</v>
      </c>
    </row>
    <row r="4" spans="1:4" x14ac:dyDescent="0.2">
      <c r="A4" s="55" t="s">
        <v>82</v>
      </c>
      <c r="B4" s="56">
        <v>1837</v>
      </c>
      <c r="C4" s="56" t="e">
        <f t="shared" si="0"/>
        <v>#N/A</v>
      </c>
      <c r="D4" s="56" t="e">
        <f t="shared" si="1"/>
        <v>#N/A</v>
      </c>
    </row>
    <row r="5" spans="1:4" x14ac:dyDescent="0.2">
      <c r="A5" s="55" t="s">
        <v>83</v>
      </c>
      <c r="B5" s="56">
        <v>1941</v>
      </c>
      <c r="C5" s="56" t="e">
        <f t="shared" si="0"/>
        <v>#N/A</v>
      </c>
      <c r="D5" s="56" t="e">
        <f t="shared" si="1"/>
        <v>#N/A</v>
      </c>
    </row>
    <row r="6" spans="1:4" x14ac:dyDescent="0.2">
      <c r="A6" s="55" t="s">
        <v>84</v>
      </c>
      <c r="B6" s="56">
        <v>1435</v>
      </c>
      <c r="C6" s="56" t="e">
        <f t="shared" si="0"/>
        <v>#N/A</v>
      </c>
      <c r="D6" s="56">
        <f t="shared" si="1"/>
        <v>1435</v>
      </c>
    </row>
    <row r="7" spans="1:4" x14ac:dyDescent="0.2">
      <c r="A7" s="55" t="s">
        <v>85</v>
      </c>
      <c r="B7" s="56">
        <v>2788</v>
      </c>
      <c r="C7" s="56" t="e">
        <f t="shared" si="0"/>
        <v>#N/A</v>
      </c>
      <c r="D7" s="56" t="e">
        <f t="shared" si="1"/>
        <v>#N/A</v>
      </c>
    </row>
    <row r="8" spans="1:4" x14ac:dyDescent="0.2">
      <c r="A8" s="55" t="s">
        <v>167</v>
      </c>
      <c r="B8" s="56">
        <v>2220</v>
      </c>
      <c r="C8" s="56" t="e">
        <f t="shared" si="0"/>
        <v>#N/A</v>
      </c>
      <c r="D8" s="56" t="e">
        <f t="shared" si="1"/>
        <v>#N/A</v>
      </c>
    </row>
    <row r="9" spans="1:4" x14ac:dyDescent="0.2">
      <c r="A9" s="55" t="s">
        <v>168</v>
      </c>
      <c r="B9" s="56">
        <v>3123</v>
      </c>
      <c r="C9" s="56">
        <f t="shared" si="0"/>
        <v>3123</v>
      </c>
      <c r="D9" s="56" t="e">
        <f t="shared" si="1"/>
        <v>#N/A</v>
      </c>
    </row>
    <row r="10" spans="1:4" x14ac:dyDescent="0.2">
      <c r="A10" s="55" t="s">
        <v>169</v>
      </c>
      <c r="B10" s="56">
        <v>2445</v>
      </c>
      <c r="C10" s="56" t="e">
        <f t="shared" si="0"/>
        <v>#N/A</v>
      </c>
      <c r="D10" s="56" t="e">
        <f t="shared" si="1"/>
        <v>#N/A</v>
      </c>
    </row>
    <row r="11" spans="1:4" x14ac:dyDescent="0.2">
      <c r="A11" s="55" t="s">
        <v>170</v>
      </c>
      <c r="B11" s="56">
        <v>2493</v>
      </c>
      <c r="C11" s="56" t="e">
        <f t="shared" si="0"/>
        <v>#N/A</v>
      </c>
      <c r="D11" s="56" t="e">
        <f t="shared" si="1"/>
        <v>#N/A</v>
      </c>
    </row>
    <row r="12" spans="1:4" x14ac:dyDescent="0.2">
      <c r="A12" s="55" t="s">
        <v>171</v>
      </c>
      <c r="B12" s="56">
        <v>2404</v>
      </c>
      <c r="C12" s="56" t="e">
        <f t="shared" si="0"/>
        <v>#N/A</v>
      </c>
      <c r="D12" s="56" t="e">
        <f t="shared" si="1"/>
        <v>#N/A</v>
      </c>
    </row>
    <row r="13" spans="1:4" x14ac:dyDescent="0.2">
      <c r="A13" s="55" t="s">
        <v>172</v>
      </c>
      <c r="B13" s="56">
        <v>2550</v>
      </c>
      <c r="C13" s="56" t="e">
        <f t="shared" si="0"/>
        <v>#N/A</v>
      </c>
      <c r="D13" s="56" t="e">
        <f t="shared" si="1"/>
        <v>#N/A</v>
      </c>
    </row>
  </sheetData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"/>
  <sheetViews>
    <sheetView workbookViewId="0">
      <selection activeCell="B4" sqref="B4:C7"/>
    </sheetView>
  </sheetViews>
  <sheetFormatPr defaultRowHeight="12.75" x14ac:dyDescent="0.2"/>
  <cols>
    <col min="3" max="3" width="12.28515625" bestFit="1" customWidth="1"/>
  </cols>
  <sheetData>
    <row r="2" spans="2:13" x14ac:dyDescent="0.2">
      <c r="F2" t="s">
        <v>126</v>
      </c>
      <c r="G2" t="s">
        <v>132</v>
      </c>
      <c r="H2" t="s">
        <v>131</v>
      </c>
      <c r="I2" t="s">
        <v>133</v>
      </c>
      <c r="L2" t="s">
        <v>134</v>
      </c>
      <c r="M2" t="s">
        <v>135</v>
      </c>
    </row>
    <row r="3" spans="2:13" x14ac:dyDescent="0.2">
      <c r="B3" s="45" t="s">
        <v>126</v>
      </c>
      <c r="C3" s="48">
        <v>350000</v>
      </c>
      <c r="D3" s="45"/>
      <c r="E3" t="s">
        <v>126</v>
      </c>
      <c r="F3">
        <f>C3</f>
        <v>350000</v>
      </c>
      <c r="L3">
        <v>0.5</v>
      </c>
      <c r="M3">
        <f>F3</f>
        <v>350000</v>
      </c>
    </row>
    <row r="4" spans="2:13" x14ac:dyDescent="0.2">
      <c r="B4" s="46" t="s">
        <v>127</v>
      </c>
      <c r="C4" s="49">
        <v>232000</v>
      </c>
      <c r="D4" s="46"/>
      <c r="E4" t="s">
        <v>127</v>
      </c>
      <c r="G4">
        <f>F3-H4</f>
        <v>118000</v>
      </c>
      <c r="H4">
        <f>C4</f>
        <v>232000</v>
      </c>
      <c r="L4">
        <v>1.5</v>
      </c>
      <c r="M4">
        <f>G4</f>
        <v>118000</v>
      </c>
    </row>
    <row r="5" spans="2:13" x14ac:dyDescent="0.2">
      <c r="B5" s="46" t="s">
        <v>128</v>
      </c>
      <c r="C5" s="49">
        <v>42000</v>
      </c>
      <c r="D5" s="46"/>
      <c r="E5" t="s">
        <v>128</v>
      </c>
      <c r="G5">
        <f>G4-H5</f>
        <v>76000</v>
      </c>
      <c r="H5">
        <f>C5</f>
        <v>42000</v>
      </c>
      <c r="L5">
        <v>2.5</v>
      </c>
      <c r="M5">
        <f t="shared" ref="M5:M7" si="0">G5</f>
        <v>76000</v>
      </c>
    </row>
    <row r="6" spans="2:13" x14ac:dyDescent="0.2">
      <c r="B6" s="46" t="s">
        <v>129</v>
      </c>
      <c r="C6" s="49">
        <v>24000</v>
      </c>
      <c r="D6" s="46"/>
      <c r="E6" t="s">
        <v>129</v>
      </c>
      <c r="G6">
        <f t="shared" ref="G6:G7" si="1">G5-H6</f>
        <v>52000</v>
      </c>
      <c r="H6">
        <f>C6</f>
        <v>24000</v>
      </c>
      <c r="L6">
        <v>3.5</v>
      </c>
      <c r="M6">
        <f t="shared" si="0"/>
        <v>52000</v>
      </c>
    </row>
    <row r="7" spans="2:13" x14ac:dyDescent="0.2">
      <c r="B7" s="46" t="s">
        <v>130</v>
      </c>
      <c r="C7" s="49">
        <v>32000</v>
      </c>
      <c r="D7" s="46"/>
      <c r="E7" t="s">
        <v>130</v>
      </c>
      <c r="G7">
        <f t="shared" si="1"/>
        <v>20000</v>
      </c>
      <c r="H7">
        <f>C7</f>
        <v>32000</v>
      </c>
      <c r="L7">
        <v>4.5</v>
      </c>
      <c r="M7">
        <f t="shared" si="0"/>
        <v>20000</v>
      </c>
    </row>
    <row r="8" spans="2:13" x14ac:dyDescent="0.2">
      <c r="B8" s="47" t="s">
        <v>133</v>
      </c>
      <c r="C8" s="50">
        <f>C3-SUM(C4:C7)</f>
        <v>20000</v>
      </c>
      <c r="D8" s="47"/>
      <c r="E8" t="s">
        <v>133</v>
      </c>
      <c r="I8">
        <f>G7</f>
        <v>20000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8"/>
  <sheetViews>
    <sheetView workbookViewId="0">
      <selection activeCell="A7" sqref="A7:E18"/>
    </sheetView>
  </sheetViews>
  <sheetFormatPr defaultRowHeight="12.75" x14ac:dyDescent="0.2"/>
  <cols>
    <col min="2" max="5" width="11.28515625" bestFit="1" customWidth="1"/>
    <col min="6" max="6" width="11.28515625" customWidth="1"/>
  </cols>
  <sheetData>
    <row r="7" spans="1:10" x14ac:dyDescent="0.2">
      <c r="B7" t="s">
        <v>148</v>
      </c>
      <c r="H7" t="s">
        <v>152</v>
      </c>
    </row>
    <row r="8" spans="1:10" x14ac:dyDescent="0.2">
      <c r="B8">
        <v>1980</v>
      </c>
      <c r="C8">
        <v>1990</v>
      </c>
      <c r="D8">
        <v>2000</v>
      </c>
      <c r="E8">
        <v>2010</v>
      </c>
      <c r="H8" s="43" t="s">
        <v>151</v>
      </c>
      <c r="I8" s="43" t="s">
        <v>150</v>
      </c>
      <c r="J8" s="43" t="s">
        <v>149</v>
      </c>
    </row>
    <row r="9" spans="1:10" x14ac:dyDescent="0.2">
      <c r="A9" t="s">
        <v>138</v>
      </c>
      <c r="B9" s="51">
        <v>150000</v>
      </c>
      <c r="C9" s="51">
        <v>180000</v>
      </c>
      <c r="D9" s="51">
        <v>190000</v>
      </c>
      <c r="E9" s="51">
        <v>200000</v>
      </c>
      <c r="F9" s="51"/>
      <c r="G9" t="s">
        <v>138</v>
      </c>
      <c r="H9" s="28">
        <f>C9/B9-1</f>
        <v>0.19999999999999996</v>
      </c>
      <c r="I9" s="28">
        <f t="shared" ref="I9:J18" si="0">D9/C9-1</f>
        <v>5.555555555555558E-2</v>
      </c>
      <c r="J9" s="28">
        <f t="shared" si="0"/>
        <v>5.2631578947368363E-2</v>
      </c>
    </row>
    <row r="10" spans="1:10" x14ac:dyDescent="0.2">
      <c r="A10" t="s">
        <v>139</v>
      </c>
      <c r="B10" s="51">
        <v>25000</v>
      </c>
      <c r="C10" s="51">
        <v>28000</v>
      </c>
      <c r="D10" s="51">
        <v>35000</v>
      </c>
      <c r="E10" s="51">
        <v>50000</v>
      </c>
      <c r="F10" s="51"/>
      <c r="G10" t="s">
        <v>139</v>
      </c>
      <c r="H10" s="28">
        <f t="shared" ref="H10:H18" si="1">C10/B10-1</f>
        <v>0.12000000000000011</v>
      </c>
      <c r="I10" s="28">
        <f t="shared" si="0"/>
        <v>0.25</v>
      </c>
      <c r="J10" s="28">
        <f t="shared" si="0"/>
        <v>0.4285714285714286</v>
      </c>
    </row>
    <row r="11" spans="1:10" x14ac:dyDescent="0.2">
      <c r="A11" t="s">
        <v>140</v>
      </c>
      <c r="B11" s="51">
        <v>50000</v>
      </c>
      <c r="C11" s="51">
        <v>75000</v>
      </c>
      <c r="D11" s="51">
        <v>80000</v>
      </c>
      <c r="E11" s="51">
        <v>75000</v>
      </c>
      <c r="F11" s="51"/>
      <c r="G11" t="s">
        <v>140</v>
      </c>
      <c r="H11" s="28">
        <f t="shared" si="1"/>
        <v>0.5</v>
      </c>
      <c r="I11" s="28">
        <f t="shared" si="0"/>
        <v>6.6666666666666652E-2</v>
      </c>
      <c r="J11" s="28">
        <f t="shared" si="0"/>
        <v>-6.25E-2</v>
      </c>
    </row>
    <row r="12" spans="1:10" x14ac:dyDescent="0.2">
      <c r="A12" t="s">
        <v>141</v>
      </c>
      <c r="B12" s="51">
        <v>800000</v>
      </c>
      <c r="C12" s="51">
        <v>810000</v>
      </c>
      <c r="D12" s="51">
        <v>820000</v>
      </c>
      <c r="E12" s="51">
        <v>840000</v>
      </c>
      <c r="F12" s="51"/>
      <c r="G12" t="s">
        <v>141</v>
      </c>
      <c r="H12" s="28">
        <f t="shared" si="1"/>
        <v>1.2499999999999956E-2</v>
      </c>
      <c r="I12" s="28">
        <f t="shared" si="0"/>
        <v>1.2345679012345734E-2</v>
      </c>
      <c r="J12" s="28">
        <f t="shared" si="0"/>
        <v>2.4390243902439046E-2</v>
      </c>
    </row>
    <row r="13" spans="1:10" x14ac:dyDescent="0.2">
      <c r="A13" t="s">
        <v>142</v>
      </c>
      <c r="B13" s="51">
        <v>120000</v>
      </c>
      <c r="C13" s="51">
        <v>140000</v>
      </c>
      <c r="D13" s="51">
        <v>160000</v>
      </c>
      <c r="E13" s="51">
        <v>180000</v>
      </c>
      <c r="F13" s="51"/>
      <c r="G13" t="s">
        <v>142</v>
      </c>
      <c r="H13" s="28">
        <f t="shared" si="1"/>
        <v>0.16666666666666674</v>
      </c>
      <c r="I13" s="28">
        <f t="shared" si="0"/>
        <v>0.14285714285714279</v>
      </c>
      <c r="J13" s="28">
        <f t="shared" si="0"/>
        <v>0.125</v>
      </c>
    </row>
    <row r="14" spans="1:10" x14ac:dyDescent="0.2">
      <c r="A14" t="s">
        <v>143</v>
      </c>
      <c r="B14" s="51">
        <v>35000</v>
      </c>
      <c r="C14" s="51">
        <v>33000</v>
      </c>
      <c r="D14" s="51">
        <v>32000</v>
      </c>
      <c r="E14" s="51">
        <v>30000</v>
      </c>
      <c r="F14" s="51"/>
      <c r="G14" t="s">
        <v>143</v>
      </c>
      <c r="H14" s="28">
        <f t="shared" si="1"/>
        <v>-5.7142857142857162E-2</v>
      </c>
      <c r="I14" s="28">
        <f t="shared" si="0"/>
        <v>-3.0303030303030276E-2</v>
      </c>
      <c r="J14" s="28">
        <f t="shared" si="0"/>
        <v>-6.25E-2</v>
      </c>
    </row>
    <row r="15" spans="1:10" x14ac:dyDescent="0.2">
      <c r="A15" t="s">
        <v>144</v>
      </c>
      <c r="B15" s="51">
        <v>60000</v>
      </c>
      <c r="C15" s="51">
        <v>61000</v>
      </c>
      <c r="D15" s="51">
        <v>68000</v>
      </c>
      <c r="E15" s="51">
        <v>79000</v>
      </c>
      <c r="F15" s="51"/>
      <c r="G15" t="s">
        <v>144</v>
      </c>
      <c r="H15" s="28">
        <f t="shared" si="1"/>
        <v>1.6666666666666607E-2</v>
      </c>
      <c r="I15" s="28">
        <f t="shared" si="0"/>
        <v>0.11475409836065564</v>
      </c>
      <c r="J15" s="28">
        <f t="shared" si="0"/>
        <v>0.16176470588235303</v>
      </c>
    </row>
    <row r="16" spans="1:10" x14ac:dyDescent="0.2">
      <c r="A16" t="s">
        <v>145</v>
      </c>
      <c r="B16" s="51">
        <v>250000</v>
      </c>
      <c r="C16" s="51">
        <v>290000</v>
      </c>
      <c r="D16" s="51">
        <v>310000</v>
      </c>
      <c r="E16" s="51">
        <v>410000</v>
      </c>
      <c r="F16" s="51"/>
      <c r="G16" t="s">
        <v>145</v>
      </c>
      <c r="H16" s="28">
        <f t="shared" si="1"/>
        <v>0.15999999999999992</v>
      </c>
      <c r="I16" s="28">
        <f t="shared" si="0"/>
        <v>6.8965517241379226E-2</v>
      </c>
      <c r="J16" s="28">
        <f t="shared" si="0"/>
        <v>0.32258064516129026</v>
      </c>
    </row>
    <row r="17" spans="1:10" x14ac:dyDescent="0.2">
      <c r="A17" t="s">
        <v>146</v>
      </c>
      <c r="B17" s="51">
        <v>300000</v>
      </c>
      <c r="C17" s="51">
        <v>305000</v>
      </c>
      <c r="D17" s="51">
        <v>310000</v>
      </c>
      <c r="E17" s="51">
        <v>330000</v>
      </c>
      <c r="F17" s="51"/>
      <c r="G17" t="s">
        <v>146</v>
      </c>
      <c r="H17" s="28">
        <f t="shared" si="1"/>
        <v>1.6666666666666607E-2</v>
      </c>
      <c r="I17" s="28">
        <f t="shared" si="0"/>
        <v>1.6393442622950838E-2</v>
      </c>
      <c r="J17" s="28">
        <f t="shared" si="0"/>
        <v>6.4516129032258007E-2</v>
      </c>
    </row>
    <row r="18" spans="1:10" x14ac:dyDescent="0.2">
      <c r="A18" t="s">
        <v>147</v>
      </c>
      <c r="B18" s="51">
        <v>400000</v>
      </c>
      <c r="C18" s="51">
        <v>405000</v>
      </c>
      <c r="D18" s="51">
        <v>425000</v>
      </c>
      <c r="E18" s="51">
        <v>455000</v>
      </c>
      <c r="F18" s="51"/>
      <c r="G18" t="s">
        <v>147</v>
      </c>
      <c r="H18" s="28">
        <f t="shared" si="1"/>
        <v>1.2499999999999956E-2</v>
      </c>
      <c r="I18" s="28">
        <f t="shared" si="0"/>
        <v>4.9382716049382713E-2</v>
      </c>
      <c r="J18" s="28">
        <f t="shared" si="0"/>
        <v>7.0588235294117618E-2</v>
      </c>
    </row>
  </sheetData>
  <conditionalFormatting sqref="H9:J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3"/>
  <sheetViews>
    <sheetView workbookViewId="0">
      <selection activeCell="C3" sqref="C3:D13"/>
    </sheetView>
  </sheetViews>
  <sheetFormatPr defaultRowHeight="12.75" x14ac:dyDescent="0.2"/>
  <sheetData>
    <row r="3" spans="3:7" x14ac:dyDescent="0.2">
      <c r="C3" s="52" t="s">
        <v>157</v>
      </c>
      <c r="D3" s="52" t="s">
        <v>155</v>
      </c>
      <c r="E3" s="52" t="s">
        <v>156</v>
      </c>
    </row>
    <row r="4" spans="3:7" x14ac:dyDescent="0.2">
      <c r="C4" s="52" t="s">
        <v>141</v>
      </c>
      <c r="D4">
        <v>63</v>
      </c>
      <c r="E4">
        <v>69</v>
      </c>
      <c r="G4">
        <v>0.5</v>
      </c>
    </row>
    <row r="5" spans="3:7" x14ac:dyDescent="0.2">
      <c r="C5" s="52" t="s">
        <v>142</v>
      </c>
      <c r="D5">
        <v>64</v>
      </c>
      <c r="E5">
        <v>66</v>
      </c>
      <c r="G5">
        <v>1.5</v>
      </c>
    </row>
    <row r="6" spans="3:7" x14ac:dyDescent="0.2">
      <c r="C6" s="52" t="s">
        <v>143</v>
      </c>
      <c r="D6">
        <v>66</v>
      </c>
      <c r="E6">
        <v>68</v>
      </c>
      <c r="G6">
        <v>2.5</v>
      </c>
    </row>
    <row r="7" spans="3:7" x14ac:dyDescent="0.2">
      <c r="C7" s="52" t="s">
        <v>138</v>
      </c>
      <c r="D7">
        <v>68</v>
      </c>
      <c r="E7">
        <v>73</v>
      </c>
      <c r="G7">
        <v>3.5</v>
      </c>
    </row>
    <row r="8" spans="3:7" x14ac:dyDescent="0.2">
      <c r="C8" s="52" t="s">
        <v>144</v>
      </c>
      <c r="D8">
        <v>68</v>
      </c>
      <c r="E8">
        <v>66</v>
      </c>
      <c r="G8">
        <v>4.5</v>
      </c>
    </row>
    <row r="9" spans="3:7" x14ac:dyDescent="0.2">
      <c r="C9" s="52" t="s">
        <v>147</v>
      </c>
      <c r="D9">
        <v>69</v>
      </c>
      <c r="E9">
        <v>72</v>
      </c>
      <c r="G9">
        <v>5.5</v>
      </c>
    </row>
    <row r="10" spans="3:7" x14ac:dyDescent="0.2">
      <c r="C10" s="52" t="s">
        <v>140</v>
      </c>
      <c r="D10">
        <v>71</v>
      </c>
      <c r="E10">
        <v>72</v>
      </c>
      <c r="G10">
        <v>6.5</v>
      </c>
    </row>
    <row r="11" spans="3:7" x14ac:dyDescent="0.2">
      <c r="C11" s="52" t="s">
        <v>145</v>
      </c>
      <c r="D11">
        <v>72</v>
      </c>
      <c r="E11">
        <v>68</v>
      </c>
      <c r="G11">
        <v>7.5</v>
      </c>
    </row>
    <row r="12" spans="3:7" x14ac:dyDescent="0.2">
      <c r="C12" s="52" t="s">
        <v>146</v>
      </c>
      <c r="D12">
        <v>73</v>
      </c>
      <c r="E12">
        <v>75</v>
      </c>
      <c r="G12">
        <v>8.5</v>
      </c>
    </row>
    <row r="13" spans="3:7" x14ac:dyDescent="0.2">
      <c r="C13" s="52" t="s">
        <v>139</v>
      </c>
      <c r="D13">
        <v>75</v>
      </c>
      <c r="E13">
        <v>77</v>
      </c>
      <c r="G13">
        <v>9.5</v>
      </c>
    </row>
  </sheetData>
  <sortState ref="C4:E13">
    <sortCondition ref="D4:D1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>
      <selection activeCell="A25" sqref="A25"/>
    </sheetView>
  </sheetViews>
  <sheetFormatPr defaultRowHeight="12.75" x14ac:dyDescent="0.2"/>
  <cols>
    <col min="1" max="1" width="10.5703125" customWidth="1"/>
    <col min="2" max="2" width="11.42578125" customWidth="1"/>
    <col min="3" max="3" width="7.28515625" customWidth="1"/>
    <col min="4" max="4" width="11.42578125" customWidth="1"/>
    <col min="5" max="5" width="7.5703125" customWidth="1"/>
  </cols>
  <sheetData>
    <row r="1" spans="1:5" x14ac:dyDescent="0.2">
      <c r="A1" s="14" t="s">
        <v>37</v>
      </c>
      <c r="C1" s="66">
        <v>281421906</v>
      </c>
      <c r="D1" s="66"/>
    </row>
    <row r="2" spans="1:5" x14ac:dyDescent="0.2">
      <c r="A2" s="13"/>
    </row>
    <row r="3" spans="1:5" x14ac:dyDescent="0.2">
      <c r="A3" s="12" t="s">
        <v>36</v>
      </c>
      <c r="B3" s="12" t="s">
        <v>35</v>
      </c>
      <c r="C3" s="12" t="s">
        <v>35</v>
      </c>
      <c r="D3" s="12" t="s">
        <v>34</v>
      </c>
      <c r="E3" s="12" t="s">
        <v>34</v>
      </c>
    </row>
    <row r="4" spans="1:5" x14ac:dyDescent="0.2">
      <c r="A4" s="10" t="s">
        <v>33</v>
      </c>
      <c r="B4" s="8">
        <v>9810733</v>
      </c>
      <c r="C4" s="9">
        <f t="shared" ref="C4:C21" si="0">(B4/$C$1)*-1</f>
        <v>-3.4861298253022276E-2</v>
      </c>
      <c r="D4" s="8">
        <v>9365065</v>
      </c>
      <c r="E4" s="7">
        <f t="shared" ref="E4:E21" si="1">D4/$C$1</f>
        <v>3.3277668867753317E-2</v>
      </c>
    </row>
    <row r="5" spans="1:5" x14ac:dyDescent="0.2">
      <c r="A5" s="11" t="s">
        <v>32</v>
      </c>
      <c r="B5" s="8">
        <v>10523277</v>
      </c>
      <c r="C5" s="9">
        <f t="shared" si="0"/>
        <v>-3.7393240453712229E-2</v>
      </c>
      <c r="D5" s="8">
        <v>10026228</v>
      </c>
      <c r="E5" s="7">
        <f t="shared" si="1"/>
        <v>3.562703466303721E-2</v>
      </c>
    </row>
    <row r="6" spans="1:5" x14ac:dyDescent="0.2">
      <c r="A6" s="11" t="s">
        <v>31</v>
      </c>
      <c r="B6" s="8">
        <v>10520197</v>
      </c>
      <c r="C6" s="9">
        <f t="shared" si="0"/>
        <v>-3.738229603206511E-2</v>
      </c>
      <c r="D6" s="8">
        <v>10007875</v>
      </c>
      <c r="E6" s="7">
        <f t="shared" si="1"/>
        <v>3.5561819412878254E-2</v>
      </c>
    </row>
    <row r="7" spans="1:5" x14ac:dyDescent="0.2">
      <c r="A7" s="10" t="s">
        <v>30</v>
      </c>
      <c r="B7" s="8">
        <v>10391004</v>
      </c>
      <c r="C7" s="9">
        <f t="shared" si="0"/>
        <v>-3.6923223737955924E-2</v>
      </c>
      <c r="D7" s="8">
        <v>9828886</v>
      </c>
      <c r="E7" s="7">
        <f t="shared" si="1"/>
        <v>3.49258028264509E-2</v>
      </c>
    </row>
    <row r="8" spans="1:5" x14ac:dyDescent="0.2">
      <c r="A8" s="10" t="s">
        <v>29</v>
      </c>
      <c r="B8" s="8">
        <v>9687814</v>
      </c>
      <c r="C8" s="9">
        <f t="shared" si="0"/>
        <v>-3.4424519887943622E-2</v>
      </c>
      <c r="D8" s="8">
        <v>9276187</v>
      </c>
      <c r="E8" s="7">
        <f t="shared" si="1"/>
        <v>3.2961851235560891E-2</v>
      </c>
    </row>
    <row r="9" spans="1:5" x14ac:dyDescent="0.2">
      <c r="A9" s="10" t="s">
        <v>28</v>
      </c>
      <c r="B9" s="8">
        <v>9798760</v>
      </c>
      <c r="C9" s="9">
        <f t="shared" si="0"/>
        <v>-3.4818753590560927E-2</v>
      </c>
      <c r="D9" s="8">
        <v>9582576</v>
      </c>
      <c r="E9" s="7">
        <f t="shared" si="1"/>
        <v>3.4050568899210001E-2</v>
      </c>
    </row>
    <row r="10" spans="1:5" x14ac:dyDescent="0.2">
      <c r="A10" s="10" t="s">
        <v>27</v>
      </c>
      <c r="B10" s="8">
        <v>10321769</v>
      </c>
      <c r="C10" s="9">
        <f t="shared" si="0"/>
        <v>-3.6677205220833092E-2</v>
      </c>
      <c r="D10" s="8">
        <v>10188619</v>
      </c>
      <c r="E10" s="7">
        <f t="shared" si="1"/>
        <v>3.6204072187614282E-2</v>
      </c>
    </row>
    <row r="11" spans="1:5" x14ac:dyDescent="0.2">
      <c r="A11" s="10" t="s">
        <v>26</v>
      </c>
      <c r="B11" s="8">
        <v>11318696</v>
      </c>
      <c r="C11" s="9">
        <f t="shared" si="0"/>
        <v>-4.0219669324533677E-2</v>
      </c>
      <c r="D11" s="8">
        <v>11387968</v>
      </c>
      <c r="E11" s="7">
        <f t="shared" si="1"/>
        <v>4.0465819316851614E-2</v>
      </c>
    </row>
    <row r="12" spans="1:5" x14ac:dyDescent="0.2">
      <c r="A12" s="10" t="s">
        <v>25</v>
      </c>
      <c r="B12" s="8">
        <v>11129102</v>
      </c>
      <c r="C12" s="9">
        <f t="shared" si="0"/>
        <v>-3.9545969104480445E-2</v>
      </c>
      <c r="D12" s="8">
        <v>11312761</v>
      </c>
      <c r="E12" s="7">
        <f t="shared" si="1"/>
        <v>4.0198579992561059E-2</v>
      </c>
    </row>
    <row r="13" spans="1:5" x14ac:dyDescent="0.2">
      <c r="A13" s="10" t="s">
        <v>24</v>
      </c>
      <c r="B13" s="8">
        <v>9889506</v>
      </c>
      <c r="C13" s="9">
        <f t="shared" si="0"/>
        <v>-3.5141208943414659E-2</v>
      </c>
      <c r="D13" s="8">
        <v>10202898</v>
      </c>
      <c r="E13" s="7">
        <f t="shared" si="1"/>
        <v>3.6254810952776363E-2</v>
      </c>
    </row>
    <row r="14" spans="1:5" x14ac:dyDescent="0.2">
      <c r="A14" s="10" t="s">
        <v>23</v>
      </c>
      <c r="B14" s="8">
        <v>8607724</v>
      </c>
      <c r="C14" s="9">
        <f t="shared" si="0"/>
        <v>-3.0586545739619858E-2</v>
      </c>
      <c r="D14" s="8">
        <v>8977824</v>
      </c>
      <c r="E14" s="7">
        <f t="shared" si="1"/>
        <v>3.1901653029100016E-2</v>
      </c>
    </row>
    <row r="15" spans="1:5" x14ac:dyDescent="0.2">
      <c r="A15" s="10" t="s">
        <v>22</v>
      </c>
      <c r="B15" s="8">
        <v>6508729</v>
      </c>
      <c r="C15" s="9">
        <f t="shared" si="0"/>
        <v>-2.3128011221699281E-2</v>
      </c>
      <c r="D15" s="8">
        <v>6960508</v>
      </c>
      <c r="E15" s="7">
        <f t="shared" si="1"/>
        <v>2.4733355334463553E-2</v>
      </c>
    </row>
    <row r="16" spans="1:5" x14ac:dyDescent="0.2">
      <c r="A16" s="10" t="s">
        <v>21</v>
      </c>
      <c r="B16" s="8">
        <v>5136627</v>
      </c>
      <c r="C16" s="9">
        <f t="shared" si="0"/>
        <v>-1.8252406406486354E-2</v>
      </c>
      <c r="D16" s="8">
        <v>5668820</v>
      </c>
      <c r="E16" s="7">
        <f t="shared" si="1"/>
        <v>2.0143492312215381E-2</v>
      </c>
    </row>
    <row r="17" spans="1:5" x14ac:dyDescent="0.2">
      <c r="A17" s="10" t="s">
        <v>20</v>
      </c>
      <c r="B17" s="8">
        <v>4400362</v>
      </c>
      <c r="C17" s="9">
        <f t="shared" si="0"/>
        <v>-1.5636174392195324E-2</v>
      </c>
      <c r="D17" s="8">
        <v>5133183</v>
      </c>
      <c r="E17" s="7">
        <f t="shared" si="1"/>
        <v>1.8240168553190026E-2</v>
      </c>
    </row>
    <row r="18" spans="1:5" x14ac:dyDescent="0.2">
      <c r="A18" s="10" t="s">
        <v>19</v>
      </c>
      <c r="B18" s="8">
        <v>3902912</v>
      </c>
      <c r="C18" s="9">
        <f t="shared" si="0"/>
        <v>-1.3868543694675993E-2</v>
      </c>
      <c r="D18" s="8">
        <v>4954529</v>
      </c>
      <c r="E18" s="7">
        <f t="shared" si="1"/>
        <v>1.760534235028598E-2</v>
      </c>
    </row>
    <row r="19" spans="1:5" x14ac:dyDescent="0.2">
      <c r="A19" s="10" t="s">
        <v>18</v>
      </c>
      <c r="B19" s="8">
        <v>3044456</v>
      </c>
      <c r="C19" s="9">
        <f t="shared" si="0"/>
        <v>-1.0818120178604717E-2</v>
      </c>
      <c r="D19" s="8">
        <v>4371357</v>
      </c>
      <c r="E19" s="7">
        <f t="shared" si="1"/>
        <v>1.5533108499378865E-2</v>
      </c>
    </row>
    <row r="20" spans="1:5" x14ac:dyDescent="0.2">
      <c r="A20" s="10" t="s">
        <v>17</v>
      </c>
      <c r="B20" s="8">
        <v>1834897</v>
      </c>
      <c r="C20" s="9">
        <f t="shared" si="0"/>
        <v>-6.5200930022839085E-3</v>
      </c>
      <c r="D20" s="8">
        <v>3110470</v>
      </c>
      <c r="E20" s="7">
        <f t="shared" si="1"/>
        <v>1.1052693246985542E-2</v>
      </c>
    </row>
    <row r="21" spans="1:5" x14ac:dyDescent="0.2">
      <c r="A21" s="10" t="s">
        <v>16</v>
      </c>
      <c r="B21" s="8">
        <v>1226998</v>
      </c>
      <c r="C21" s="9">
        <f t="shared" si="0"/>
        <v>-4.3599946338221448E-3</v>
      </c>
      <c r="D21" s="8">
        <v>3012589</v>
      </c>
      <c r="E21" s="7">
        <f t="shared" si="1"/>
        <v>1.0704884501777199E-2</v>
      </c>
    </row>
    <row r="25" spans="1:5" x14ac:dyDescent="0.2">
      <c r="A25" s="52" t="s">
        <v>154</v>
      </c>
    </row>
  </sheetData>
  <mergeCells count="1">
    <mergeCell ref="C1:D1"/>
  </mergeCells>
  <printOptions gridLinesSet="0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G15"/>
  <sheetViews>
    <sheetView workbookViewId="0">
      <selection activeCell="E10" sqref="E10"/>
    </sheetView>
  </sheetViews>
  <sheetFormatPr defaultRowHeight="12.75" x14ac:dyDescent="0.2"/>
  <sheetData>
    <row r="5" spans="4:7" x14ac:dyDescent="0.2">
      <c r="D5" s="52" t="s">
        <v>157</v>
      </c>
      <c r="E5" s="52" t="s">
        <v>155</v>
      </c>
      <c r="G5" s="52" t="s">
        <v>176</v>
      </c>
    </row>
    <row r="6" spans="4:7" x14ac:dyDescent="0.2">
      <c r="D6" s="52" t="s">
        <v>138</v>
      </c>
      <c r="E6">
        <v>68</v>
      </c>
      <c r="G6">
        <f>AVERAGE($E$6:$E$15)</f>
        <v>69.099999999999994</v>
      </c>
    </row>
    <row r="7" spans="4:7" x14ac:dyDescent="0.2">
      <c r="D7" s="52" t="s">
        <v>139</v>
      </c>
      <c r="E7">
        <v>75</v>
      </c>
      <c r="G7">
        <f t="shared" ref="G7:G15" si="0">AVERAGE($E$6:$E$15)</f>
        <v>69.099999999999994</v>
      </c>
    </row>
    <row r="8" spans="4:7" x14ac:dyDescent="0.2">
      <c r="D8" s="52" t="s">
        <v>140</v>
      </c>
      <c r="E8">
        <v>71</v>
      </c>
      <c r="G8">
        <f t="shared" si="0"/>
        <v>69.099999999999994</v>
      </c>
    </row>
    <row r="9" spans="4:7" x14ac:dyDescent="0.2">
      <c r="D9" s="52" t="s">
        <v>141</v>
      </c>
      <c r="E9">
        <v>65</v>
      </c>
      <c r="G9">
        <f t="shared" si="0"/>
        <v>69.099999999999994</v>
      </c>
    </row>
    <row r="10" spans="4:7" x14ac:dyDescent="0.2">
      <c r="D10" s="52" t="s">
        <v>142</v>
      </c>
      <c r="E10">
        <v>64</v>
      </c>
      <c r="G10">
        <f t="shared" si="0"/>
        <v>69.099999999999994</v>
      </c>
    </row>
    <row r="11" spans="4:7" x14ac:dyDescent="0.2">
      <c r="D11" s="52" t="s">
        <v>143</v>
      </c>
      <c r="E11">
        <v>66</v>
      </c>
      <c r="G11">
        <f t="shared" si="0"/>
        <v>69.099999999999994</v>
      </c>
    </row>
    <row r="12" spans="4:7" x14ac:dyDescent="0.2">
      <c r="D12" s="52" t="s">
        <v>144</v>
      </c>
      <c r="E12">
        <v>68</v>
      </c>
      <c r="G12">
        <f t="shared" si="0"/>
        <v>69.099999999999994</v>
      </c>
    </row>
    <row r="13" spans="4:7" x14ac:dyDescent="0.2">
      <c r="D13" s="52" t="s">
        <v>145</v>
      </c>
      <c r="E13">
        <v>72</v>
      </c>
      <c r="G13">
        <f t="shared" si="0"/>
        <v>69.099999999999994</v>
      </c>
    </row>
    <row r="14" spans="4:7" x14ac:dyDescent="0.2">
      <c r="D14" s="52" t="s">
        <v>146</v>
      </c>
      <c r="E14">
        <v>73</v>
      </c>
      <c r="G14">
        <f t="shared" si="0"/>
        <v>69.099999999999994</v>
      </c>
    </row>
    <row r="15" spans="4:7" x14ac:dyDescent="0.2">
      <c r="D15" s="52" t="s">
        <v>147</v>
      </c>
      <c r="E15">
        <v>69</v>
      </c>
      <c r="G15">
        <f t="shared" si="0"/>
        <v>69.099999999999994</v>
      </c>
    </row>
  </sheetData>
  <sortState ref="D6:E15">
    <sortCondition ref="D6:D15"/>
  </sortState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>
      <selection activeCell="N22" sqref="N22"/>
    </sheetView>
  </sheetViews>
  <sheetFormatPr defaultRowHeight="12.75" x14ac:dyDescent="0.2"/>
  <cols>
    <col min="3" max="3" width="9.7109375" bestFit="1" customWidth="1"/>
  </cols>
  <sheetData>
    <row r="1" spans="2:7" x14ac:dyDescent="0.2">
      <c r="C1" t="s">
        <v>131</v>
      </c>
      <c r="D1" t="s">
        <v>174</v>
      </c>
    </row>
    <row r="2" spans="2:7" x14ac:dyDescent="0.2">
      <c r="B2" t="s">
        <v>127</v>
      </c>
      <c r="C2" s="57">
        <v>232000</v>
      </c>
      <c r="D2" s="59">
        <f>C2/$C$6</f>
        <v>0.70303030303030301</v>
      </c>
      <c r="F2" s="64">
        <f>D2+F1</f>
        <v>0.70303030303030301</v>
      </c>
      <c r="G2">
        <v>0.5</v>
      </c>
    </row>
    <row r="3" spans="2:7" x14ac:dyDescent="0.2">
      <c r="B3" t="s">
        <v>128</v>
      </c>
      <c r="C3" s="57">
        <v>42000</v>
      </c>
      <c r="D3" s="59">
        <f t="shared" ref="D3:D5" si="0">C3/$C$6</f>
        <v>0.12727272727272726</v>
      </c>
      <c r="F3" s="64">
        <f t="shared" ref="F3:F5" si="1">D3+F2</f>
        <v>0.83030303030303032</v>
      </c>
      <c r="G3">
        <v>0.5</v>
      </c>
    </row>
    <row r="4" spans="2:7" x14ac:dyDescent="0.2">
      <c r="B4" t="s">
        <v>129</v>
      </c>
      <c r="C4" s="57">
        <v>24000</v>
      </c>
      <c r="D4" s="59">
        <f t="shared" si="0"/>
        <v>7.2727272727272724E-2</v>
      </c>
      <c r="F4" s="64">
        <f t="shared" si="1"/>
        <v>0.90303030303030307</v>
      </c>
      <c r="G4">
        <v>0.5</v>
      </c>
    </row>
    <row r="5" spans="2:7" x14ac:dyDescent="0.2">
      <c r="B5" t="s">
        <v>130</v>
      </c>
      <c r="C5" s="57">
        <v>32000</v>
      </c>
      <c r="D5" s="59">
        <f t="shared" si="0"/>
        <v>9.696969696969697E-2</v>
      </c>
      <c r="F5" s="64">
        <f t="shared" si="1"/>
        <v>1</v>
      </c>
      <c r="G5">
        <v>0.5</v>
      </c>
    </row>
    <row r="6" spans="2:7" x14ac:dyDescent="0.2">
      <c r="B6" t="s">
        <v>173</v>
      </c>
      <c r="C6" s="58">
        <f>SUM(C2:C5)</f>
        <v>330000</v>
      </c>
      <c r="D6" s="59">
        <f>C6/$C$6</f>
        <v>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3"/>
  <sheetViews>
    <sheetView showGridLines="0" tabSelected="1" zoomScaleNormal="100" workbookViewId="0">
      <selection activeCell="H7" sqref="H7"/>
    </sheetView>
  </sheetViews>
  <sheetFormatPr defaultRowHeight="12.75" x14ac:dyDescent="0.2"/>
  <cols>
    <col min="1" max="1" width="8.7109375" style="60" customWidth="1"/>
    <col min="2" max="2" width="38.7109375" customWidth="1"/>
    <col min="4" max="4" width="38.7109375" customWidth="1"/>
    <col min="5" max="5" width="15.28515625" style="60" bestFit="1" customWidth="1"/>
  </cols>
  <sheetData>
    <row r="2" spans="1:5" ht="23.25" x14ac:dyDescent="0.35">
      <c r="B2" s="63" t="s">
        <v>158</v>
      </c>
    </row>
    <row r="4" spans="1:5" ht="99.95" customHeight="1" x14ac:dyDescent="0.2">
      <c r="A4" s="62" t="s">
        <v>117</v>
      </c>
      <c r="E4" s="60" t="s">
        <v>120</v>
      </c>
    </row>
    <row r="5" spans="1:5" ht="99.95" customHeight="1" x14ac:dyDescent="0.2">
      <c r="A5" s="62" t="s">
        <v>117</v>
      </c>
      <c r="E5" s="60" t="s">
        <v>175</v>
      </c>
    </row>
    <row r="6" spans="1:5" ht="99.95" customHeight="1" x14ac:dyDescent="0.2">
      <c r="A6" s="62" t="s">
        <v>118</v>
      </c>
      <c r="E6" s="60" t="s">
        <v>121</v>
      </c>
    </row>
    <row r="7" spans="1:5" ht="99.95" customHeight="1" x14ac:dyDescent="0.2">
      <c r="A7" s="62" t="s">
        <v>119</v>
      </c>
      <c r="E7" s="60" t="s">
        <v>121</v>
      </c>
    </row>
    <row r="8" spans="1:5" ht="99.95" customHeight="1" x14ac:dyDescent="0.2">
      <c r="A8" s="62" t="s">
        <v>159</v>
      </c>
      <c r="E8" s="60" t="s">
        <v>121</v>
      </c>
    </row>
    <row r="9" spans="1:5" ht="99.95" customHeight="1" x14ac:dyDescent="0.2">
      <c r="A9" s="62" t="s">
        <v>160</v>
      </c>
      <c r="D9" t="s">
        <v>124</v>
      </c>
      <c r="E9" s="60" t="s">
        <v>124</v>
      </c>
    </row>
    <row r="10" spans="1:5" ht="99.95" customHeight="1" x14ac:dyDescent="0.2">
      <c r="A10" s="62" t="s">
        <v>160</v>
      </c>
      <c r="D10" t="s">
        <v>125</v>
      </c>
      <c r="E10" s="60" t="s">
        <v>125</v>
      </c>
    </row>
    <row r="11" spans="1:5" ht="99.95" customHeight="1" x14ac:dyDescent="0.2">
      <c r="A11" s="62" t="s">
        <v>161</v>
      </c>
      <c r="E11" s="60" t="s">
        <v>153</v>
      </c>
    </row>
    <row r="12" spans="1:5" ht="99.95" customHeight="1" x14ac:dyDescent="0.2">
      <c r="A12" s="62" t="s">
        <v>162</v>
      </c>
      <c r="E12" s="60" t="s">
        <v>136</v>
      </c>
    </row>
    <row r="13" spans="1:5" ht="99.95" customHeight="1" x14ac:dyDescent="0.2">
      <c r="E13" s="61" t="s">
        <v>137</v>
      </c>
    </row>
  </sheetData>
  <pageMargins left="0.45" right="0.45" top="0.5" bottom="0.5" header="0.3" footer="0.3"/>
  <pageSetup scale="6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2"/>
  <sheetViews>
    <sheetView topLeftCell="A2" zoomScale="115" zoomScaleNormal="115" workbookViewId="0">
      <selection activeCell="M52" sqref="M52"/>
    </sheetView>
  </sheetViews>
  <sheetFormatPr defaultRowHeight="12.75" x14ac:dyDescent="0.2"/>
  <cols>
    <col min="2" max="2" width="11.5703125" bestFit="1" customWidth="1"/>
  </cols>
  <sheetData>
    <row r="3" spans="2:7" x14ac:dyDescent="0.2">
      <c r="B3" t="s">
        <v>177</v>
      </c>
    </row>
    <row r="4" spans="2:7" x14ac:dyDescent="0.2">
      <c r="C4" t="s">
        <v>178</v>
      </c>
      <c r="D4">
        <v>42</v>
      </c>
      <c r="G4">
        <v>42</v>
      </c>
    </row>
    <row r="5" spans="2:7" x14ac:dyDescent="0.2">
      <c r="C5" t="s">
        <v>179</v>
      </c>
      <c r="D5">
        <v>22</v>
      </c>
      <c r="G5">
        <v>22</v>
      </c>
    </row>
    <row r="6" spans="2:7" x14ac:dyDescent="0.2">
      <c r="C6" t="s">
        <v>180</v>
      </c>
      <c r="D6">
        <v>34</v>
      </c>
      <c r="G6">
        <v>34</v>
      </c>
    </row>
    <row r="7" spans="2:7" x14ac:dyDescent="0.2">
      <c r="C7" t="s">
        <v>181</v>
      </c>
      <c r="D7">
        <v>62</v>
      </c>
      <c r="G7">
        <v>62</v>
      </c>
    </row>
    <row r="8" spans="2:7" x14ac:dyDescent="0.2">
      <c r="C8" t="s">
        <v>182</v>
      </c>
      <c r="D8">
        <v>11</v>
      </c>
      <c r="G8">
        <v>11</v>
      </c>
    </row>
    <row r="9" spans="2:7" x14ac:dyDescent="0.2">
      <c r="C9" t="s">
        <v>183</v>
      </c>
      <c r="D9">
        <v>43</v>
      </c>
      <c r="G9">
        <v>43</v>
      </c>
    </row>
    <row r="12" spans="2:7" x14ac:dyDescent="0.2">
      <c r="B12" t="s">
        <v>184</v>
      </c>
      <c r="C12" t="s">
        <v>178</v>
      </c>
      <c r="D12">
        <v>42</v>
      </c>
      <c r="G12">
        <v>42</v>
      </c>
    </row>
    <row r="13" spans="2:7" x14ac:dyDescent="0.2">
      <c r="C13" t="s">
        <v>179</v>
      </c>
      <c r="D13">
        <v>22</v>
      </c>
      <c r="G13">
        <v>22</v>
      </c>
    </row>
    <row r="14" spans="2:7" x14ac:dyDescent="0.2">
      <c r="C14" t="s">
        <v>180</v>
      </c>
      <c r="D14">
        <v>34</v>
      </c>
      <c r="G14">
        <v>34</v>
      </c>
    </row>
    <row r="15" spans="2:7" x14ac:dyDescent="0.2">
      <c r="C15" t="s">
        <v>181</v>
      </c>
      <c r="D15">
        <v>62</v>
      </c>
      <c r="G15">
        <v>62</v>
      </c>
    </row>
    <row r="16" spans="2:7" x14ac:dyDescent="0.2">
      <c r="C16" t="s">
        <v>182</v>
      </c>
      <c r="D16">
        <v>11</v>
      </c>
      <c r="G16">
        <v>11</v>
      </c>
    </row>
    <row r="17" spans="2:19" x14ac:dyDescent="0.2">
      <c r="C17" t="s">
        <v>183</v>
      </c>
      <c r="D17">
        <v>43</v>
      </c>
      <c r="G17">
        <v>43</v>
      </c>
    </row>
    <row r="20" spans="2:19" x14ac:dyDescent="0.2">
      <c r="B20" t="s">
        <v>185</v>
      </c>
      <c r="C20" t="s">
        <v>178</v>
      </c>
      <c r="D20">
        <v>42</v>
      </c>
      <c r="G20">
        <v>42</v>
      </c>
    </row>
    <row r="21" spans="2:19" x14ac:dyDescent="0.2">
      <c r="C21" t="s">
        <v>179</v>
      </c>
      <c r="D21">
        <v>22</v>
      </c>
      <c r="G21">
        <v>22</v>
      </c>
    </row>
    <row r="22" spans="2:19" x14ac:dyDescent="0.2">
      <c r="C22" t="s">
        <v>180</v>
      </c>
      <c r="D22">
        <v>34</v>
      </c>
      <c r="G22">
        <v>34</v>
      </c>
    </row>
    <row r="23" spans="2:19" x14ac:dyDescent="0.2">
      <c r="C23" t="s">
        <v>181</v>
      </c>
      <c r="D23">
        <v>62</v>
      </c>
      <c r="G23">
        <v>62</v>
      </c>
    </row>
    <row r="24" spans="2:19" x14ac:dyDescent="0.2">
      <c r="C24" t="s">
        <v>182</v>
      </c>
      <c r="D24">
        <v>11</v>
      </c>
      <c r="G24">
        <v>11</v>
      </c>
    </row>
    <row r="25" spans="2:19" x14ac:dyDescent="0.2">
      <c r="C25" t="s">
        <v>183</v>
      </c>
      <c r="D25">
        <v>43</v>
      </c>
      <c r="G25">
        <v>43</v>
      </c>
    </row>
    <row r="28" spans="2:19" x14ac:dyDescent="0.2">
      <c r="B28" t="s">
        <v>186</v>
      </c>
      <c r="C28" t="s">
        <v>178</v>
      </c>
      <c r="D28">
        <v>42</v>
      </c>
      <c r="E28">
        <v>42</v>
      </c>
      <c r="F28">
        <v>1</v>
      </c>
      <c r="J28">
        <v>2001</v>
      </c>
      <c r="K28">
        <v>2002</v>
      </c>
      <c r="L28">
        <v>2003</v>
      </c>
      <c r="M28">
        <v>2004</v>
      </c>
      <c r="N28">
        <v>2005</v>
      </c>
      <c r="O28">
        <v>2006</v>
      </c>
      <c r="P28">
        <v>2007</v>
      </c>
      <c r="Q28">
        <v>2008</v>
      </c>
      <c r="R28">
        <v>2009</v>
      </c>
      <c r="S28">
        <v>2010</v>
      </c>
    </row>
    <row r="29" spans="2:19" x14ac:dyDescent="0.2">
      <c r="C29" t="s">
        <v>179</v>
      </c>
      <c r="D29">
        <v>22</v>
      </c>
      <c r="E29">
        <v>22</v>
      </c>
      <c r="F29">
        <v>-1</v>
      </c>
      <c r="I29" t="s">
        <v>188</v>
      </c>
      <c r="J29">
        <v>1</v>
      </c>
      <c r="K29">
        <v>3</v>
      </c>
      <c r="L29">
        <v>5</v>
      </c>
      <c r="M29">
        <v>6</v>
      </c>
      <c r="N29">
        <v>7</v>
      </c>
      <c r="O29">
        <v>5</v>
      </c>
      <c r="P29">
        <v>4</v>
      </c>
      <c r="Q29">
        <v>3</v>
      </c>
      <c r="R29">
        <v>2</v>
      </c>
      <c r="S29">
        <v>1</v>
      </c>
    </row>
    <row r="30" spans="2:19" x14ac:dyDescent="0.2">
      <c r="C30" t="s">
        <v>180</v>
      </c>
      <c r="D30">
        <v>34</v>
      </c>
      <c r="E30">
        <v>34</v>
      </c>
      <c r="F30">
        <v>0</v>
      </c>
      <c r="I30" t="s">
        <v>189</v>
      </c>
      <c r="J30">
        <v>3</v>
      </c>
      <c r="K30">
        <v>-2</v>
      </c>
      <c r="L30">
        <v>2</v>
      </c>
      <c r="M30">
        <v>1</v>
      </c>
      <c r="N30">
        <v>-3</v>
      </c>
      <c r="O30">
        <v>-2</v>
      </c>
      <c r="P30">
        <v>-1</v>
      </c>
      <c r="Q30">
        <v>4</v>
      </c>
      <c r="R30">
        <v>5</v>
      </c>
      <c r="S30">
        <v>6</v>
      </c>
    </row>
    <row r="31" spans="2:19" x14ac:dyDescent="0.2">
      <c r="C31" t="s">
        <v>181</v>
      </c>
      <c r="D31">
        <v>62</v>
      </c>
      <c r="E31">
        <v>62</v>
      </c>
      <c r="F31">
        <v>1</v>
      </c>
      <c r="I31" t="s">
        <v>190</v>
      </c>
      <c r="J31">
        <v>4</v>
      </c>
      <c r="K31">
        <v>7</v>
      </c>
      <c r="L31">
        <v>6</v>
      </c>
      <c r="M31">
        <v>4</v>
      </c>
      <c r="N31">
        <v>3</v>
      </c>
      <c r="O31">
        <v>4</v>
      </c>
      <c r="P31">
        <v>5</v>
      </c>
      <c r="Q31">
        <v>4</v>
      </c>
      <c r="R31">
        <v>2</v>
      </c>
      <c r="S31">
        <v>3</v>
      </c>
    </row>
    <row r="32" spans="2:19" x14ac:dyDescent="0.2">
      <c r="C32" t="s">
        <v>182</v>
      </c>
      <c r="D32">
        <v>11</v>
      </c>
      <c r="E32">
        <v>11</v>
      </c>
      <c r="F32">
        <v>1</v>
      </c>
    </row>
    <row r="33" spans="2:6" x14ac:dyDescent="0.2">
      <c r="C33" t="s">
        <v>183</v>
      </c>
      <c r="D33">
        <v>43</v>
      </c>
      <c r="E33">
        <v>43</v>
      </c>
      <c r="F33">
        <v>-1</v>
      </c>
    </row>
    <row r="34" spans="2:6" ht="28.5" customHeight="1" x14ac:dyDescent="0.2"/>
    <row r="36" spans="2:6" x14ac:dyDescent="0.2">
      <c r="B36" t="s">
        <v>187</v>
      </c>
      <c r="C36" t="s">
        <v>178</v>
      </c>
      <c r="D36">
        <v>42</v>
      </c>
    </row>
    <row r="37" spans="2:6" x14ac:dyDescent="0.2">
      <c r="C37" t="s">
        <v>179</v>
      </c>
      <c r="D37">
        <v>22</v>
      </c>
    </row>
    <row r="38" spans="2:6" x14ac:dyDescent="0.2">
      <c r="C38" t="s">
        <v>180</v>
      </c>
      <c r="D38">
        <v>34</v>
      </c>
    </row>
    <row r="39" spans="2:6" x14ac:dyDescent="0.2">
      <c r="C39" t="s">
        <v>181</v>
      </c>
      <c r="D39">
        <v>62</v>
      </c>
    </row>
    <row r="40" spans="2:6" x14ac:dyDescent="0.2">
      <c r="C40" t="s">
        <v>182</v>
      </c>
      <c r="D40">
        <v>11</v>
      </c>
    </row>
    <row r="41" spans="2:6" x14ac:dyDescent="0.2">
      <c r="C41" t="s">
        <v>183</v>
      </c>
      <c r="D41">
        <v>43</v>
      </c>
    </row>
    <row r="42" spans="2:6" ht="30.75" customHeight="1" x14ac:dyDescent="0.2"/>
  </sheetData>
  <conditionalFormatting sqref="D4:D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{CE2C7E0E-E90A-497C-912A-1239DFA4732A}</x14:id>
        </ext>
      </extLst>
    </cfRule>
  </conditionalFormatting>
  <conditionalFormatting sqref="D12:D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D25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2C7E0E-E90A-497C-912A-1239DFA473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D4:D9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InCell!D28:D33</xm:f>
              <xm:sqref>D34</xm:sqref>
            </x14:sparkline>
          </x14:sparklines>
        </x14:sparklineGroup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InCell!E28:E33</xm:f>
              <xm:sqref>E34</xm:sqref>
            </x14:sparkline>
          </x14:sparklines>
        </x14:sparklineGroup>
        <x14:sparklineGroup type="stacked" displayEmptyCellsAs="gap" negative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InCell!F28:F33</xm:f>
              <xm:sqref>F34</xm:sqref>
            </x14:sparkline>
          </x14:sparklines>
        </x14:sparklineGroup>
        <x14:sparklineGroup displayEmptyCellsAs="gap" high="1" low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6" tint="0.39997558519241921"/>
          <x14:colorLow rgb="FFFF0000"/>
          <x14:sparklines>
            <x14:sparkline>
              <xm:f>InCell!J29:S29</xm:f>
              <xm:sqref>T29</xm:sqref>
            </x14:sparkline>
            <x14:sparkline>
              <xm:f>InCell!J30:S30</xm:f>
              <xm:sqref>T30</xm:sqref>
            </x14:sparkline>
            <x14:sparkline>
              <xm:f>InCell!J31:S31</xm:f>
              <xm:sqref>T31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C10" sqref="C10"/>
    </sheetView>
  </sheetViews>
  <sheetFormatPr defaultRowHeight="12.75" x14ac:dyDescent="0.2"/>
  <sheetData>
    <row r="1" spans="1:7" x14ac:dyDescent="0.2">
      <c r="A1" t="s">
        <v>42</v>
      </c>
      <c r="B1" t="s">
        <v>122</v>
      </c>
      <c r="C1" t="s">
        <v>123</v>
      </c>
    </row>
    <row r="2" spans="1:7" x14ac:dyDescent="0.2">
      <c r="A2" s="23">
        <v>40725</v>
      </c>
      <c r="B2">
        <v>0.6</v>
      </c>
      <c r="C2">
        <v>0.35</v>
      </c>
      <c r="D2">
        <f>1-C2-B2</f>
        <v>5.0000000000000044E-2</v>
      </c>
      <c r="E2">
        <f>MIN(B2:C2)</f>
        <v>0.35</v>
      </c>
      <c r="F2">
        <f>IF(B2&gt;C2,C2-B2,0)</f>
        <v>-0.25</v>
      </c>
      <c r="G2">
        <f>IF(C2&gt;B2,C2-B2,0)</f>
        <v>0</v>
      </c>
    </row>
    <row r="3" spans="1:7" x14ac:dyDescent="0.2">
      <c r="A3" s="23">
        <v>40756</v>
      </c>
      <c r="B3">
        <v>0.54</v>
      </c>
      <c r="C3">
        <v>0.41</v>
      </c>
      <c r="D3">
        <f t="shared" ref="D3:D17" si="0">1-C3-B3</f>
        <v>5.0000000000000044E-2</v>
      </c>
      <c r="E3">
        <f t="shared" ref="E3:E17" si="1">MIN(B3:C3)</f>
        <v>0.41</v>
      </c>
      <c r="F3">
        <f t="shared" ref="F3:F17" si="2">IF(B3&gt;C3,C3-B3,0)</f>
        <v>-0.13000000000000006</v>
      </c>
      <c r="G3">
        <f t="shared" ref="G3:G17" si="3">IF(C3&gt;B3,C3-B3,0)</f>
        <v>0</v>
      </c>
    </row>
    <row r="4" spans="1:7" x14ac:dyDescent="0.2">
      <c r="A4" s="23">
        <v>40787</v>
      </c>
      <c r="B4">
        <v>0.51</v>
      </c>
      <c r="C4">
        <v>0.44</v>
      </c>
      <c r="D4">
        <f t="shared" si="0"/>
        <v>5.0000000000000044E-2</v>
      </c>
      <c r="E4">
        <f t="shared" si="1"/>
        <v>0.44</v>
      </c>
      <c r="F4">
        <f t="shared" si="2"/>
        <v>-7.0000000000000007E-2</v>
      </c>
      <c r="G4">
        <f t="shared" si="3"/>
        <v>0</v>
      </c>
    </row>
    <row r="5" spans="1:7" x14ac:dyDescent="0.2">
      <c r="A5" s="23">
        <v>40817</v>
      </c>
      <c r="B5">
        <v>0.47</v>
      </c>
      <c r="C5">
        <v>0.48</v>
      </c>
      <c r="D5">
        <f t="shared" si="0"/>
        <v>5.0000000000000044E-2</v>
      </c>
      <c r="E5">
        <f t="shared" si="1"/>
        <v>0.47</v>
      </c>
      <c r="F5">
        <f t="shared" si="2"/>
        <v>0</v>
      </c>
      <c r="G5">
        <f t="shared" si="3"/>
        <v>1.0000000000000009E-2</v>
      </c>
    </row>
    <row r="6" spans="1:7" x14ac:dyDescent="0.2">
      <c r="A6" s="23">
        <v>40848</v>
      </c>
      <c r="B6">
        <v>0.45</v>
      </c>
      <c r="C6">
        <v>0.49</v>
      </c>
      <c r="D6">
        <f t="shared" si="0"/>
        <v>0.06</v>
      </c>
      <c r="E6">
        <f t="shared" si="1"/>
        <v>0.45</v>
      </c>
      <c r="F6">
        <f t="shared" si="2"/>
        <v>0</v>
      </c>
      <c r="G6">
        <f t="shared" si="3"/>
        <v>3.999999999999998E-2</v>
      </c>
    </row>
    <row r="7" spans="1:7" x14ac:dyDescent="0.2">
      <c r="A7" s="23">
        <v>40878</v>
      </c>
      <c r="B7">
        <v>0.42</v>
      </c>
      <c r="C7">
        <v>0.51</v>
      </c>
      <c r="D7">
        <f t="shared" si="0"/>
        <v>7.0000000000000007E-2</v>
      </c>
      <c r="E7">
        <f t="shared" si="1"/>
        <v>0.42</v>
      </c>
      <c r="F7">
        <f t="shared" si="2"/>
        <v>0</v>
      </c>
      <c r="G7">
        <f t="shared" si="3"/>
        <v>9.0000000000000024E-2</v>
      </c>
    </row>
    <row r="8" spans="1:7" x14ac:dyDescent="0.2">
      <c r="A8" s="23">
        <v>40909</v>
      </c>
      <c r="B8">
        <v>0.46</v>
      </c>
      <c r="C8">
        <v>0.52</v>
      </c>
      <c r="D8">
        <f t="shared" si="0"/>
        <v>1.9999999999999962E-2</v>
      </c>
      <c r="E8">
        <f t="shared" si="1"/>
        <v>0.46</v>
      </c>
      <c r="F8">
        <f t="shared" si="2"/>
        <v>0</v>
      </c>
      <c r="G8">
        <f t="shared" si="3"/>
        <v>0.06</v>
      </c>
    </row>
    <row r="9" spans="1:7" x14ac:dyDescent="0.2">
      <c r="A9" s="23">
        <v>40940</v>
      </c>
      <c r="B9">
        <v>0.44</v>
      </c>
      <c r="C9">
        <v>0.54</v>
      </c>
      <c r="D9">
        <f t="shared" si="0"/>
        <v>1.9999999999999962E-2</v>
      </c>
      <c r="E9">
        <f t="shared" si="1"/>
        <v>0.44</v>
      </c>
      <c r="F9">
        <f t="shared" si="2"/>
        <v>0</v>
      </c>
      <c r="G9">
        <f t="shared" si="3"/>
        <v>0.10000000000000003</v>
      </c>
    </row>
    <row r="10" spans="1:7" x14ac:dyDescent="0.2">
      <c r="A10" s="23">
        <v>40969</v>
      </c>
      <c r="B10">
        <v>0.5</v>
      </c>
      <c r="C10">
        <v>0.47</v>
      </c>
      <c r="D10">
        <f t="shared" si="0"/>
        <v>3.0000000000000027E-2</v>
      </c>
      <c r="E10">
        <f t="shared" si="1"/>
        <v>0.47</v>
      </c>
      <c r="F10">
        <f t="shared" si="2"/>
        <v>-3.0000000000000027E-2</v>
      </c>
      <c r="G10">
        <f t="shared" si="3"/>
        <v>0</v>
      </c>
    </row>
    <row r="11" spans="1:7" x14ac:dyDescent="0.2">
      <c r="A11" s="23">
        <v>41000</v>
      </c>
      <c r="B11">
        <v>0.56000000000000005</v>
      </c>
      <c r="C11">
        <v>0.41</v>
      </c>
      <c r="D11">
        <f t="shared" si="0"/>
        <v>3.0000000000000027E-2</v>
      </c>
      <c r="E11">
        <f t="shared" si="1"/>
        <v>0.41</v>
      </c>
      <c r="F11">
        <f t="shared" si="2"/>
        <v>-0.15000000000000008</v>
      </c>
      <c r="G11">
        <f t="shared" si="3"/>
        <v>0</v>
      </c>
    </row>
    <row r="12" spans="1:7" x14ac:dyDescent="0.2">
      <c r="A12" s="23">
        <v>41030</v>
      </c>
      <c r="B12">
        <v>0.51</v>
      </c>
      <c r="C12">
        <v>0.45</v>
      </c>
      <c r="D12">
        <f t="shared" si="0"/>
        <v>4.0000000000000036E-2</v>
      </c>
      <c r="E12">
        <f t="shared" si="1"/>
        <v>0.45</v>
      </c>
      <c r="F12">
        <f t="shared" si="2"/>
        <v>-0.06</v>
      </c>
      <c r="G12">
        <f t="shared" si="3"/>
        <v>0</v>
      </c>
    </row>
    <row r="13" spans="1:7" x14ac:dyDescent="0.2">
      <c r="A13" s="23">
        <v>41061</v>
      </c>
      <c r="B13">
        <v>0.51</v>
      </c>
      <c r="C13">
        <v>0.44</v>
      </c>
      <c r="D13">
        <f t="shared" si="0"/>
        <v>5.0000000000000044E-2</v>
      </c>
      <c r="E13">
        <f t="shared" si="1"/>
        <v>0.44</v>
      </c>
      <c r="F13">
        <f t="shared" si="2"/>
        <v>-7.0000000000000007E-2</v>
      </c>
      <c r="G13">
        <f t="shared" si="3"/>
        <v>0</v>
      </c>
    </row>
    <row r="14" spans="1:7" x14ac:dyDescent="0.2">
      <c r="A14" s="23">
        <v>41091</v>
      </c>
      <c r="B14">
        <v>0.46</v>
      </c>
      <c r="C14">
        <v>0.42</v>
      </c>
      <c r="D14">
        <f t="shared" si="0"/>
        <v>0.12000000000000005</v>
      </c>
      <c r="E14">
        <f t="shared" si="1"/>
        <v>0.42</v>
      </c>
      <c r="F14">
        <f t="shared" si="2"/>
        <v>-4.0000000000000036E-2</v>
      </c>
      <c r="G14">
        <f t="shared" si="3"/>
        <v>0</v>
      </c>
    </row>
    <row r="15" spans="1:7" x14ac:dyDescent="0.2">
      <c r="A15" s="23">
        <v>41122</v>
      </c>
      <c r="B15">
        <v>0.48</v>
      </c>
      <c r="C15">
        <v>0.44</v>
      </c>
      <c r="D15">
        <f t="shared" si="0"/>
        <v>8.0000000000000071E-2</v>
      </c>
      <c r="E15">
        <f t="shared" si="1"/>
        <v>0.44</v>
      </c>
      <c r="F15">
        <f t="shared" si="2"/>
        <v>-3.999999999999998E-2</v>
      </c>
      <c r="G15">
        <f t="shared" si="3"/>
        <v>0</v>
      </c>
    </row>
    <row r="16" spans="1:7" x14ac:dyDescent="0.2">
      <c r="A16" s="23">
        <v>41153</v>
      </c>
      <c r="B16">
        <v>0.45</v>
      </c>
      <c r="C16">
        <v>0.47</v>
      </c>
      <c r="D16">
        <f t="shared" si="0"/>
        <v>8.0000000000000016E-2</v>
      </c>
      <c r="E16">
        <f t="shared" si="1"/>
        <v>0.45</v>
      </c>
      <c r="F16">
        <f t="shared" si="2"/>
        <v>0</v>
      </c>
      <c r="G16">
        <f t="shared" si="3"/>
        <v>1.9999999999999962E-2</v>
      </c>
    </row>
    <row r="17" spans="1:7" x14ac:dyDescent="0.2">
      <c r="A17" s="23">
        <v>41183</v>
      </c>
      <c r="B17">
        <v>0.44</v>
      </c>
      <c r="C17">
        <v>0.51</v>
      </c>
      <c r="D17">
        <f t="shared" si="0"/>
        <v>4.9999999999999989E-2</v>
      </c>
      <c r="E17">
        <f t="shared" si="1"/>
        <v>0.44</v>
      </c>
      <c r="F17">
        <f t="shared" si="2"/>
        <v>0</v>
      </c>
      <c r="G17">
        <f t="shared" si="3"/>
        <v>7.0000000000000007E-2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A24" sqref="A24"/>
    </sheetView>
  </sheetViews>
  <sheetFormatPr defaultRowHeight="12.75" x14ac:dyDescent="0.2"/>
  <cols>
    <col min="1" max="4" width="7.85546875" customWidth="1"/>
  </cols>
  <sheetData>
    <row r="1" spans="1:4" x14ac:dyDescent="0.2">
      <c r="A1" s="1" t="s">
        <v>38</v>
      </c>
      <c r="B1" s="1" t="s">
        <v>39</v>
      </c>
      <c r="C1" s="1" t="s">
        <v>40</v>
      </c>
      <c r="D1" s="1" t="s">
        <v>41</v>
      </c>
    </row>
    <row r="2" spans="1:4" x14ac:dyDescent="0.2">
      <c r="A2" s="5">
        <v>10.14</v>
      </c>
      <c r="B2" s="5">
        <v>20.02</v>
      </c>
      <c r="C2" s="5">
        <f>A2</f>
        <v>10.14</v>
      </c>
      <c r="D2" s="5">
        <f>B2-A2</f>
        <v>9.879999999999999</v>
      </c>
    </row>
    <row r="3" spans="1:4" x14ac:dyDescent="0.2">
      <c r="A3" s="5">
        <v>11.3</v>
      </c>
      <c r="B3" s="5">
        <v>20.98</v>
      </c>
      <c r="C3" s="5">
        <f t="shared" ref="C3:C21" si="0">A3</f>
        <v>11.3</v>
      </c>
      <c r="D3" s="5">
        <f>B3-A3</f>
        <v>9.68</v>
      </c>
    </row>
    <row r="4" spans="1:4" x14ac:dyDescent="0.2">
      <c r="A4" s="5">
        <v>13.35</v>
      </c>
      <c r="B4" s="5">
        <v>19.079999999999998</v>
      </c>
      <c r="C4" s="5">
        <f t="shared" si="0"/>
        <v>13.35</v>
      </c>
      <c r="D4" s="5">
        <f t="shared" ref="D4:D21" si="1">B4-A4</f>
        <v>5.7299999999999986</v>
      </c>
    </row>
    <row r="5" spans="1:4" x14ac:dyDescent="0.2">
      <c r="A5" s="5">
        <v>16.36</v>
      </c>
      <c r="B5" s="5">
        <v>19.61</v>
      </c>
      <c r="C5" s="5">
        <f t="shared" si="0"/>
        <v>16.36</v>
      </c>
      <c r="D5" s="5">
        <f t="shared" si="1"/>
        <v>3.25</v>
      </c>
    </row>
    <row r="6" spans="1:4" x14ac:dyDescent="0.2">
      <c r="A6" s="5">
        <v>16.27</v>
      </c>
      <c r="B6" s="5">
        <v>21.61</v>
      </c>
      <c r="C6" s="5">
        <f t="shared" si="0"/>
        <v>16.27</v>
      </c>
      <c r="D6" s="5">
        <f t="shared" si="1"/>
        <v>5.34</v>
      </c>
    </row>
    <row r="7" spans="1:4" x14ac:dyDescent="0.2">
      <c r="A7" s="5">
        <v>17.37</v>
      </c>
      <c r="B7" s="5">
        <v>22.04</v>
      </c>
      <c r="C7" s="5">
        <f t="shared" si="0"/>
        <v>17.37</v>
      </c>
      <c r="D7" s="5">
        <f t="shared" si="1"/>
        <v>4.6699999999999982</v>
      </c>
    </row>
    <row r="8" spans="1:4" x14ac:dyDescent="0.2">
      <c r="A8" s="5">
        <v>16.45</v>
      </c>
      <c r="B8" s="5">
        <v>21.96</v>
      </c>
      <c r="C8" s="5">
        <f t="shared" si="0"/>
        <v>16.45</v>
      </c>
      <c r="D8" s="5">
        <f t="shared" si="1"/>
        <v>5.5100000000000016</v>
      </c>
    </row>
    <row r="9" spans="1:4" x14ac:dyDescent="0.2">
      <c r="A9" s="5">
        <v>15.85</v>
      </c>
      <c r="B9" s="5">
        <v>24.41</v>
      </c>
      <c r="C9" s="5">
        <f t="shared" si="0"/>
        <v>15.85</v>
      </c>
      <c r="D9" s="5">
        <f t="shared" si="1"/>
        <v>8.56</v>
      </c>
    </row>
    <row r="10" spans="1:4" x14ac:dyDescent="0.2">
      <c r="A10" s="5">
        <v>17.98</v>
      </c>
      <c r="B10" s="5">
        <v>25.39</v>
      </c>
      <c r="C10" s="5">
        <f t="shared" si="0"/>
        <v>17.98</v>
      </c>
      <c r="D10" s="5">
        <f t="shared" si="1"/>
        <v>7.41</v>
      </c>
    </row>
    <row r="11" spans="1:4" x14ac:dyDescent="0.2">
      <c r="A11" s="5">
        <v>19.600000000000001</v>
      </c>
      <c r="B11" s="5">
        <v>28.58</v>
      </c>
      <c r="C11" s="5">
        <f t="shared" si="0"/>
        <v>19.600000000000001</v>
      </c>
      <c r="D11" s="5">
        <f t="shared" si="1"/>
        <v>8.9799999999999969</v>
      </c>
    </row>
    <row r="12" spans="1:4" x14ac:dyDescent="0.2">
      <c r="A12" s="5">
        <v>21.05</v>
      </c>
      <c r="B12" s="5">
        <v>30.1</v>
      </c>
      <c r="C12" s="5">
        <f t="shared" si="0"/>
        <v>21.05</v>
      </c>
      <c r="D12" s="5">
        <f t="shared" si="1"/>
        <v>9.0500000000000007</v>
      </c>
    </row>
    <row r="13" spans="1:4" x14ac:dyDescent="0.2">
      <c r="A13" s="5">
        <v>22.38</v>
      </c>
      <c r="B13" s="5">
        <v>31.11</v>
      </c>
      <c r="C13" s="5">
        <f t="shared" si="0"/>
        <v>22.38</v>
      </c>
      <c r="D13" s="5">
        <f t="shared" si="1"/>
        <v>8.73</v>
      </c>
    </row>
    <row r="14" spans="1:4" x14ac:dyDescent="0.2">
      <c r="A14" s="5">
        <v>22.19</v>
      </c>
      <c r="B14" s="5">
        <v>31.71</v>
      </c>
      <c r="C14" s="5">
        <f t="shared" si="0"/>
        <v>22.19</v>
      </c>
      <c r="D14" s="5">
        <f t="shared" si="1"/>
        <v>9.52</v>
      </c>
    </row>
    <row r="15" spans="1:4" x14ac:dyDescent="0.2">
      <c r="A15" s="5">
        <v>20.32</v>
      </c>
      <c r="B15" s="5">
        <v>33.299999999999997</v>
      </c>
      <c r="C15" s="5">
        <f t="shared" si="0"/>
        <v>20.32</v>
      </c>
      <c r="D15" s="5">
        <f t="shared" si="1"/>
        <v>12.979999999999997</v>
      </c>
    </row>
    <row r="16" spans="1:4" x14ac:dyDescent="0.2">
      <c r="A16" s="5">
        <v>19.45</v>
      </c>
      <c r="B16" s="5">
        <v>34.020000000000003</v>
      </c>
      <c r="C16" s="5">
        <f t="shared" si="0"/>
        <v>19.45</v>
      </c>
      <c r="D16" s="5">
        <f t="shared" si="1"/>
        <v>14.570000000000004</v>
      </c>
    </row>
    <row r="17" spans="1:4" x14ac:dyDescent="0.2">
      <c r="A17" s="5">
        <v>20.13</v>
      </c>
      <c r="B17" s="5">
        <v>36.99</v>
      </c>
      <c r="C17" s="5">
        <f t="shared" si="0"/>
        <v>20.13</v>
      </c>
      <c r="D17" s="5">
        <f t="shared" si="1"/>
        <v>16.860000000000003</v>
      </c>
    </row>
    <row r="18" spans="1:4" x14ac:dyDescent="0.2">
      <c r="A18" s="5">
        <v>19.96</v>
      </c>
      <c r="B18" s="5">
        <v>40.229999999999997</v>
      </c>
      <c r="C18" s="5">
        <f t="shared" si="0"/>
        <v>19.96</v>
      </c>
      <c r="D18" s="5">
        <f t="shared" si="1"/>
        <v>20.269999999999996</v>
      </c>
    </row>
    <row r="19" spans="1:4" x14ac:dyDescent="0.2">
      <c r="A19" s="5">
        <v>18.45</v>
      </c>
      <c r="B19" s="5">
        <v>41.33</v>
      </c>
      <c r="C19" s="5">
        <f t="shared" si="0"/>
        <v>18.45</v>
      </c>
      <c r="D19" s="5">
        <f t="shared" si="1"/>
        <v>22.88</v>
      </c>
    </row>
    <row r="20" spans="1:4" x14ac:dyDescent="0.2">
      <c r="A20" s="5">
        <v>16.649999999999999</v>
      </c>
      <c r="B20" s="5">
        <v>42.84</v>
      </c>
      <c r="C20" s="5">
        <f t="shared" si="0"/>
        <v>16.649999999999999</v>
      </c>
      <c r="D20" s="5">
        <f t="shared" si="1"/>
        <v>26.190000000000005</v>
      </c>
    </row>
    <row r="21" spans="1:4" x14ac:dyDescent="0.2">
      <c r="A21" s="5">
        <v>19.11</v>
      </c>
      <c r="B21" s="5">
        <v>43.6</v>
      </c>
      <c r="C21" s="5">
        <f t="shared" si="0"/>
        <v>19.11</v>
      </c>
      <c r="D21" s="5">
        <f t="shared" si="1"/>
        <v>24.490000000000002</v>
      </c>
    </row>
    <row r="24" spans="1:4" x14ac:dyDescent="0.2">
      <c r="A24" s="52" t="s">
        <v>154</v>
      </c>
    </row>
  </sheetData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workbookViewId="0">
      <selection activeCell="A26" sqref="A26"/>
    </sheetView>
  </sheetViews>
  <sheetFormatPr defaultRowHeight="12.75" x14ac:dyDescent="0.2"/>
  <cols>
    <col min="1" max="1" width="9.85546875" customWidth="1"/>
    <col min="2" max="2" width="10.28515625" bestFit="1" customWidth="1"/>
    <col min="257" max="257" width="9.85546875" customWidth="1"/>
    <col min="258" max="258" width="10.28515625" bestFit="1" customWidth="1"/>
    <col min="513" max="513" width="9.85546875" customWidth="1"/>
    <col min="514" max="514" width="10.28515625" bestFit="1" customWidth="1"/>
    <col min="769" max="769" width="9.85546875" customWidth="1"/>
    <col min="770" max="770" width="10.28515625" bestFit="1" customWidth="1"/>
    <col min="1025" max="1025" width="9.85546875" customWidth="1"/>
    <col min="1026" max="1026" width="10.28515625" bestFit="1" customWidth="1"/>
    <col min="1281" max="1281" width="9.85546875" customWidth="1"/>
    <col min="1282" max="1282" width="10.28515625" bestFit="1" customWidth="1"/>
    <col min="1537" max="1537" width="9.85546875" customWidth="1"/>
    <col min="1538" max="1538" width="10.28515625" bestFit="1" customWidth="1"/>
    <col min="1793" max="1793" width="9.85546875" customWidth="1"/>
    <col min="1794" max="1794" width="10.28515625" bestFit="1" customWidth="1"/>
    <col min="2049" max="2049" width="9.85546875" customWidth="1"/>
    <col min="2050" max="2050" width="10.28515625" bestFit="1" customWidth="1"/>
    <col min="2305" max="2305" width="9.85546875" customWidth="1"/>
    <col min="2306" max="2306" width="10.28515625" bestFit="1" customWidth="1"/>
    <col min="2561" max="2561" width="9.85546875" customWidth="1"/>
    <col min="2562" max="2562" width="10.28515625" bestFit="1" customWidth="1"/>
    <col min="2817" max="2817" width="9.85546875" customWidth="1"/>
    <col min="2818" max="2818" width="10.28515625" bestFit="1" customWidth="1"/>
    <col min="3073" max="3073" width="9.85546875" customWidth="1"/>
    <col min="3074" max="3074" width="10.28515625" bestFit="1" customWidth="1"/>
    <col min="3329" max="3329" width="9.85546875" customWidth="1"/>
    <col min="3330" max="3330" width="10.28515625" bestFit="1" customWidth="1"/>
    <col min="3585" max="3585" width="9.85546875" customWidth="1"/>
    <col min="3586" max="3586" width="10.28515625" bestFit="1" customWidth="1"/>
    <col min="3841" max="3841" width="9.85546875" customWidth="1"/>
    <col min="3842" max="3842" width="10.28515625" bestFit="1" customWidth="1"/>
    <col min="4097" max="4097" width="9.85546875" customWidth="1"/>
    <col min="4098" max="4098" width="10.28515625" bestFit="1" customWidth="1"/>
    <col min="4353" max="4353" width="9.85546875" customWidth="1"/>
    <col min="4354" max="4354" width="10.28515625" bestFit="1" customWidth="1"/>
    <col min="4609" max="4609" width="9.85546875" customWidth="1"/>
    <col min="4610" max="4610" width="10.28515625" bestFit="1" customWidth="1"/>
    <col min="4865" max="4865" width="9.85546875" customWidth="1"/>
    <col min="4866" max="4866" width="10.28515625" bestFit="1" customWidth="1"/>
    <col min="5121" max="5121" width="9.85546875" customWidth="1"/>
    <col min="5122" max="5122" width="10.28515625" bestFit="1" customWidth="1"/>
    <col min="5377" max="5377" width="9.85546875" customWidth="1"/>
    <col min="5378" max="5378" width="10.28515625" bestFit="1" customWidth="1"/>
    <col min="5633" max="5633" width="9.85546875" customWidth="1"/>
    <col min="5634" max="5634" width="10.28515625" bestFit="1" customWidth="1"/>
    <col min="5889" max="5889" width="9.85546875" customWidth="1"/>
    <col min="5890" max="5890" width="10.28515625" bestFit="1" customWidth="1"/>
    <col min="6145" max="6145" width="9.85546875" customWidth="1"/>
    <col min="6146" max="6146" width="10.28515625" bestFit="1" customWidth="1"/>
    <col min="6401" max="6401" width="9.85546875" customWidth="1"/>
    <col min="6402" max="6402" width="10.28515625" bestFit="1" customWidth="1"/>
    <col min="6657" max="6657" width="9.85546875" customWidth="1"/>
    <col min="6658" max="6658" width="10.28515625" bestFit="1" customWidth="1"/>
    <col min="6913" max="6913" width="9.85546875" customWidth="1"/>
    <col min="6914" max="6914" width="10.28515625" bestFit="1" customWidth="1"/>
    <col min="7169" max="7169" width="9.85546875" customWidth="1"/>
    <col min="7170" max="7170" width="10.28515625" bestFit="1" customWidth="1"/>
    <col min="7425" max="7425" width="9.85546875" customWidth="1"/>
    <col min="7426" max="7426" width="10.28515625" bestFit="1" customWidth="1"/>
    <col min="7681" max="7681" width="9.85546875" customWidth="1"/>
    <col min="7682" max="7682" width="10.28515625" bestFit="1" customWidth="1"/>
    <col min="7937" max="7937" width="9.85546875" customWidth="1"/>
    <col min="7938" max="7938" width="10.28515625" bestFit="1" customWidth="1"/>
    <col min="8193" max="8193" width="9.85546875" customWidth="1"/>
    <col min="8194" max="8194" width="10.28515625" bestFit="1" customWidth="1"/>
    <col min="8449" max="8449" width="9.85546875" customWidth="1"/>
    <col min="8450" max="8450" width="10.28515625" bestFit="1" customWidth="1"/>
    <col min="8705" max="8705" width="9.85546875" customWidth="1"/>
    <col min="8706" max="8706" width="10.28515625" bestFit="1" customWidth="1"/>
    <col min="8961" max="8961" width="9.85546875" customWidth="1"/>
    <col min="8962" max="8962" width="10.28515625" bestFit="1" customWidth="1"/>
    <col min="9217" max="9217" width="9.85546875" customWidth="1"/>
    <col min="9218" max="9218" width="10.28515625" bestFit="1" customWidth="1"/>
    <col min="9473" max="9473" width="9.85546875" customWidth="1"/>
    <col min="9474" max="9474" width="10.28515625" bestFit="1" customWidth="1"/>
    <col min="9729" max="9729" width="9.85546875" customWidth="1"/>
    <col min="9730" max="9730" width="10.28515625" bestFit="1" customWidth="1"/>
    <col min="9985" max="9985" width="9.85546875" customWidth="1"/>
    <col min="9986" max="9986" width="10.28515625" bestFit="1" customWidth="1"/>
    <col min="10241" max="10241" width="9.85546875" customWidth="1"/>
    <col min="10242" max="10242" width="10.28515625" bestFit="1" customWidth="1"/>
    <col min="10497" max="10497" width="9.85546875" customWidth="1"/>
    <col min="10498" max="10498" width="10.28515625" bestFit="1" customWidth="1"/>
    <col min="10753" max="10753" width="9.85546875" customWidth="1"/>
    <col min="10754" max="10754" width="10.28515625" bestFit="1" customWidth="1"/>
    <col min="11009" max="11009" width="9.85546875" customWidth="1"/>
    <col min="11010" max="11010" width="10.28515625" bestFit="1" customWidth="1"/>
    <col min="11265" max="11265" width="9.85546875" customWidth="1"/>
    <col min="11266" max="11266" width="10.28515625" bestFit="1" customWidth="1"/>
    <col min="11521" max="11521" width="9.85546875" customWidth="1"/>
    <col min="11522" max="11522" width="10.28515625" bestFit="1" customWidth="1"/>
    <col min="11777" max="11777" width="9.85546875" customWidth="1"/>
    <col min="11778" max="11778" width="10.28515625" bestFit="1" customWidth="1"/>
    <col min="12033" max="12033" width="9.85546875" customWidth="1"/>
    <col min="12034" max="12034" width="10.28515625" bestFit="1" customWidth="1"/>
    <col min="12289" max="12289" width="9.85546875" customWidth="1"/>
    <col min="12290" max="12290" width="10.28515625" bestFit="1" customWidth="1"/>
    <col min="12545" max="12545" width="9.85546875" customWidth="1"/>
    <col min="12546" max="12546" width="10.28515625" bestFit="1" customWidth="1"/>
    <col min="12801" max="12801" width="9.85546875" customWidth="1"/>
    <col min="12802" max="12802" width="10.28515625" bestFit="1" customWidth="1"/>
    <col min="13057" max="13057" width="9.85546875" customWidth="1"/>
    <col min="13058" max="13058" width="10.28515625" bestFit="1" customWidth="1"/>
    <col min="13313" max="13313" width="9.85546875" customWidth="1"/>
    <col min="13314" max="13314" width="10.28515625" bestFit="1" customWidth="1"/>
    <col min="13569" max="13569" width="9.85546875" customWidth="1"/>
    <col min="13570" max="13570" width="10.28515625" bestFit="1" customWidth="1"/>
    <col min="13825" max="13825" width="9.85546875" customWidth="1"/>
    <col min="13826" max="13826" width="10.28515625" bestFit="1" customWidth="1"/>
    <col min="14081" max="14081" width="9.85546875" customWidth="1"/>
    <col min="14082" max="14082" width="10.28515625" bestFit="1" customWidth="1"/>
    <col min="14337" max="14337" width="9.85546875" customWidth="1"/>
    <col min="14338" max="14338" width="10.28515625" bestFit="1" customWidth="1"/>
    <col min="14593" max="14593" width="9.85546875" customWidth="1"/>
    <col min="14594" max="14594" width="10.28515625" bestFit="1" customWidth="1"/>
    <col min="14849" max="14849" width="9.85546875" customWidth="1"/>
    <col min="14850" max="14850" width="10.28515625" bestFit="1" customWidth="1"/>
    <col min="15105" max="15105" width="9.85546875" customWidth="1"/>
    <col min="15106" max="15106" width="10.28515625" bestFit="1" customWidth="1"/>
    <col min="15361" max="15361" width="9.85546875" customWidth="1"/>
    <col min="15362" max="15362" width="10.28515625" bestFit="1" customWidth="1"/>
    <col min="15617" max="15617" width="9.85546875" customWidth="1"/>
    <col min="15618" max="15618" width="10.28515625" bestFit="1" customWidth="1"/>
    <col min="15873" max="15873" width="9.85546875" customWidth="1"/>
    <col min="15874" max="15874" width="10.28515625" bestFit="1" customWidth="1"/>
    <col min="16129" max="16129" width="9.85546875" customWidth="1"/>
    <col min="16130" max="16130" width="10.28515625" bestFit="1" customWidth="1"/>
  </cols>
  <sheetData>
    <row r="1" spans="1:5" ht="24.75" customHeight="1" x14ac:dyDescent="0.2">
      <c r="A1" s="1" t="s">
        <v>89</v>
      </c>
      <c r="B1" s="27" t="s">
        <v>90</v>
      </c>
    </row>
    <row r="2" spans="1:5" x14ac:dyDescent="0.2">
      <c r="A2" s="5" t="s">
        <v>86</v>
      </c>
      <c r="B2" s="5">
        <v>90</v>
      </c>
    </row>
    <row r="3" spans="1:5" x14ac:dyDescent="0.2">
      <c r="A3" s="5" t="s">
        <v>87</v>
      </c>
      <c r="B3" s="5">
        <v>83</v>
      </c>
    </row>
    <row r="4" spans="1:5" x14ac:dyDescent="0.2">
      <c r="A4" s="5" t="s">
        <v>88</v>
      </c>
      <c r="B4" s="5">
        <v>132</v>
      </c>
      <c r="C4" s="14"/>
      <c r="D4" s="14"/>
      <c r="E4" s="14"/>
    </row>
    <row r="5" spans="1:5" x14ac:dyDescent="0.2">
      <c r="A5" s="5" t="s">
        <v>91</v>
      </c>
      <c r="B5" s="5">
        <v>87</v>
      </c>
      <c r="C5" s="28"/>
      <c r="D5" s="28"/>
      <c r="E5" s="28"/>
    </row>
    <row r="6" spans="1:5" x14ac:dyDescent="0.2">
      <c r="A6" s="5" t="s">
        <v>92</v>
      </c>
      <c r="B6" s="5">
        <v>102</v>
      </c>
      <c r="C6" s="28"/>
      <c r="D6" s="28"/>
      <c r="E6" s="28"/>
    </row>
    <row r="7" spans="1:5" x14ac:dyDescent="0.2">
      <c r="A7" s="5" t="s">
        <v>93</v>
      </c>
      <c r="B7" s="5">
        <v>132</v>
      </c>
      <c r="C7" s="28"/>
      <c r="D7" s="28"/>
      <c r="E7" s="28"/>
    </row>
    <row r="8" spans="1:5" x14ac:dyDescent="0.2">
      <c r="A8" s="5" t="s">
        <v>94</v>
      </c>
      <c r="B8" s="5"/>
      <c r="C8" s="28"/>
      <c r="D8" s="28"/>
      <c r="E8" s="28"/>
    </row>
    <row r="9" spans="1:5" x14ac:dyDescent="0.2">
      <c r="A9" s="5" t="s">
        <v>95</v>
      </c>
      <c r="B9" s="5"/>
      <c r="C9" s="28"/>
      <c r="D9" s="28"/>
      <c r="E9" s="28"/>
    </row>
    <row r="10" spans="1:5" x14ac:dyDescent="0.2">
      <c r="A10" s="5" t="s">
        <v>96</v>
      </c>
      <c r="B10" s="5"/>
      <c r="C10" s="28"/>
      <c r="D10" s="28"/>
      <c r="E10" s="28"/>
    </row>
    <row r="11" spans="1:5" x14ac:dyDescent="0.2">
      <c r="A11" s="5" t="s">
        <v>97</v>
      </c>
      <c r="B11" s="5"/>
      <c r="C11" s="28"/>
      <c r="D11" s="28"/>
      <c r="E11" s="28"/>
    </row>
    <row r="12" spans="1:5" x14ac:dyDescent="0.2">
      <c r="A12" s="5" t="s">
        <v>98</v>
      </c>
      <c r="B12" s="5"/>
      <c r="C12" s="28"/>
      <c r="D12" s="28"/>
      <c r="E12" s="28"/>
    </row>
    <row r="13" spans="1:5" x14ac:dyDescent="0.2">
      <c r="A13" s="5" t="s">
        <v>99</v>
      </c>
      <c r="B13" s="5"/>
      <c r="C13" s="28"/>
      <c r="D13" s="28"/>
      <c r="E13" s="28"/>
    </row>
    <row r="14" spans="1:5" x14ac:dyDescent="0.2">
      <c r="A14" s="5" t="s">
        <v>100</v>
      </c>
      <c r="B14" s="29"/>
      <c r="C14" s="28"/>
      <c r="D14" s="28"/>
      <c r="E14" s="28"/>
    </row>
    <row r="15" spans="1:5" x14ac:dyDescent="0.2">
      <c r="A15" s="5" t="s">
        <v>101</v>
      </c>
      <c r="B15" s="5"/>
      <c r="C15" s="28"/>
      <c r="D15" s="28"/>
      <c r="E15" s="28"/>
    </row>
    <row r="16" spans="1:5" x14ac:dyDescent="0.2">
      <c r="A16" s="5" t="s">
        <v>102</v>
      </c>
      <c r="B16" s="5"/>
      <c r="C16" s="28"/>
      <c r="D16" s="28"/>
      <c r="E16" s="28"/>
    </row>
    <row r="17" spans="1:3" x14ac:dyDescent="0.2">
      <c r="A17" s="14"/>
      <c r="C17" s="28"/>
    </row>
    <row r="18" spans="1:3" x14ac:dyDescent="0.2">
      <c r="A18" s="30" t="s">
        <v>103</v>
      </c>
      <c r="B18" s="31">
        <v>1000</v>
      </c>
      <c r="C18" s="28"/>
    </row>
    <row r="19" spans="1:3" x14ac:dyDescent="0.2">
      <c r="A19" s="30" t="s">
        <v>104</v>
      </c>
      <c r="B19" s="32">
        <f>SUM(B2:B16)</f>
        <v>626</v>
      </c>
      <c r="C19" s="28"/>
    </row>
    <row r="20" spans="1:3" x14ac:dyDescent="0.2">
      <c r="A20" s="33"/>
      <c r="B20" s="14"/>
      <c r="C20" s="28"/>
    </row>
    <row r="21" spans="1:3" x14ac:dyDescent="0.2">
      <c r="A21" s="33"/>
      <c r="B21" s="34">
        <f>B19/B18</f>
        <v>0.626</v>
      </c>
      <c r="C21" s="28"/>
    </row>
    <row r="26" spans="1:3" x14ac:dyDescent="0.2">
      <c r="A26" s="52" t="s">
        <v>154</v>
      </c>
    </row>
  </sheetData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showGridLines="0" workbookViewId="0">
      <selection activeCell="A32" sqref="A32"/>
    </sheetView>
  </sheetViews>
  <sheetFormatPr defaultRowHeight="12.75" x14ac:dyDescent="0.2"/>
  <cols>
    <col min="2" max="2" width="10.7109375" customWidth="1"/>
    <col min="258" max="258" width="10.7109375" customWidth="1"/>
    <col min="514" max="514" width="10.7109375" customWidth="1"/>
    <col min="770" max="770" width="10.7109375" customWidth="1"/>
    <col min="1026" max="1026" width="10.7109375" customWidth="1"/>
    <col min="1282" max="1282" width="10.7109375" customWidth="1"/>
    <col min="1538" max="1538" width="10.7109375" customWidth="1"/>
    <col min="1794" max="1794" width="10.7109375" customWidth="1"/>
    <col min="2050" max="2050" width="10.7109375" customWidth="1"/>
    <col min="2306" max="2306" width="10.7109375" customWidth="1"/>
    <col min="2562" max="2562" width="10.7109375" customWidth="1"/>
    <col min="2818" max="2818" width="10.7109375" customWidth="1"/>
    <col min="3074" max="3074" width="10.7109375" customWidth="1"/>
    <col min="3330" max="3330" width="10.7109375" customWidth="1"/>
    <col min="3586" max="3586" width="10.7109375" customWidth="1"/>
    <col min="3842" max="3842" width="10.7109375" customWidth="1"/>
    <col min="4098" max="4098" width="10.7109375" customWidth="1"/>
    <col min="4354" max="4354" width="10.7109375" customWidth="1"/>
    <col min="4610" max="4610" width="10.7109375" customWidth="1"/>
    <col min="4866" max="4866" width="10.7109375" customWidth="1"/>
    <col min="5122" max="5122" width="10.7109375" customWidth="1"/>
    <col min="5378" max="5378" width="10.7109375" customWidth="1"/>
    <col min="5634" max="5634" width="10.7109375" customWidth="1"/>
    <col min="5890" max="5890" width="10.7109375" customWidth="1"/>
    <col min="6146" max="6146" width="10.7109375" customWidth="1"/>
    <col min="6402" max="6402" width="10.7109375" customWidth="1"/>
    <col min="6658" max="6658" width="10.7109375" customWidth="1"/>
    <col min="6914" max="6914" width="10.7109375" customWidth="1"/>
    <col min="7170" max="7170" width="10.7109375" customWidth="1"/>
    <col min="7426" max="7426" width="10.7109375" customWidth="1"/>
    <col min="7682" max="7682" width="10.7109375" customWidth="1"/>
    <col min="7938" max="7938" width="10.7109375" customWidth="1"/>
    <col min="8194" max="8194" width="10.7109375" customWidth="1"/>
    <col min="8450" max="8450" width="10.7109375" customWidth="1"/>
    <col min="8706" max="8706" width="10.7109375" customWidth="1"/>
    <col min="8962" max="8962" width="10.7109375" customWidth="1"/>
    <col min="9218" max="9218" width="10.7109375" customWidth="1"/>
    <col min="9474" max="9474" width="10.7109375" customWidth="1"/>
    <col min="9730" max="9730" width="10.7109375" customWidth="1"/>
    <col min="9986" max="9986" width="10.7109375" customWidth="1"/>
    <col min="10242" max="10242" width="10.7109375" customWidth="1"/>
    <col min="10498" max="10498" width="10.7109375" customWidth="1"/>
    <col min="10754" max="10754" width="10.7109375" customWidth="1"/>
    <col min="11010" max="11010" width="10.7109375" customWidth="1"/>
    <col min="11266" max="11266" width="10.7109375" customWidth="1"/>
    <col min="11522" max="11522" width="10.7109375" customWidth="1"/>
    <col min="11778" max="11778" width="10.7109375" customWidth="1"/>
    <col min="12034" max="12034" width="10.7109375" customWidth="1"/>
    <col min="12290" max="12290" width="10.7109375" customWidth="1"/>
    <col min="12546" max="12546" width="10.7109375" customWidth="1"/>
    <col min="12802" max="12802" width="10.7109375" customWidth="1"/>
    <col min="13058" max="13058" width="10.7109375" customWidth="1"/>
    <col min="13314" max="13314" width="10.7109375" customWidth="1"/>
    <col min="13570" max="13570" width="10.7109375" customWidth="1"/>
    <col min="13826" max="13826" width="10.7109375" customWidth="1"/>
    <col min="14082" max="14082" width="10.7109375" customWidth="1"/>
    <col min="14338" max="14338" width="10.7109375" customWidth="1"/>
    <col min="14594" max="14594" width="10.7109375" customWidth="1"/>
    <col min="14850" max="14850" width="10.7109375" customWidth="1"/>
    <col min="15106" max="15106" width="10.7109375" customWidth="1"/>
    <col min="15362" max="15362" width="10.7109375" customWidth="1"/>
    <col min="15618" max="15618" width="10.7109375" customWidth="1"/>
    <col min="15874" max="15874" width="10.7109375" customWidth="1"/>
    <col min="16130" max="16130" width="10.7109375" customWidth="1"/>
  </cols>
  <sheetData>
    <row r="1" spans="1:2" ht="25.5" x14ac:dyDescent="0.2">
      <c r="A1" s="1" t="s">
        <v>89</v>
      </c>
      <c r="B1" s="27" t="s">
        <v>90</v>
      </c>
    </row>
    <row r="2" spans="1:2" x14ac:dyDescent="0.2">
      <c r="A2" s="5" t="s">
        <v>86</v>
      </c>
      <c r="B2" s="5">
        <v>90</v>
      </c>
    </row>
    <row r="3" spans="1:2" x14ac:dyDescent="0.2">
      <c r="A3" s="5" t="s">
        <v>87</v>
      </c>
      <c r="B3" s="5">
        <v>83</v>
      </c>
    </row>
    <row r="4" spans="1:2" x14ac:dyDescent="0.2">
      <c r="A4" s="5" t="s">
        <v>88</v>
      </c>
      <c r="B4" s="5">
        <v>132</v>
      </c>
    </row>
    <row r="5" spans="1:2" x14ac:dyDescent="0.2">
      <c r="A5" s="5" t="s">
        <v>91</v>
      </c>
      <c r="B5" s="5">
        <v>87</v>
      </c>
    </row>
    <row r="6" spans="1:2" x14ac:dyDescent="0.2">
      <c r="A6" s="5" t="s">
        <v>92</v>
      </c>
      <c r="B6" s="5">
        <v>102</v>
      </c>
    </row>
    <row r="7" spans="1:2" x14ac:dyDescent="0.2">
      <c r="A7" s="5" t="s">
        <v>93</v>
      </c>
      <c r="B7" s="5">
        <v>132</v>
      </c>
    </row>
    <row r="8" spans="1:2" x14ac:dyDescent="0.2">
      <c r="A8" s="5" t="s">
        <v>94</v>
      </c>
      <c r="B8" s="5">
        <v>95</v>
      </c>
    </row>
    <row r="9" spans="1:2" x14ac:dyDescent="0.2">
      <c r="A9" s="5" t="s">
        <v>95</v>
      </c>
      <c r="B9" s="5"/>
    </row>
    <row r="10" spans="1:2" x14ac:dyDescent="0.2">
      <c r="A10" s="5" t="s">
        <v>96</v>
      </c>
      <c r="B10" s="5"/>
    </row>
    <row r="11" spans="1:2" x14ac:dyDescent="0.2">
      <c r="A11" s="5" t="s">
        <v>97</v>
      </c>
      <c r="B11" s="5"/>
    </row>
    <row r="12" spans="1:2" x14ac:dyDescent="0.2">
      <c r="A12" s="5" t="s">
        <v>98</v>
      </c>
      <c r="B12" s="5"/>
    </row>
    <row r="13" spans="1:2" x14ac:dyDescent="0.2">
      <c r="A13" s="5" t="s">
        <v>99</v>
      </c>
      <c r="B13" s="5"/>
    </row>
    <row r="14" spans="1:2" x14ac:dyDescent="0.2">
      <c r="A14" s="5" t="s">
        <v>100</v>
      </c>
      <c r="B14" s="29"/>
    </row>
    <row r="15" spans="1:2" x14ac:dyDescent="0.2">
      <c r="A15" s="5" t="s">
        <v>101</v>
      </c>
      <c r="B15" s="5"/>
    </row>
    <row r="16" spans="1:2" x14ac:dyDescent="0.2">
      <c r="A16" s="5" t="s">
        <v>102</v>
      </c>
      <c r="B16" s="5"/>
    </row>
    <row r="17" spans="1:2" x14ac:dyDescent="0.2">
      <c r="A17" s="14"/>
    </row>
    <row r="18" spans="1:2" x14ac:dyDescent="0.2">
      <c r="A18" s="30" t="s">
        <v>103</v>
      </c>
      <c r="B18" s="31">
        <v>1000</v>
      </c>
    </row>
    <row r="19" spans="1:2" x14ac:dyDescent="0.2">
      <c r="A19" s="30" t="s">
        <v>104</v>
      </c>
      <c r="B19" s="32">
        <f>SUM(B2:B16)</f>
        <v>721</v>
      </c>
    </row>
    <row r="20" spans="1:2" x14ac:dyDescent="0.2">
      <c r="A20" s="33"/>
      <c r="B20" s="14"/>
    </row>
    <row r="21" spans="1:2" x14ac:dyDescent="0.2">
      <c r="A21" s="33"/>
      <c r="B21" s="34">
        <f>B19/B18</f>
        <v>0.72099999999999997</v>
      </c>
    </row>
    <row r="32" spans="1:2" x14ac:dyDescent="0.2">
      <c r="A32" s="52" t="s">
        <v>154</v>
      </c>
    </row>
  </sheetData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workbookViewId="0">
      <selection activeCell="A20" sqref="A20"/>
    </sheetView>
  </sheetViews>
  <sheetFormatPr defaultRowHeight="12.75" x14ac:dyDescent="0.2"/>
  <cols>
    <col min="1" max="1" width="13.28515625" customWidth="1"/>
    <col min="2" max="2" width="8.28515625" customWidth="1"/>
    <col min="257" max="257" width="13.28515625" customWidth="1"/>
    <col min="258" max="258" width="8.28515625" customWidth="1"/>
    <col min="513" max="513" width="13.28515625" customWidth="1"/>
    <col min="514" max="514" width="8.28515625" customWidth="1"/>
    <col min="769" max="769" width="13.28515625" customWidth="1"/>
    <col min="770" max="770" width="8.28515625" customWidth="1"/>
    <col min="1025" max="1025" width="13.28515625" customWidth="1"/>
    <col min="1026" max="1026" width="8.28515625" customWidth="1"/>
    <col min="1281" max="1281" width="13.28515625" customWidth="1"/>
    <col min="1282" max="1282" width="8.28515625" customWidth="1"/>
    <col min="1537" max="1537" width="13.28515625" customWidth="1"/>
    <col min="1538" max="1538" width="8.28515625" customWidth="1"/>
    <col min="1793" max="1793" width="13.28515625" customWidth="1"/>
    <col min="1794" max="1794" width="8.28515625" customWidth="1"/>
    <col min="2049" max="2049" width="13.28515625" customWidth="1"/>
    <col min="2050" max="2050" width="8.28515625" customWidth="1"/>
    <col min="2305" max="2305" width="13.28515625" customWidth="1"/>
    <col min="2306" max="2306" width="8.28515625" customWidth="1"/>
    <col min="2561" max="2561" width="13.28515625" customWidth="1"/>
    <col min="2562" max="2562" width="8.28515625" customWidth="1"/>
    <col min="2817" max="2817" width="13.28515625" customWidth="1"/>
    <col min="2818" max="2818" width="8.28515625" customWidth="1"/>
    <col min="3073" max="3073" width="13.28515625" customWidth="1"/>
    <col min="3074" max="3074" width="8.28515625" customWidth="1"/>
    <col min="3329" max="3329" width="13.28515625" customWidth="1"/>
    <col min="3330" max="3330" width="8.28515625" customWidth="1"/>
    <col min="3585" max="3585" width="13.28515625" customWidth="1"/>
    <col min="3586" max="3586" width="8.28515625" customWidth="1"/>
    <col min="3841" max="3841" width="13.28515625" customWidth="1"/>
    <col min="3842" max="3842" width="8.28515625" customWidth="1"/>
    <col min="4097" max="4097" width="13.28515625" customWidth="1"/>
    <col min="4098" max="4098" width="8.28515625" customWidth="1"/>
    <col min="4353" max="4353" width="13.28515625" customWidth="1"/>
    <col min="4354" max="4354" width="8.28515625" customWidth="1"/>
    <col min="4609" max="4609" width="13.28515625" customWidth="1"/>
    <col min="4610" max="4610" width="8.28515625" customWidth="1"/>
    <col min="4865" max="4865" width="13.28515625" customWidth="1"/>
    <col min="4866" max="4866" width="8.28515625" customWidth="1"/>
    <col min="5121" max="5121" width="13.28515625" customWidth="1"/>
    <col min="5122" max="5122" width="8.28515625" customWidth="1"/>
    <col min="5377" max="5377" width="13.28515625" customWidth="1"/>
    <col min="5378" max="5378" width="8.28515625" customWidth="1"/>
    <col min="5633" max="5633" width="13.28515625" customWidth="1"/>
    <col min="5634" max="5634" width="8.28515625" customWidth="1"/>
    <col min="5889" max="5889" width="13.28515625" customWidth="1"/>
    <col min="5890" max="5890" width="8.28515625" customWidth="1"/>
    <col min="6145" max="6145" width="13.28515625" customWidth="1"/>
    <col min="6146" max="6146" width="8.28515625" customWidth="1"/>
    <col min="6401" max="6401" width="13.28515625" customWidth="1"/>
    <col min="6402" max="6402" width="8.28515625" customWidth="1"/>
    <col min="6657" max="6657" width="13.28515625" customWidth="1"/>
    <col min="6658" max="6658" width="8.28515625" customWidth="1"/>
    <col min="6913" max="6913" width="13.28515625" customWidth="1"/>
    <col min="6914" max="6914" width="8.28515625" customWidth="1"/>
    <col min="7169" max="7169" width="13.28515625" customWidth="1"/>
    <col min="7170" max="7170" width="8.28515625" customWidth="1"/>
    <col min="7425" max="7425" width="13.28515625" customWidth="1"/>
    <col min="7426" max="7426" width="8.28515625" customWidth="1"/>
    <col min="7681" max="7681" width="13.28515625" customWidth="1"/>
    <col min="7682" max="7682" width="8.28515625" customWidth="1"/>
    <col min="7937" max="7937" width="13.28515625" customWidth="1"/>
    <col min="7938" max="7938" width="8.28515625" customWidth="1"/>
    <col min="8193" max="8193" width="13.28515625" customWidth="1"/>
    <col min="8194" max="8194" width="8.28515625" customWidth="1"/>
    <col min="8449" max="8449" width="13.28515625" customWidth="1"/>
    <col min="8450" max="8450" width="8.28515625" customWidth="1"/>
    <col min="8705" max="8705" width="13.28515625" customWidth="1"/>
    <col min="8706" max="8706" width="8.28515625" customWidth="1"/>
    <col min="8961" max="8961" width="13.28515625" customWidth="1"/>
    <col min="8962" max="8962" width="8.28515625" customWidth="1"/>
    <col min="9217" max="9217" width="13.28515625" customWidth="1"/>
    <col min="9218" max="9218" width="8.28515625" customWidth="1"/>
    <col min="9473" max="9473" width="13.28515625" customWidth="1"/>
    <col min="9474" max="9474" width="8.28515625" customWidth="1"/>
    <col min="9729" max="9729" width="13.28515625" customWidth="1"/>
    <col min="9730" max="9730" width="8.28515625" customWidth="1"/>
    <col min="9985" max="9985" width="13.28515625" customWidth="1"/>
    <col min="9986" max="9986" width="8.28515625" customWidth="1"/>
    <col min="10241" max="10241" width="13.28515625" customWidth="1"/>
    <col min="10242" max="10242" width="8.28515625" customWidth="1"/>
    <col min="10497" max="10497" width="13.28515625" customWidth="1"/>
    <col min="10498" max="10498" width="8.28515625" customWidth="1"/>
    <col min="10753" max="10753" width="13.28515625" customWidth="1"/>
    <col min="10754" max="10754" width="8.28515625" customWidth="1"/>
    <col min="11009" max="11009" width="13.28515625" customWidth="1"/>
    <col min="11010" max="11010" width="8.28515625" customWidth="1"/>
    <col min="11265" max="11265" width="13.28515625" customWidth="1"/>
    <col min="11266" max="11266" width="8.28515625" customWidth="1"/>
    <col min="11521" max="11521" width="13.28515625" customWidth="1"/>
    <col min="11522" max="11522" width="8.28515625" customWidth="1"/>
    <col min="11777" max="11777" width="13.28515625" customWidth="1"/>
    <col min="11778" max="11778" width="8.28515625" customWidth="1"/>
    <col min="12033" max="12033" width="13.28515625" customWidth="1"/>
    <col min="12034" max="12034" width="8.28515625" customWidth="1"/>
    <col min="12289" max="12289" width="13.28515625" customWidth="1"/>
    <col min="12290" max="12290" width="8.28515625" customWidth="1"/>
    <col min="12545" max="12545" width="13.28515625" customWidth="1"/>
    <col min="12546" max="12546" width="8.28515625" customWidth="1"/>
    <col min="12801" max="12801" width="13.28515625" customWidth="1"/>
    <col min="12802" max="12802" width="8.28515625" customWidth="1"/>
    <col min="13057" max="13057" width="13.28515625" customWidth="1"/>
    <col min="13058" max="13058" width="8.28515625" customWidth="1"/>
    <col min="13313" max="13313" width="13.28515625" customWidth="1"/>
    <col min="13314" max="13314" width="8.28515625" customWidth="1"/>
    <col min="13569" max="13569" width="13.28515625" customWidth="1"/>
    <col min="13570" max="13570" width="8.28515625" customWidth="1"/>
    <col min="13825" max="13825" width="13.28515625" customWidth="1"/>
    <col min="13826" max="13826" width="8.28515625" customWidth="1"/>
    <col min="14081" max="14081" width="13.28515625" customWidth="1"/>
    <col min="14082" max="14082" width="8.28515625" customWidth="1"/>
    <col min="14337" max="14337" width="13.28515625" customWidth="1"/>
    <col min="14338" max="14338" width="8.28515625" customWidth="1"/>
    <col min="14593" max="14593" width="13.28515625" customWidth="1"/>
    <col min="14594" max="14594" width="8.28515625" customWidth="1"/>
    <col min="14849" max="14849" width="13.28515625" customWidth="1"/>
    <col min="14850" max="14850" width="8.28515625" customWidth="1"/>
    <col min="15105" max="15105" width="13.28515625" customWidth="1"/>
    <col min="15106" max="15106" width="8.28515625" customWidth="1"/>
    <col min="15361" max="15361" width="13.28515625" customWidth="1"/>
    <col min="15362" max="15362" width="8.28515625" customWidth="1"/>
    <col min="15617" max="15617" width="13.28515625" customWidth="1"/>
    <col min="15618" max="15618" width="8.28515625" customWidth="1"/>
    <col min="15873" max="15873" width="13.28515625" customWidth="1"/>
    <col min="15874" max="15874" width="8.28515625" customWidth="1"/>
    <col min="16129" max="16129" width="13.28515625" customWidth="1"/>
    <col min="16130" max="16130" width="8.28515625" customWidth="1"/>
  </cols>
  <sheetData>
    <row r="1" spans="1:2" x14ac:dyDescent="0.2">
      <c r="A1" s="35" t="s">
        <v>105</v>
      </c>
      <c r="B1" s="36">
        <v>0.8</v>
      </c>
    </row>
    <row r="2" spans="1:2" x14ac:dyDescent="0.2">
      <c r="B2" s="37"/>
    </row>
    <row r="3" spans="1:2" x14ac:dyDescent="0.2">
      <c r="A3" s="20" t="s">
        <v>106</v>
      </c>
    </row>
    <row r="4" spans="1:2" x14ac:dyDescent="0.2">
      <c r="A4" s="38">
        <f>(MIN(B1,100%)/2)</f>
        <v>0.4</v>
      </c>
      <c r="B4" s="39"/>
    </row>
    <row r="5" spans="1:2" x14ac:dyDescent="0.2">
      <c r="A5" s="38">
        <f>(50%-A4)</f>
        <v>9.9999999999999978E-2</v>
      </c>
      <c r="B5" s="39"/>
    </row>
    <row r="6" spans="1:2" x14ac:dyDescent="0.2">
      <c r="A6" s="38">
        <v>0.5</v>
      </c>
      <c r="B6" s="39"/>
    </row>
    <row r="7" spans="1:2" x14ac:dyDescent="0.2">
      <c r="B7" s="39"/>
    </row>
    <row r="16" spans="1:2" x14ac:dyDescent="0.2">
      <c r="A16" s="39"/>
    </row>
    <row r="20" spans="1:1" x14ac:dyDescent="0.2">
      <c r="A20" s="52" t="s">
        <v>154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A20" sqref="A20"/>
    </sheetView>
  </sheetViews>
  <sheetFormatPr defaultRowHeight="12.75" x14ac:dyDescent="0.2"/>
  <cols>
    <col min="1" max="1" width="13.28515625" customWidth="1"/>
    <col min="2" max="2" width="12.85546875" customWidth="1"/>
    <col min="3" max="3" width="18.28515625" customWidth="1"/>
    <col min="257" max="257" width="13.28515625" customWidth="1"/>
    <col min="258" max="258" width="12.85546875" customWidth="1"/>
    <col min="259" max="259" width="18.28515625" customWidth="1"/>
    <col min="513" max="513" width="13.28515625" customWidth="1"/>
    <col min="514" max="514" width="12.85546875" customWidth="1"/>
    <col min="515" max="515" width="18.28515625" customWidth="1"/>
    <col min="769" max="769" width="13.28515625" customWidth="1"/>
    <col min="770" max="770" width="12.85546875" customWidth="1"/>
    <col min="771" max="771" width="18.28515625" customWidth="1"/>
    <col min="1025" max="1025" width="13.28515625" customWidth="1"/>
    <col min="1026" max="1026" width="12.85546875" customWidth="1"/>
    <col min="1027" max="1027" width="18.28515625" customWidth="1"/>
    <col min="1281" max="1281" width="13.28515625" customWidth="1"/>
    <col min="1282" max="1282" width="12.85546875" customWidth="1"/>
    <col min="1283" max="1283" width="18.28515625" customWidth="1"/>
    <col min="1537" max="1537" width="13.28515625" customWidth="1"/>
    <col min="1538" max="1538" width="12.85546875" customWidth="1"/>
    <col min="1539" max="1539" width="18.28515625" customWidth="1"/>
    <col min="1793" max="1793" width="13.28515625" customWidth="1"/>
    <col min="1794" max="1794" width="12.85546875" customWidth="1"/>
    <col min="1795" max="1795" width="18.28515625" customWidth="1"/>
    <col min="2049" max="2049" width="13.28515625" customWidth="1"/>
    <col min="2050" max="2050" width="12.85546875" customWidth="1"/>
    <col min="2051" max="2051" width="18.28515625" customWidth="1"/>
    <col min="2305" max="2305" width="13.28515625" customWidth="1"/>
    <col min="2306" max="2306" width="12.85546875" customWidth="1"/>
    <col min="2307" max="2307" width="18.28515625" customWidth="1"/>
    <col min="2561" max="2561" width="13.28515625" customWidth="1"/>
    <col min="2562" max="2562" width="12.85546875" customWidth="1"/>
    <col min="2563" max="2563" width="18.28515625" customWidth="1"/>
    <col min="2817" max="2817" width="13.28515625" customWidth="1"/>
    <col min="2818" max="2818" width="12.85546875" customWidth="1"/>
    <col min="2819" max="2819" width="18.28515625" customWidth="1"/>
    <col min="3073" max="3073" width="13.28515625" customWidth="1"/>
    <col min="3074" max="3074" width="12.85546875" customWidth="1"/>
    <col min="3075" max="3075" width="18.28515625" customWidth="1"/>
    <col min="3329" max="3329" width="13.28515625" customWidth="1"/>
    <col min="3330" max="3330" width="12.85546875" customWidth="1"/>
    <col min="3331" max="3331" width="18.28515625" customWidth="1"/>
    <col min="3585" max="3585" width="13.28515625" customWidth="1"/>
    <col min="3586" max="3586" width="12.85546875" customWidth="1"/>
    <col min="3587" max="3587" width="18.28515625" customWidth="1"/>
    <col min="3841" max="3841" width="13.28515625" customWidth="1"/>
    <col min="3842" max="3842" width="12.85546875" customWidth="1"/>
    <col min="3843" max="3843" width="18.28515625" customWidth="1"/>
    <col min="4097" max="4097" width="13.28515625" customWidth="1"/>
    <col min="4098" max="4098" width="12.85546875" customWidth="1"/>
    <col min="4099" max="4099" width="18.28515625" customWidth="1"/>
    <col min="4353" max="4353" width="13.28515625" customWidth="1"/>
    <col min="4354" max="4354" width="12.85546875" customWidth="1"/>
    <col min="4355" max="4355" width="18.28515625" customWidth="1"/>
    <col min="4609" max="4609" width="13.28515625" customWidth="1"/>
    <col min="4610" max="4610" width="12.85546875" customWidth="1"/>
    <col min="4611" max="4611" width="18.28515625" customWidth="1"/>
    <col min="4865" max="4865" width="13.28515625" customWidth="1"/>
    <col min="4866" max="4866" width="12.85546875" customWidth="1"/>
    <col min="4867" max="4867" width="18.28515625" customWidth="1"/>
    <col min="5121" max="5121" width="13.28515625" customWidth="1"/>
    <col min="5122" max="5122" width="12.85546875" customWidth="1"/>
    <col min="5123" max="5123" width="18.28515625" customWidth="1"/>
    <col min="5377" max="5377" width="13.28515625" customWidth="1"/>
    <col min="5378" max="5378" width="12.85546875" customWidth="1"/>
    <col min="5379" max="5379" width="18.28515625" customWidth="1"/>
    <col min="5633" max="5633" width="13.28515625" customWidth="1"/>
    <col min="5634" max="5634" width="12.85546875" customWidth="1"/>
    <col min="5635" max="5635" width="18.28515625" customWidth="1"/>
    <col min="5889" max="5889" width="13.28515625" customWidth="1"/>
    <col min="5890" max="5890" width="12.85546875" customWidth="1"/>
    <col min="5891" max="5891" width="18.28515625" customWidth="1"/>
    <col min="6145" max="6145" width="13.28515625" customWidth="1"/>
    <col min="6146" max="6146" width="12.85546875" customWidth="1"/>
    <col min="6147" max="6147" width="18.28515625" customWidth="1"/>
    <col min="6401" max="6401" width="13.28515625" customWidth="1"/>
    <col min="6402" max="6402" width="12.85546875" customWidth="1"/>
    <col min="6403" max="6403" width="18.28515625" customWidth="1"/>
    <col min="6657" max="6657" width="13.28515625" customWidth="1"/>
    <col min="6658" max="6658" width="12.85546875" customWidth="1"/>
    <col min="6659" max="6659" width="18.28515625" customWidth="1"/>
    <col min="6913" max="6913" width="13.28515625" customWidth="1"/>
    <col min="6914" max="6914" width="12.85546875" customWidth="1"/>
    <col min="6915" max="6915" width="18.28515625" customWidth="1"/>
    <col min="7169" max="7169" width="13.28515625" customWidth="1"/>
    <col min="7170" max="7170" width="12.85546875" customWidth="1"/>
    <col min="7171" max="7171" width="18.28515625" customWidth="1"/>
    <col min="7425" max="7425" width="13.28515625" customWidth="1"/>
    <col min="7426" max="7426" width="12.85546875" customWidth="1"/>
    <col min="7427" max="7427" width="18.28515625" customWidth="1"/>
    <col min="7681" max="7681" width="13.28515625" customWidth="1"/>
    <col min="7682" max="7682" width="12.85546875" customWidth="1"/>
    <col min="7683" max="7683" width="18.28515625" customWidth="1"/>
    <col min="7937" max="7937" width="13.28515625" customWidth="1"/>
    <col min="7938" max="7938" width="12.85546875" customWidth="1"/>
    <col min="7939" max="7939" width="18.28515625" customWidth="1"/>
    <col min="8193" max="8193" width="13.28515625" customWidth="1"/>
    <col min="8194" max="8194" width="12.85546875" customWidth="1"/>
    <col min="8195" max="8195" width="18.28515625" customWidth="1"/>
    <col min="8449" max="8449" width="13.28515625" customWidth="1"/>
    <col min="8450" max="8450" width="12.85546875" customWidth="1"/>
    <col min="8451" max="8451" width="18.28515625" customWidth="1"/>
    <col min="8705" max="8705" width="13.28515625" customWidth="1"/>
    <col min="8706" max="8706" width="12.85546875" customWidth="1"/>
    <col min="8707" max="8707" width="18.28515625" customWidth="1"/>
    <col min="8961" max="8961" width="13.28515625" customWidth="1"/>
    <col min="8962" max="8962" width="12.85546875" customWidth="1"/>
    <col min="8963" max="8963" width="18.28515625" customWidth="1"/>
    <col min="9217" max="9217" width="13.28515625" customWidth="1"/>
    <col min="9218" max="9218" width="12.85546875" customWidth="1"/>
    <col min="9219" max="9219" width="18.28515625" customWidth="1"/>
    <col min="9473" max="9473" width="13.28515625" customWidth="1"/>
    <col min="9474" max="9474" width="12.85546875" customWidth="1"/>
    <col min="9475" max="9475" width="18.28515625" customWidth="1"/>
    <col min="9729" max="9729" width="13.28515625" customWidth="1"/>
    <col min="9730" max="9730" width="12.85546875" customWidth="1"/>
    <col min="9731" max="9731" width="18.28515625" customWidth="1"/>
    <col min="9985" max="9985" width="13.28515625" customWidth="1"/>
    <col min="9986" max="9986" width="12.85546875" customWidth="1"/>
    <col min="9987" max="9987" width="18.28515625" customWidth="1"/>
    <col min="10241" max="10241" width="13.28515625" customWidth="1"/>
    <col min="10242" max="10242" width="12.85546875" customWidth="1"/>
    <col min="10243" max="10243" width="18.28515625" customWidth="1"/>
    <col min="10497" max="10497" width="13.28515625" customWidth="1"/>
    <col min="10498" max="10498" width="12.85546875" customWidth="1"/>
    <col min="10499" max="10499" width="18.28515625" customWidth="1"/>
    <col min="10753" max="10753" width="13.28515625" customWidth="1"/>
    <col min="10754" max="10754" width="12.85546875" customWidth="1"/>
    <col min="10755" max="10755" width="18.28515625" customWidth="1"/>
    <col min="11009" max="11009" width="13.28515625" customWidth="1"/>
    <col min="11010" max="11010" width="12.85546875" customWidth="1"/>
    <col min="11011" max="11011" width="18.28515625" customWidth="1"/>
    <col min="11265" max="11265" width="13.28515625" customWidth="1"/>
    <col min="11266" max="11266" width="12.85546875" customWidth="1"/>
    <col min="11267" max="11267" width="18.28515625" customWidth="1"/>
    <col min="11521" max="11521" width="13.28515625" customWidth="1"/>
    <col min="11522" max="11522" width="12.85546875" customWidth="1"/>
    <col min="11523" max="11523" width="18.28515625" customWidth="1"/>
    <col min="11777" max="11777" width="13.28515625" customWidth="1"/>
    <col min="11778" max="11778" width="12.85546875" customWidth="1"/>
    <col min="11779" max="11779" width="18.28515625" customWidth="1"/>
    <col min="12033" max="12033" width="13.28515625" customWidth="1"/>
    <col min="12034" max="12034" width="12.85546875" customWidth="1"/>
    <col min="12035" max="12035" width="18.28515625" customWidth="1"/>
    <col min="12289" max="12289" width="13.28515625" customWidth="1"/>
    <col min="12290" max="12290" width="12.85546875" customWidth="1"/>
    <col min="12291" max="12291" width="18.28515625" customWidth="1"/>
    <col min="12545" max="12545" width="13.28515625" customWidth="1"/>
    <col min="12546" max="12546" width="12.85546875" customWidth="1"/>
    <col min="12547" max="12547" width="18.28515625" customWidth="1"/>
    <col min="12801" max="12801" width="13.28515625" customWidth="1"/>
    <col min="12802" max="12802" width="12.85546875" customWidth="1"/>
    <col min="12803" max="12803" width="18.28515625" customWidth="1"/>
    <col min="13057" max="13057" width="13.28515625" customWidth="1"/>
    <col min="13058" max="13058" width="12.85546875" customWidth="1"/>
    <col min="13059" max="13059" width="18.28515625" customWidth="1"/>
    <col min="13313" max="13313" width="13.28515625" customWidth="1"/>
    <col min="13314" max="13314" width="12.85546875" customWidth="1"/>
    <col min="13315" max="13315" width="18.28515625" customWidth="1"/>
    <col min="13569" max="13569" width="13.28515625" customWidth="1"/>
    <col min="13570" max="13570" width="12.85546875" customWidth="1"/>
    <col min="13571" max="13571" width="18.28515625" customWidth="1"/>
    <col min="13825" max="13825" width="13.28515625" customWidth="1"/>
    <col min="13826" max="13826" width="12.85546875" customWidth="1"/>
    <col min="13827" max="13827" width="18.28515625" customWidth="1"/>
    <col min="14081" max="14081" width="13.28515625" customWidth="1"/>
    <col min="14082" max="14082" width="12.85546875" customWidth="1"/>
    <col min="14083" max="14083" width="18.28515625" customWidth="1"/>
    <col min="14337" max="14337" width="13.28515625" customWidth="1"/>
    <col min="14338" max="14338" width="12.85546875" customWidth="1"/>
    <col min="14339" max="14339" width="18.28515625" customWidth="1"/>
    <col min="14593" max="14593" width="13.28515625" customWidth="1"/>
    <col min="14594" max="14594" width="12.85546875" customWidth="1"/>
    <col min="14595" max="14595" width="18.28515625" customWidth="1"/>
    <col min="14849" max="14849" width="13.28515625" customWidth="1"/>
    <col min="14850" max="14850" width="12.85546875" customWidth="1"/>
    <col min="14851" max="14851" width="18.28515625" customWidth="1"/>
    <col min="15105" max="15105" width="13.28515625" customWidth="1"/>
    <col min="15106" max="15106" width="12.85546875" customWidth="1"/>
    <col min="15107" max="15107" width="18.28515625" customWidth="1"/>
    <col min="15361" max="15361" width="13.28515625" customWidth="1"/>
    <col min="15362" max="15362" width="12.85546875" customWidth="1"/>
    <col min="15363" max="15363" width="18.28515625" customWidth="1"/>
    <col min="15617" max="15617" width="13.28515625" customWidth="1"/>
    <col min="15618" max="15618" width="12.85546875" customWidth="1"/>
    <col min="15619" max="15619" width="18.28515625" customWidth="1"/>
    <col min="15873" max="15873" width="13.28515625" customWidth="1"/>
    <col min="15874" max="15874" width="12.85546875" customWidth="1"/>
    <col min="15875" max="15875" width="18.28515625" customWidth="1"/>
    <col min="16129" max="16129" width="13.28515625" customWidth="1"/>
    <col min="16130" max="16130" width="12.85546875" customWidth="1"/>
    <col min="16131" max="16131" width="18.28515625" customWidth="1"/>
  </cols>
  <sheetData>
    <row r="1" spans="1:3" x14ac:dyDescent="0.2">
      <c r="A1" s="35" t="s">
        <v>107</v>
      </c>
      <c r="B1" s="36">
        <v>0.32</v>
      </c>
    </row>
    <row r="2" spans="1:3" x14ac:dyDescent="0.2">
      <c r="B2" s="37"/>
    </row>
    <row r="3" spans="1:3" x14ac:dyDescent="0.2">
      <c r="A3" s="40" t="s">
        <v>108</v>
      </c>
      <c r="B3" s="20" t="s">
        <v>109</v>
      </c>
    </row>
    <row r="4" spans="1:3" x14ac:dyDescent="0.2">
      <c r="A4" s="41">
        <f>(MIN(B1,100%)/2)</f>
        <v>0.16</v>
      </c>
      <c r="B4" s="42">
        <v>0.1</v>
      </c>
      <c r="C4" t="s">
        <v>110</v>
      </c>
    </row>
    <row r="5" spans="1:3" x14ac:dyDescent="0.2">
      <c r="A5" s="41">
        <f>(50%-A4)</f>
        <v>0.33999999999999997</v>
      </c>
      <c r="B5" s="42">
        <v>0.15</v>
      </c>
      <c r="C5" t="s">
        <v>111</v>
      </c>
    </row>
    <row r="6" spans="1:3" x14ac:dyDescent="0.2">
      <c r="A6" s="41">
        <v>0.5</v>
      </c>
      <c r="B6" s="42">
        <v>0.25</v>
      </c>
      <c r="C6" t="s">
        <v>112</v>
      </c>
    </row>
    <row r="7" spans="1:3" x14ac:dyDescent="0.2">
      <c r="B7" s="42">
        <v>0.5</v>
      </c>
    </row>
    <row r="10" spans="1:3" x14ac:dyDescent="0.2">
      <c r="A10" s="43"/>
    </row>
    <row r="11" spans="1:3" x14ac:dyDescent="0.2">
      <c r="A11" s="43"/>
    </row>
    <row r="16" spans="1:3" x14ac:dyDescent="0.2">
      <c r="A16" s="39"/>
    </row>
    <row r="20" spans="1:1" x14ac:dyDescent="0.2">
      <c r="A20" s="52" t="s">
        <v>154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workbookViewId="0">
      <selection activeCell="A25" sqref="A25"/>
    </sheetView>
  </sheetViews>
  <sheetFormatPr defaultRowHeight="12.75" x14ac:dyDescent="0.2"/>
  <sheetData>
    <row r="1" spans="1:3" x14ac:dyDescent="0.2">
      <c r="A1" s="37">
        <v>0.65</v>
      </c>
    </row>
    <row r="4" spans="1:3" x14ac:dyDescent="0.2">
      <c r="A4" s="44" t="s">
        <v>113</v>
      </c>
      <c r="B4" s="44" t="s">
        <v>114</v>
      </c>
      <c r="C4" s="44" t="s">
        <v>115</v>
      </c>
    </row>
    <row r="5" spans="1:3" x14ac:dyDescent="0.2">
      <c r="A5" s="38">
        <v>0.5</v>
      </c>
      <c r="B5" s="5">
        <v>10</v>
      </c>
      <c r="C5" s="5">
        <v>0</v>
      </c>
    </row>
    <row r="6" spans="1:3" x14ac:dyDescent="0.2">
      <c r="A6" s="38">
        <f>A1/2</f>
        <v>0.32500000000000001</v>
      </c>
      <c r="B6" s="5">
        <v>1</v>
      </c>
      <c r="C6" s="5">
        <v>10</v>
      </c>
    </row>
    <row r="7" spans="1:3" x14ac:dyDescent="0.2">
      <c r="A7" s="38">
        <f>1-(A5+A6)</f>
        <v>0.17500000000000004</v>
      </c>
      <c r="B7" s="5">
        <v>1</v>
      </c>
      <c r="C7" s="5">
        <f t="shared" ref="C7:C15" si="0">C6+10</f>
        <v>20</v>
      </c>
    </row>
    <row r="8" spans="1:3" x14ac:dyDescent="0.2">
      <c r="A8" s="5"/>
      <c r="B8" s="5">
        <v>1</v>
      </c>
      <c r="C8" s="5">
        <f t="shared" si="0"/>
        <v>30</v>
      </c>
    </row>
    <row r="9" spans="1:3" x14ac:dyDescent="0.2">
      <c r="A9" s="5"/>
      <c r="B9" s="5">
        <v>1</v>
      </c>
      <c r="C9" s="5">
        <f t="shared" si="0"/>
        <v>40</v>
      </c>
    </row>
    <row r="10" spans="1:3" x14ac:dyDescent="0.2">
      <c r="A10" s="5"/>
      <c r="B10" s="5">
        <v>1</v>
      </c>
      <c r="C10" s="5">
        <f t="shared" si="0"/>
        <v>50</v>
      </c>
    </row>
    <row r="11" spans="1:3" x14ac:dyDescent="0.2">
      <c r="A11" s="5"/>
      <c r="B11" s="5">
        <v>1</v>
      </c>
      <c r="C11" s="5">
        <f t="shared" si="0"/>
        <v>60</v>
      </c>
    </row>
    <row r="12" spans="1:3" x14ac:dyDescent="0.2">
      <c r="A12" s="5"/>
      <c r="B12" s="5">
        <v>1</v>
      </c>
      <c r="C12" s="5">
        <f t="shared" si="0"/>
        <v>70</v>
      </c>
    </row>
    <row r="13" spans="1:3" x14ac:dyDescent="0.2">
      <c r="A13" s="5"/>
      <c r="B13" s="5">
        <v>1</v>
      </c>
      <c r="C13" s="5">
        <f t="shared" si="0"/>
        <v>80</v>
      </c>
    </row>
    <row r="14" spans="1:3" x14ac:dyDescent="0.2">
      <c r="A14" s="5"/>
      <c r="B14" s="5">
        <v>1</v>
      </c>
      <c r="C14" s="5">
        <f t="shared" si="0"/>
        <v>90</v>
      </c>
    </row>
    <row r="15" spans="1:3" x14ac:dyDescent="0.2">
      <c r="A15" s="5"/>
      <c r="B15" s="5">
        <v>1</v>
      </c>
      <c r="C15" s="5">
        <f t="shared" si="0"/>
        <v>100</v>
      </c>
    </row>
    <row r="19" spans="1:1" x14ac:dyDescent="0.2">
      <c r="A19" t="s">
        <v>116</v>
      </c>
    </row>
    <row r="25" spans="1:1" x14ac:dyDescent="0.2">
      <c r="A25" s="52" t="s">
        <v>154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BoxExample</vt:lpstr>
      <vt:lpstr>Pyramid</vt:lpstr>
      <vt:lpstr>Sheet2</vt:lpstr>
      <vt:lpstr>ShadedZone</vt:lpstr>
      <vt:lpstr>TempGauge</vt:lpstr>
      <vt:lpstr>TempGauge2</vt:lpstr>
      <vt:lpstr>Dial1</vt:lpstr>
      <vt:lpstr>Dial2</vt:lpstr>
      <vt:lpstr>Dial3</vt:lpstr>
      <vt:lpstr>Timleline</vt:lpstr>
      <vt:lpstr>Gantt</vt:lpstr>
      <vt:lpstr>Trellis1</vt:lpstr>
      <vt:lpstr>verticalbands</vt:lpstr>
      <vt:lpstr>HorizontalBands</vt:lpstr>
      <vt:lpstr>VerticalBands2</vt:lpstr>
      <vt:lpstr>AutoLabels</vt:lpstr>
      <vt:lpstr>Waterfall</vt:lpstr>
      <vt:lpstr>heatmap</vt:lpstr>
      <vt:lpstr>dot plot</vt:lpstr>
      <vt:lpstr>status line</vt:lpstr>
      <vt:lpstr>image background</vt:lpstr>
      <vt:lpstr>Examples in Workbook</vt:lpstr>
      <vt:lpstr>InCell</vt:lpstr>
    </vt:vector>
  </TitlesOfParts>
  <Company>The University of North Carolina at Chapel 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Graph Examples</dc:title>
  <dc:creator>Dale Roenigk</dc:creator>
  <cp:keywords>Grpahs</cp:keywords>
  <cp:lastModifiedBy>Dale Roenigk</cp:lastModifiedBy>
  <cp:lastPrinted>2012-11-01T21:25:10Z</cp:lastPrinted>
  <dcterms:created xsi:type="dcterms:W3CDTF">2012-10-28T20:57:42Z</dcterms:created>
  <dcterms:modified xsi:type="dcterms:W3CDTF">2018-08-22T21:24:59Z</dcterms:modified>
</cp:coreProperties>
</file>