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nceatalk.sharepoint.com/sites/DatabankCloudShare/Shared Documents/2026-27/Forms/"/>
    </mc:Choice>
  </mc:AlternateContent>
  <xr:revisionPtr revIDLastSave="483" documentId="8_{BB6A4EE4-F480-4780-8308-C3AC9056B269}" xr6:coauthVersionLast="47" xr6:coauthVersionMax="47" xr10:uidLastSave="{2A02C119-EE25-4493-85D2-8923F1E535ED}"/>
  <workbookProtection workbookAlgorithmName="SHA-512" workbookHashValue="PYcqBKKMY+ZFWU6O7EOMcIhnuszEYx745hgwu/7pVLr8VbcsJOhCQO8BuQkX8WOGeWFnZ6bxqvNdza+c0osjYw==" workbookSaltValue="kDTHs6cFfwa26O1jpKJoMA==" workbookSpinCount="100000" lockStructure="1"/>
  <bookViews>
    <workbookView xWindow="-110" yWindow="-110" windowWidth="19420" windowHeight="11500" xr2:uid="{00000000-000D-0000-FFFF-FFFF00000000}"/>
  </bookViews>
  <sheets>
    <sheet name="NCEA School" sheetId="1" r:id="rId1"/>
    <sheet name="DataOnly" sheetId="2" r:id="rId2"/>
  </sheets>
  <definedNames>
    <definedName name="AllValues">DataOnly!$F$3:$FA$3</definedName>
    <definedName name="ConRange">'NCEA School'!$I$29:$K$59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5" i="1" l="1"/>
  <c r="FA3" i="2"/>
  <c r="EO3" i="2"/>
  <c r="D3" i="2"/>
  <c r="GY3" i="2"/>
  <c r="GX3" i="2"/>
  <c r="GW3" i="2"/>
  <c r="GV3" i="2"/>
  <c r="GU3" i="2"/>
  <c r="GT3" i="2"/>
  <c r="GS3" i="2"/>
  <c r="GR3" i="2"/>
  <c r="GQ3" i="2"/>
  <c r="GP3" i="2"/>
  <c r="GO3" i="2"/>
  <c r="GN3" i="2"/>
  <c r="GM3" i="2"/>
  <c r="GL3" i="2"/>
  <c r="GK3" i="2"/>
  <c r="GJ3" i="2"/>
  <c r="GI3" i="2"/>
  <c r="GH3" i="2"/>
  <c r="GG3" i="2"/>
  <c r="GF3" i="2"/>
  <c r="GE3" i="2"/>
  <c r="GD3" i="2"/>
  <c r="GC3" i="2"/>
  <c r="GB3" i="2"/>
  <c r="GA3" i="2"/>
  <c r="FZ3" i="2"/>
  <c r="FY3" i="2"/>
  <c r="FX3" i="2"/>
  <c r="C73" i="1"/>
  <c r="D70" i="1" s="1"/>
  <c r="D71" i="1" l="1"/>
  <c r="D72" i="1"/>
  <c r="F65" i="1" l="1"/>
  <c r="C65" i="1"/>
  <c r="FW3" i="2"/>
  <c r="FS3" i="2"/>
  <c r="FL3" i="2"/>
  <c r="DX3" i="2"/>
  <c r="DW3" i="2"/>
  <c r="F87" i="1"/>
  <c r="H95" i="1" s="1"/>
  <c r="FU3" i="2"/>
  <c r="FV3" i="2"/>
  <c r="FT3" i="2"/>
  <c r="FQ3" i="2"/>
  <c r="FR3" i="2"/>
  <c r="FP3" i="2"/>
  <c r="F86" i="1"/>
  <c r="F33" i="1"/>
  <c r="FO3" i="2" l="1"/>
  <c r="FN3" i="2"/>
  <c r="H137" i="1"/>
  <c r="FE3" i="2"/>
  <c r="FD3" i="2"/>
  <c r="FC3" i="2"/>
  <c r="FB3" i="2"/>
  <c r="FK3" i="2"/>
  <c r="FJ3" i="2"/>
  <c r="FI3" i="2"/>
  <c r="FH3" i="2"/>
  <c r="FG3" i="2"/>
  <c r="FF3" i="2"/>
  <c r="FM3" i="2"/>
  <c r="EU3" i="2"/>
  <c r="EV3" i="2"/>
  <c r="ET3" i="2"/>
  <c r="F34" i="1"/>
  <c r="H42" i="1" s="1"/>
  <c r="ER3" i="2"/>
  <c r="ES3" i="2"/>
  <c r="EQ3" i="2"/>
  <c r="EB3" i="2"/>
  <c r="EA3" i="2"/>
  <c r="C3" i="2"/>
  <c r="A3" i="2"/>
  <c r="E107" i="1"/>
  <c r="D108" i="1"/>
  <c r="C108" i="1"/>
  <c r="J123" i="1"/>
  <c r="DM3" i="2"/>
  <c r="CN3" i="2" a="1"/>
  <c r="CN3" i="2" s="1"/>
  <c r="DN3" i="2"/>
  <c r="DL3" i="2"/>
  <c r="DK3" i="2"/>
  <c r="DJ3" i="2"/>
  <c r="DY3" i="2" l="1"/>
  <c r="DF3" i="2" a="1"/>
  <c r="DF3" i="2" s="1"/>
  <c r="C38" i="1"/>
  <c r="D65" i="1"/>
  <c r="E65" i="1"/>
  <c r="I3" i="2"/>
  <c r="C74" i="1" l="1"/>
  <c r="G62" i="1"/>
  <c r="G63" i="1"/>
  <c r="G61" i="1"/>
  <c r="G53" i="1"/>
  <c r="G55" i="1"/>
  <c r="G58" i="1"/>
  <c r="G49" i="1"/>
  <c r="G56" i="1"/>
  <c r="G52" i="1"/>
  <c r="G59" i="1"/>
  <c r="G54" i="1"/>
  <c r="G60" i="1"/>
  <c r="G57" i="1"/>
  <c r="G48" i="1"/>
  <c r="G65" i="1"/>
  <c r="G51" i="1"/>
  <c r="G64" i="1"/>
  <c r="G50" i="1"/>
  <c r="AM3" i="2"/>
  <c r="AL3" i="2"/>
  <c r="DZ3" i="2"/>
  <c r="DE3" i="2"/>
  <c r="DD3" i="2"/>
  <c r="DC3" i="2"/>
  <c r="DB3" i="2"/>
  <c r="DA3" i="2"/>
  <c r="CZ3" i="2"/>
  <c r="CY3" i="2"/>
  <c r="CX3" i="2"/>
  <c r="CW3" i="2"/>
  <c r="CV3" i="2"/>
  <c r="H139" i="1"/>
  <c r="H124" i="1"/>
  <c r="H123" i="1"/>
  <c r="E38" i="1"/>
  <c r="M3" i="2"/>
  <c r="EZ3" i="2" s="1"/>
  <c r="K3" i="2"/>
  <c r="EX3" i="2" s="1"/>
  <c r="L3" i="2"/>
  <c r="EY3" i="2" s="1"/>
  <c r="H3" i="2"/>
  <c r="J3" i="2"/>
  <c r="EW3" i="2" s="1"/>
  <c r="G3" i="2"/>
  <c r="F3" i="2"/>
  <c r="DV3" i="2"/>
  <c r="DU3" i="2"/>
  <c r="DT3" i="2"/>
  <c r="DS3" i="2"/>
  <c r="DR3" i="2"/>
  <c r="DQ3" i="2"/>
  <c r="DP3" i="2"/>
  <c r="DO3" i="2"/>
  <c r="CM3" i="2"/>
  <c r="CL3" i="2"/>
  <c r="CK3" i="2"/>
  <c r="CJ3" i="2"/>
  <c r="CI3" i="2"/>
  <c r="CH3" i="2"/>
  <c r="CG3" i="2"/>
  <c r="CF3" i="2"/>
  <c r="CE3" i="2"/>
  <c r="CD3" i="2"/>
  <c r="CC3" i="2"/>
  <c r="CB3" i="2"/>
  <c r="CA3" i="2"/>
  <c r="BZ3" i="2"/>
  <c r="BY3" i="2"/>
  <c r="BX3" i="2"/>
  <c r="BW3" i="2"/>
  <c r="BV3" i="2"/>
  <c r="BU3" i="2"/>
  <c r="BT3" i="2"/>
  <c r="BS3" i="2"/>
  <c r="BR3" i="2"/>
  <c r="BQ3" i="2"/>
  <c r="BP3" i="2"/>
  <c r="BO3" i="2"/>
  <c r="BN3" i="2"/>
  <c r="BM3" i="2"/>
  <c r="BL3" i="2"/>
  <c r="BK3" i="2"/>
  <c r="BJ3" i="2"/>
  <c r="BI3" i="2"/>
  <c r="BH3" i="2"/>
  <c r="BG3" i="2"/>
  <c r="BF3" i="2"/>
  <c r="BE3" i="2"/>
  <c r="BD3" i="2"/>
  <c r="BC3" i="2"/>
  <c r="BB3" i="2"/>
  <c r="BA3" i="2"/>
  <c r="AZ3" i="2"/>
  <c r="AY3" i="2"/>
  <c r="AX3" i="2"/>
  <c r="AW3" i="2"/>
  <c r="AV3" i="2"/>
  <c r="AU3" i="2"/>
  <c r="AT3" i="2"/>
  <c r="AS3" i="2"/>
  <c r="AR3" i="2"/>
  <c r="AQ3" i="2"/>
  <c r="AP3" i="2"/>
  <c r="AO3" i="2"/>
  <c r="AN3" i="2"/>
  <c r="AK3" i="2"/>
  <c r="AJ3" i="2"/>
  <c r="AI3" i="2"/>
  <c r="AH3" i="2"/>
  <c r="AG3" i="2"/>
  <c r="AF3" i="2"/>
  <c r="AE3" i="2"/>
  <c r="AD3" i="2"/>
  <c r="AC3" i="2"/>
  <c r="AB3" i="2"/>
  <c r="AA3" i="2"/>
  <c r="Z3" i="2"/>
  <c r="Y3" i="2"/>
  <c r="X3" i="2"/>
  <c r="W3" i="2"/>
  <c r="V3" i="2"/>
  <c r="U3" i="2"/>
  <c r="T3" i="2"/>
  <c r="S3" i="2"/>
  <c r="R3" i="2"/>
  <c r="Q3" i="2"/>
  <c r="P3" i="2"/>
  <c r="O3" i="2"/>
  <c r="N3" i="2"/>
  <c r="B3" i="2"/>
  <c r="C91" i="1"/>
  <c r="D91" i="1"/>
  <c r="E91" i="1"/>
  <c r="E102" i="1"/>
  <c r="E103" i="1"/>
  <c r="E104" i="1"/>
  <c r="E105" i="1"/>
  <c r="E106" i="1"/>
  <c r="D38" i="1"/>
  <c r="H140" i="1"/>
  <c r="H138" i="1"/>
  <c r="F85" i="1"/>
  <c r="F32" i="1"/>
  <c r="F90" i="1"/>
  <c r="F89" i="1"/>
  <c r="F88" i="1"/>
  <c r="F84" i="1"/>
  <c r="F83" i="1"/>
  <c r="F82" i="1"/>
  <c r="F37" i="1"/>
  <c r="F36" i="1"/>
  <c r="F35" i="1"/>
  <c r="F31" i="1"/>
  <c r="F30" i="1"/>
  <c r="F29" i="1"/>
  <c r="E108" i="1" l="1"/>
  <c r="F119" i="1" s="1"/>
  <c r="EP3" i="2"/>
  <c r="EG3" i="2"/>
  <c r="F91" i="1"/>
  <c r="EN3" i="2"/>
  <c r="ED3" i="2"/>
  <c r="EL3" i="2"/>
  <c r="EF3" i="2"/>
  <c r="EE3" i="2"/>
  <c r="EJ3" i="2"/>
  <c r="EI3" i="2"/>
  <c r="EM3" i="2"/>
  <c r="EK3" i="2"/>
  <c r="EH3" i="2"/>
  <c r="F38" i="1"/>
  <c r="EC3" i="2"/>
  <c r="A22" i="1" l="1"/>
  <c r="C66" i="1"/>
  <c r="G33" i="1"/>
  <c r="G87" i="1"/>
  <c r="G86" i="1"/>
  <c r="F108" i="1"/>
  <c r="G34" i="1"/>
  <c r="G88" i="1"/>
  <c r="G89" i="1"/>
  <c r="D92" i="1"/>
  <c r="F92" i="1"/>
  <c r="G91" i="1"/>
  <c r="G83" i="1"/>
  <c r="C92" i="1"/>
  <c r="G82" i="1"/>
  <c r="G85" i="1"/>
  <c r="G84" i="1"/>
  <c r="G90" i="1"/>
  <c r="E92" i="1"/>
  <c r="G31" i="1"/>
  <c r="G32" i="1"/>
  <c r="D39" i="1"/>
  <c r="G36" i="1"/>
  <c r="E39" i="1"/>
  <c r="F39" i="1"/>
  <c r="G35" i="1"/>
  <c r="G37" i="1"/>
  <c r="G38" i="1"/>
  <c r="G30" i="1"/>
  <c r="C39" i="1"/>
  <c r="G29" i="1"/>
  <c r="D21" i="1"/>
  <c r="F2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<sst xmlns="http://schemas.openxmlformats.org/spreadsheetml/2006/main" count="413" uniqueCount="339">
  <si>
    <t>NCEA Data Bank School Summary Form</t>
  </si>
  <si>
    <t>2026-2027 Academic Year</t>
  </si>
  <si>
    <t>A.  SCHOOL INFORMATION</t>
  </si>
  <si>
    <t>School Name:</t>
  </si>
  <si>
    <t>NCEA Membership ID (if applicable)</t>
  </si>
  <si>
    <t>Principal:</t>
  </si>
  <si>
    <t>Phone:</t>
  </si>
  <si>
    <t>Address:</t>
  </si>
  <si>
    <t>E-mail:</t>
  </si>
  <si>
    <t>School Category:</t>
  </si>
  <si>
    <t xml:space="preserve">In the each of the three tables below, use a '1' to indicate the school's </t>
  </si>
  <si>
    <t xml:space="preserve">       Location, Sponsorship, and Gender </t>
  </si>
  <si>
    <t>A.1a. Location - pick one</t>
  </si>
  <si>
    <t>A.1b. Sponsorship - pick one</t>
  </si>
  <si>
    <t>A.2. Gender - pick one</t>
  </si>
  <si>
    <t>Urban</t>
  </si>
  <si>
    <t>Single Parish</t>
  </si>
  <si>
    <t>Male</t>
  </si>
  <si>
    <t>Female</t>
  </si>
  <si>
    <t>Suburban</t>
  </si>
  <si>
    <t>Diocesan</t>
  </si>
  <si>
    <t>Coed</t>
  </si>
  <si>
    <t>Rural</t>
  </si>
  <si>
    <t>Religious Cong/Private</t>
  </si>
  <si>
    <t>Virtual</t>
  </si>
  <si>
    <t>B.  STUDENT ENROLLMENT</t>
  </si>
  <si>
    <t xml:space="preserve"> B.1.  Enrollment by Race and Religion</t>
  </si>
  <si>
    <t>Students should be counted in the category of which they are most characteristic</t>
  </si>
  <si>
    <t>CATHOLIC</t>
  </si>
  <si>
    <t>NON-CATHOLIC</t>
  </si>
  <si>
    <t>TOTAL</t>
  </si>
  <si>
    <t>PERCENT</t>
  </si>
  <si>
    <t>American Indian/Native Alaskan</t>
  </si>
  <si>
    <t>Asian</t>
  </si>
  <si>
    <t>Black/African American</t>
  </si>
  <si>
    <t>Native Hawaiian/Pac. Islander</t>
  </si>
  <si>
    <t>Middle Eastern/North African</t>
  </si>
  <si>
    <t>Hispanic/Latino</t>
  </si>
  <si>
    <t>White</t>
  </si>
  <si>
    <t>Two or More Races</t>
  </si>
  <si>
    <t>Total</t>
  </si>
  <si>
    <t>Percent of Total</t>
  </si>
  <si>
    <t>How many students are Hispanic or Hispanic and some other race?</t>
  </si>
  <si>
    <t xml:space="preserve"> B.2.  Enrollment by Grade Level as of September 11, 2026.</t>
  </si>
  <si>
    <t>ELEMENTARY</t>
  </si>
  <si>
    <t>SECONDARY</t>
  </si>
  <si>
    <t xml:space="preserve">Kindergarten </t>
  </si>
  <si>
    <t>First Grade</t>
  </si>
  <si>
    <t>Second Grade</t>
  </si>
  <si>
    <t>Third Grade</t>
  </si>
  <si>
    <t>Fourth Grade</t>
  </si>
  <si>
    <t>NOTE: Final totals in</t>
  </si>
  <si>
    <t>Fifth Grade</t>
  </si>
  <si>
    <t>Sixth Grade</t>
  </si>
  <si>
    <t>must all be the same!</t>
  </si>
  <si>
    <t>Seventh Grade</t>
  </si>
  <si>
    <t>Eighth Grade</t>
  </si>
  <si>
    <t>Ninth Grade</t>
  </si>
  <si>
    <t>Tenth Grade</t>
  </si>
  <si>
    <t>Eleventh Grade</t>
  </si>
  <si>
    <t>Twelfth Grade</t>
  </si>
  <si>
    <t>Ungraded</t>
  </si>
  <si>
    <t xml:space="preserve">Total </t>
  </si>
  <si>
    <t>C. STAFF</t>
  </si>
  <si>
    <r>
      <t xml:space="preserve">Include all </t>
    </r>
    <r>
      <rPr>
        <b/>
        <i/>
        <u/>
        <sz val="10"/>
        <rFont val="Arial"/>
        <family val="2"/>
      </rPr>
      <t>paid professional</t>
    </r>
    <r>
      <rPr>
        <i/>
        <sz val="10"/>
        <rFont val="Arial"/>
        <family val="2"/>
      </rPr>
      <t xml:space="preserve"> (administrators and faculty) who have responsibility for the </t>
    </r>
  </si>
  <si>
    <t>teaching/learning process in C.1. and C.2. Do not include development or admissions directors, teachers' aides or</t>
  </si>
  <si>
    <t>support staff.</t>
  </si>
  <si>
    <t>C.1. Professional Staff by Race and Religion</t>
  </si>
  <si>
    <r>
      <t xml:space="preserve">List the number of </t>
    </r>
    <r>
      <rPr>
        <b/>
        <i/>
        <u/>
        <sz val="10"/>
        <rFont val="Arial"/>
        <family val="2"/>
      </rPr>
      <t>all</t>
    </r>
    <r>
      <rPr>
        <i/>
        <sz val="10"/>
        <rFont val="Arial"/>
        <family val="2"/>
      </rPr>
      <t xml:space="preserve"> the full- and part-time professional staff in each category.</t>
    </r>
  </si>
  <si>
    <t>Hispanic or Latino</t>
  </si>
  <si>
    <t>How many professional staff are Hispanic or Hispanic and some other race?</t>
  </si>
  <si>
    <t>C.2.  Full and Part-time Professional Staff</t>
  </si>
  <si>
    <t xml:space="preserve">List the number of full- and part-time paid professionals in the appropriate categories.  </t>
  </si>
  <si>
    <t>The totals in section C.1. and C.2. must agree with each other.</t>
  </si>
  <si>
    <t>FULL-TIME</t>
  </si>
  <si>
    <t>PART-TIME</t>
  </si>
  <si>
    <t>Female Religious</t>
  </si>
  <si>
    <t>Male Religious</t>
  </si>
  <si>
    <t>Clergy</t>
  </si>
  <si>
    <t>Lay, Male</t>
  </si>
  <si>
    <t>Lay, Female</t>
  </si>
  <si>
    <t>C.3. Total Staff by Type</t>
  </si>
  <si>
    <r>
      <t xml:space="preserve">List the number of staff in the appropriate categories. This includes </t>
    </r>
    <r>
      <rPr>
        <b/>
        <i/>
        <u/>
        <sz val="10"/>
        <rFont val="Arial"/>
        <family val="2"/>
      </rPr>
      <t>all</t>
    </r>
    <r>
      <rPr>
        <i/>
        <sz val="10"/>
        <rFont val="Arial"/>
        <family val="2"/>
      </rPr>
      <t xml:space="preserve"> staff and so the total should </t>
    </r>
    <r>
      <rPr>
        <b/>
        <i/>
        <u/>
        <sz val="10"/>
        <rFont val="Arial"/>
        <family val="2"/>
      </rPr>
      <t>not</t>
    </r>
    <r>
      <rPr>
        <i/>
        <sz val="10"/>
        <rFont val="Arial"/>
        <family val="2"/>
      </rPr>
      <t xml:space="preserve"> match C.1. or C.2.</t>
    </r>
  </si>
  <si>
    <t>President/Head of School</t>
  </si>
  <si>
    <t>Principal</t>
  </si>
  <si>
    <t>Assistant Principals</t>
  </si>
  <si>
    <t>Guidance Counselors</t>
  </si>
  <si>
    <t>Teachers</t>
  </si>
  <si>
    <t>Teacher Assistant/Teacher Aide</t>
  </si>
  <si>
    <t>Librarians</t>
  </si>
  <si>
    <t>Other Staff</t>
  </si>
  <si>
    <t>C.4. Teacher Retention</t>
  </si>
  <si>
    <t>In order to calculate teacher retention, please answer the following:</t>
  </si>
  <si>
    <t>D. GOVERNMENT FUNDED PROGRAMS</t>
  </si>
  <si>
    <t>YES</t>
  </si>
  <si>
    <t>NO</t>
  </si>
  <si>
    <t>1.  Does your school receive Title I services?</t>
  </si>
  <si>
    <t>2.  Does your school receive Title II services?</t>
  </si>
  <si>
    <t>3.  Does your school receive Title III services?</t>
  </si>
  <si>
    <t>4.  Does your school receive Title IV services?</t>
  </si>
  <si>
    <t>5.  Number of students who receive Title I services</t>
  </si>
  <si>
    <t>7.  Number of students who receive free or reduced price lunch</t>
  </si>
  <si>
    <t>8.  Number of students who are eligible for free or reduced price lunch</t>
  </si>
  <si>
    <t>E.  ADDITIONAL INFORMATION</t>
  </si>
  <si>
    <t>1.  Does the school have a Board, Commission or Council? If yes, what type?</t>
  </si>
  <si>
    <t>2.  Does the school have an Extended Day Program?</t>
  </si>
  <si>
    <t>3.  Does the school have a waiting list for any grade?</t>
  </si>
  <si>
    <t>4.  Did the school receive E-rate telecom discounts in the last school year?</t>
  </si>
  <si>
    <t>5.  Does your school offer a dual-language immersion program?</t>
  </si>
  <si>
    <t>6.  Does your school offer an International Baccalaureate program?</t>
  </si>
  <si>
    <t>7. Is your school considered a microschool?</t>
  </si>
  <si>
    <t>8. Is your school considered a classical school?</t>
  </si>
  <si>
    <t>9. Number of students with the following diagnosed disabilities and disorders:</t>
  </si>
  <si>
    <t>b. Autism Spectrum Disorder</t>
  </si>
  <si>
    <t>c. Specific Learning Disability</t>
  </si>
  <si>
    <t>d. Intellectual or Development Disability</t>
  </si>
  <si>
    <t>e. Physical Disability</t>
  </si>
  <si>
    <t>Total number of students with a diagnosed disability</t>
  </si>
  <si>
    <t>10.  Number of international students with visas</t>
  </si>
  <si>
    <t>You are done! Please send it by email to your diocesan office by September 25, 2026.</t>
  </si>
  <si>
    <t>School Address</t>
  </si>
  <si>
    <t>School Name</t>
  </si>
  <si>
    <t>NCEA ID</t>
  </si>
  <si>
    <t>A.1a Location</t>
  </si>
  <si>
    <t>A.1b Sponsorship</t>
  </si>
  <si>
    <t>A2.Gender</t>
  </si>
  <si>
    <t>B1. Enrollment by Ethnicity</t>
  </si>
  <si>
    <t>B1. Enrollment by Ethnicity(cont)</t>
  </si>
  <si>
    <t>B2. Enrollment by Grade Level</t>
  </si>
  <si>
    <t>B2. Enrollment by Grade Level (cont)</t>
  </si>
  <si>
    <t>C1. Staff Ethnicity</t>
  </si>
  <si>
    <t>C1. Staff Ethnicity (cont)</t>
  </si>
  <si>
    <t>C.2 Full and Part Time Staffing</t>
  </si>
  <si>
    <t>C.3 Staff by Type</t>
  </si>
  <si>
    <t>C.4 Teacher Retention</t>
  </si>
  <si>
    <t>D. Government Funded Programs</t>
  </si>
  <si>
    <t>E. Additional Information</t>
  </si>
  <si>
    <t>C2 (continued)</t>
  </si>
  <si>
    <t>Internal fields</t>
  </si>
  <si>
    <t>Combinations of location and sponsorship</t>
  </si>
  <si>
    <t>Computed if school form is done</t>
  </si>
  <si>
    <t>schools with gov't funded programs</t>
  </si>
  <si>
    <t>B1 Hispanic</t>
  </si>
  <si>
    <t>C1 (Hispanic)</t>
  </si>
  <si>
    <t>Specific Disabilities</t>
  </si>
  <si>
    <t xml:space="preserve">Stud Race Cont. </t>
  </si>
  <si>
    <t xml:space="preserve">Staf Race Cont. </t>
  </si>
  <si>
    <t>Parish</t>
  </si>
  <si>
    <t>Interparish</t>
  </si>
  <si>
    <t>RelCon/Priv</t>
  </si>
  <si>
    <t>NA - Cath</t>
  </si>
  <si>
    <t>NA-non</t>
  </si>
  <si>
    <t>NA-umk</t>
  </si>
  <si>
    <t>Asian - C</t>
  </si>
  <si>
    <t>Asian-NonC</t>
  </si>
  <si>
    <t>Asian-unk</t>
  </si>
  <si>
    <t>Black-C</t>
  </si>
  <si>
    <t>Black-NonC</t>
  </si>
  <si>
    <t>Black-unk</t>
  </si>
  <si>
    <t>HawPI-C</t>
  </si>
  <si>
    <t>HawPI-non-C</t>
  </si>
  <si>
    <t>HawPI- unk</t>
  </si>
  <si>
    <t>White - C</t>
  </si>
  <si>
    <t>White-nonC</t>
  </si>
  <si>
    <t>White-unk</t>
  </si>
  <si>
    <t>MR - C</t>
  </si>
  <si>
    <t>MR-nonC</t>
  </si>
  <si>
    <t>MR-unk</t>
  </si>
  <si>
    <t>Unk-C</t>
  </si>
  <si>
    <t>Unk-nonC</t>
  </si>
  <si>
    <t>Unk-unk</t>
  </si>
  <si>
    <t>EL-PK2</t>
  </si>
  <si>
    <t>EL-PK3</t>
  </si>
  <si>
    <t>EL-PK4</t>
  </si>
  <si>
    <t>EL-Kind</t>
  </si>
  <si>
    <t>EL-1</t>
  </si>
  <si>
    <t>EL-2</t>
  </si>
  <si>
    <t>EL-3</t>
  </si>
  <si>
    <t>EL-4</t>
  </si>
  <si>
    <t>EL-5</t>
  </si>
  <si>
    <t>EL-6</t>
  </si>
  <si>
    <t>EL-7</t>
  </si>
  <si>
    <t>EL-8</t>
  </si>
  <si>
    <t>EL-9</t>
  </si>
  <si>
    <t>EL-ungr</t>
  </si>
  <si>
    <t>Sec-5</t>
  </si>
  <si>
    <t>Sec-6</t>
  </si>
  <si>
    <t>Sec-7</t>
  </si>
  <si>
    <t>Sec-8</t>
  </si>
  <si>
    <t>Sec-9</t>
  </si>
  <si>
    <t>Sec-10</t>
  </si>
  <si>
    <t>Sec-11</t>
  </si>
  <si>
    <t>Sec-12</t>
  </si>
  <si>
    <t>Sec-ungr</t>
  </si>
  <si>
    <t>FemRel-FT</t>
  </si>
  <si>
    <t>FemRel-PT</t>
  </si>
  <si>
    <t>MalRel - FT</t>
  </si>
  <si>
    <t>MalRel - PT</t>
  </si>
  <si>
    <t>Clergy- FT</t>
  </si>
  <si>
    <t>Clergy - PT</t>
  </si>
  <si>
    <t>MalLay - FT</t>
  </si>
  <si>
    <t>MalLay - PT</t>
  </si>
  <si>
    <t>FemLay- FT</t>
  </si>
  <si>
    <t>FemLay - PT</t>
  </si>
  <si>
    <t>Total PY</t>
  </si>
  <si>
    <t>Left</t>
  </si>
  <si>
    <t>Title I-Y</t>
  </si>
  <si>
    <t>Title I-N</t>
  </si>
  <si>
    <t>Title II-Y</t>
  </si>
  <si>
    <t>Title II-N</t>
  </si>
  <si>
    <t>Title III-Y</t>
  </si>
  <si>
    <t>Title III-N</t>
  </si>
  <si>
    <t>Title IV-Y</t>
  </si>
  <si>
    <t>Title IV-N</t>
  </si>
  <si>
    <t>Title I-R</t>
  </si>
  <si>
    <t>Lunch-R</t>
  </si>
  <si>
    <t>Lunch-E</t>
  </si>
  <si>
    <t>Parental Choice</t>
  </si>
  <si>
    <t>Board-A</t>
  </si>
  <si>
    <t>Board-C</t>
  </si>
  <si>
    <t>Board-LJ</t>
  </si>
  <si>
    <t>Board-FAJ</t>
  </si>
  <si>
    <t>Board-N</t>
  </si>
  <si>
    <t>ExDay-Y</t>
  </si>
  <si>
    <t>ExDay-N</t>
  </si>
  <si>
    <t>Wait-Y</t>
  </si>
  <si>
    <t>Wait-N</t>
  </si>
  <si>
    <t>E-Rate-Y</t>
  </si>
  <si>
    <t>E-Rate-N</t>
  </si>
  <si>
    <t>DL-Y</t>
  </si>
  <si>
    <t>DL-N</t>
  </si>
  <si>
    <t>IB-Y</t>
  </si>
  <si>
    <t>IB-N</t>
  </si>
  <si>
    <t>Disability</t>
  </si>
  <si>
    <t>International</t>
  </si>
  <si>
    <t>Unknown FT</t>
  </si>
  <si>
    <t>Unknown PT</t>
  </si>
  <si>
    <t>Urb-1Par</t>
  </si>
  <si>
    <t>Urb-InterPar</t>
  </si>
  <si>
    <t>Urb-Dio</t>
  </si>
  <si>
    <t>Urb-Pri</t>
  </si>
  <si>
    <t>S-SP</t>
  </si>
  <si>
    <t>S-IP</t>
  </si>
  <si>
    <t>S-D</t>
  </si>
  <si>
    <t>S-P</t>
  </si>
  <si>
    <t>R-SP</t>
  </si>
  <si>
    <t>R-IP</t>
  </si>
  <si>
    <t>R-D</t>
  </si>
  <si>
    <t>R-P</t>
  </si>
  <si>
    <t>Title 1</t>
  </si>
  <si>
    <t>Nutrition</t>
  </si>
  <si>
    <t>His Stu Cath</t>
  </si>
  <si>
    <t>His Stu NC</t>
  </si>
  <si>
    <t>His Stu unk</t>
  </si>
  <si>
    <t>His Staff Cath</t>
  </si>
  <si>
    <t>His Staf NC</t>
  </si>
  <si>
    <t>His Staf unk</t>
  </si>
  <si>
    <t>V-SP</t>
  </si>
  <si>
    <t>V-IP</t>
  </si>
  <si>
    <t>V-D</t>
  </si>
  <si>
    <t>V-P</t>
  </si>
  <si>
    <t>PC-Schools</t>
  </si>
  <si>
    <t>Microschool-Y</t>
  </si>
  <si>
    <t>Microschool-N</t>
  </si>
  <si>
    <t>Classical-Y</t>
  </si>
  <si>
    <t>Classical-N</t>
  </si>
  <si>
    <t>Attention-Deficit Hyperactivity Disorder</t>
  </si>
  <si>
    <t>Autism Spectrum Disorder</t>
  </si>
  <si>
    <t>Specific Learning Disabiity</t>
  </si>
  <si>
    <t>Intellectual or Development Disability</t>
  </si>
  <si>
    <t>Physical Disability</t>
  </si>
  <si>
    <t xml:space="preserve"> Other Disability</t>
  </si>
  <si>
    <t>Multiple Disabilities</t>
  </si>
  <si>
    <t>School w/ Disabilites</t>
  </si>
  <si>
    <t>Teacher New To School</t>
  </si>
  <si>
    <t>1st Year Teacher</t>
  </si>
  <si>
    <t>ME-C</t>
  </si>
  <si>
    <t>ME-nonC</t>
  </si>
  <si>
    <t>ME-unk</t>
  </si>
  <si>
    <t>His-His &amp; SOR</t>
  </si>
  <si>
    <t>This two row spreadsheet is automatically filled with numbers when they are entered into the first, formatted spreadsheet.</t>
  </si>
  <si>
    <t>This sheet is password protected.</t>
  </si>
  <si>
    <t>It will be used at your diocese to transfer the data into the Diocesan report which is submitted to NCEA.</t>
  </si>
  <si>
    <t>Interparish/ Regional</t>
  </si>
  <si>
    <t>Younger than 3 years old (as of 9/1/26)</t>
  </si>
  <si>
    <t>PreK3 (3 years to 4 years old as of 9/1/26)</t>
  </si>
  <si>
    <t>PreK4 (4 years or older as of 9/1/26)</t>
  </si>
  <si>
    <t>(P)K-12</t>
  </si>
  <si>
    <t>List the number of students in each grade in only one school category</t>
  </si>
  <si>
    <t xml:space="preserve"> B.3.  Enrollment by Student Gender</t>
  </si>
  <si>
    <t>List the number of students by gender</t>
  </si>
  <si>
    <t>NUMBER</t>
  </si>
  <si>
    <t>Not Reported</t>
  </si>
  <si>
    <t>1.  How many teachers were employed in the 2025-26 school year?</t>
  </si>
  <si>
    <t>2.  How many teachers did NOT return to the classroom for the 2026-27 school year?</t>
  </si>
  <si>
    <t>3. How many teachers are new to the school for the 2026-27 school year?</t>
  </si>
  <si>
    <t>4. How many teachers are in their first year of teaching as a career in the 2026-27 school year?</t>
  </si>
  <si>
    <t>9.  Number of students accessing funding through a state parental choice program</t>
  </si>
  <si>
    <t>11. Number of students who were newly baptized into the Catholic Church or received full communion (i.e., previously baptized in another Christian tradition and now received into the Catholic Church) during the 2025-2026 school year. Do not include students completing First Communion or Confirmation through traditional sacramental preparation programs who were already baptized Catholic prior to the academic year.</t>
  </si>
  <si>
    <t>a. Other Health Impairment (OHI) Attention-Deficit Hyperactivity Disorder</t>
  </si>
  <si>
    <t>5. To the best of your knowledge, of the teachers not returning, how many are remaining in Catholic education?</t>
  </si>
  <si>
    <t>f. Speech and Language Impairment</t>
  </si>
  <si>
    <t>g. Other not listed</t>
  </si>
  <si>
    <t>h. Multiple Diagnosed Disabilities</t>
  </si>
  <si>
    <t>STANDALONE EARLY CHILDHOOD EDUCATION CENTER</t>
  </si>
  <si>
    <t>B.1., B.2. and B.3.</t>
  </si>
  <si>
    <t>B2 Enrollment by Grade Level (cont.)</t>
  </si>
  <si>
    <t>ECEC-PK2</t>
  </si>
  <si>
    <t>ECEC-PK3</t>
  </si>
  <si>
    <t>ECEC-PK4</t>
  </si>
  <si>
    <t>ECEC-Kind</t>
  </si>
  <si>
    <t>PK12-PK2</t>
  </si>
  <si>
    <t>PK12-PK3</t>
  </si>
  <si>
    <t>PK12-PK4</t>
  </si>
  <si>
    <t>PK12-Kind</t>
  </si>
  <si>
    <t>ECEC-Ung</t>
  </si>
  <si>
    <t>PK12-1</t>
  </si>
  <si>
    <t>PK12-2</t>
  </si>
  <si>
    <t>PK12-3</t>
  </si>
  <si>
    <t>PK12-4</t>
  </si>
  <si>
    <t>PK12-5</t>
  </si>
  <si>
    <t>PK12-6</t>
  </si>
  <si>
    <t>PK12-7</t>
  </si>
  <si>
    <t>PK12-8</t>
  </si>
  <si>
    <t>PK12-9</t>
  </si>
  <si>
    <t>PK12-10</t>
  </si>
  <si>
    <t>PK12-11</t>
  </si>
  <si>
    <t>PK12-12</t>
  </si>
  <si>
    <t>PK12-Ung</t>
  </si>
  <si>
    <t>B3 Stud Gender</t>
  </si>
  <si>
    <t>C4 cont</t>
  </si>
  <si>
    <t>Remain in CE</t>
  </si>
  <si>
    <t>Specific Disabilities cont.</t>
  </si>
  <si>
    <t>Speech-Lang</t>
  </si>
  <si>
    <t>Converts</t>
  </si>
  <si>
    <t>To answer the questions below, put a '1' in either the Yes or No column.</t>
  </si>
  <si>
    <r>
      <t xml:space="preserve">(Note: Total </t>
    </r>
    <r>
      <rPr>
        <i/>
        <sz val="10"/>
        <color indexed="48"/>
        <rFont val="Arial"/>
        <family val="2"/>
      </rPr>
      <t>must agree</t>
    </r>
    <r>
      <rPr>
        <i/>
        <sz val="10"/>
        <rFont val="Arial"/>
        <family val="2"/>
      </rPr>
      <t xml:space="preserve"> with total </t>
    </r>
    <r>
      <rPr>
        <i/>
        <sz val="10"/>
        <color indexed="48"/>
        <rFont val="Arial"/>
        <family val="2"/>
      </rPr>
      <t>Enrollment by Grade Level and by Gender</t>
    </r>
    <r>
      <rPr>
        <i/>
        <sz val="10"/>
        <rFont val="Arial"/>
        <family val="2"/>
      </rPr>
      <t>).</t>
    </r>
  </si>
  <si>
    <t>School Category</t>
  </si>
  <si>
    <t>NOT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</si>
</sst>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20" x14ac:knownFonts="1">
    <font>
      <sz val="10"/>
      <name val="Arial"/>
    </font>
    <font>
      <b/>
      <u/>
      <sz val="10"/>
      <color indexed="48"/>
      <name val="Arial"/>
      <family val="2"/>
    </font>
    <font>
      <b/>
      <sz val="8"/>
      <name val="Arial"/>
      <family val="2"/>
    </font>
    <font>
      <b/>
      <sz val="8"/>
      <color indexed="8"/>
      <name val="Arial"/>
      <family val="2"/>
    </font>
    <font>
      <b/>
      <sz val="10"/>
      <color indexed="10"/>
      <name val="Arial"/>
      <family val="2"/>
    </font>
    <font>
      <sz val="10"/>
      <name val="Arial"/>
      <family val="2"/>
    </font>
    <font>
      <sz val="10"/>
      <color indexed="9"/>
      <name val="Arial"/>
      <family val="2"/>
    </font>
    <font>
      <b/>
      <sz val="10"/>
      <name val="Arial"/>
      <family val="2"/>
    </font>
    <font>
      <b/>
      <sz val="14"/>
      <name val="Arial"/>
      <family val="2"/>
    </font>
    <font>
      <i/>
      <sz val="10"/>
      <name val="Arial"/>
      <family val="2"/>
    </font>
    <font>
      <sz val="10"/>
      <color indexed="10"/>
      <name val="Arial"/>
      <family val="2"/>
    </font>
    <font>
      <sz val="10"/>
      <name val="Arial"/>
      <family val="2"/>
    </font>
    <font>
      <i/>
      <sz val="10"/>
      <color indexed="48"/>
      <name val="Arial"/>
      <family val="2"/>
    </font>
    <font>
      <b/>
      <u/>
      <sz val="14"/>
      <color indexed="48"/>
      <name val="Arial"/>
      <family val="2"/>
    </font>
    <font>
      <b/>
      <sz val="16"/>
      <name val="Arial"/>
      <family val="2"/>
    </font>
    <font>
      <b/>
      <i/>
      <u/>
      <sz val="10"/>
      <name val="Arial"/>
      <family val="2"/>
    </font>
    <font>
      <i/>
      <sz val="11"/>
      <name val="Arial"/>
      <family val="2"/>
    </font>
    <font>
      <sz val="10"/>
      <color rgb="FFFF0000"/>
      <name val="Arial"/>
      <family val="2"/>
    </font>
    <font>
      <b/>
      <sz val="10"/>
      <color rgb="FFFF0000"/>
      <name val="Arial"/>
      <family val="2"/>
    </font>
    <font>
      <sz val="10"/>
      <name val="Arial"/>
    </font>
  </fonts>
  <fills count="10">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1"/>
        <bgColor indexed="64"/>
      </patternFill>
    </fill>
    <fill>
      <patternFill patternType="solid">
        <fgColor indexed="27"/>
        <bgColor indexed="64"/>
      </patternFill>
    </fill>
    <fill>
      <patternFill patternType="solid">
        <fgColor indexed="22"/>
        <bgColor indexed="64"/>
      </patternFill>
    </fill>
    <fill>
      <patternFill patternType="solid">
        <fgColor rgb="FFFFFFFF"/>
        <bgColor indexed="64"/>
      </patternFill>
    </fill>
    <fill>
      <patternFill patternType="solid">
        <fgColor rgb="FFCCFFFF"/>
        <bgColor indexed="64"/>
      </patternFill>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rgb="FFFFFFFF"/>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9" fontId="19" fillId="0" borderId="0" applyFont="0" applyFill="0" applyBorder="0" applyAlignment="0" applyProtection="0"/>
  </cellStyleXfs>
  <cellXfs count="119">
    <xf numFmtId="0" fontId="0" fillId="0" borderId="0" xfId="0"/>
    <xf numFmtId="0" fontId="0" fillId="2" borderId="0" xfId="0" applyFill="1"/>
    <xf numFmtId="0" fontId="2" fillId="0" borderId="0" xfId="0" applyFont="1" applyAlignment="1">
      <alignment horizontal="center"/>
    </xf>
    <xf numFmtId="0" fontId="3" fillId="2" borderId="0" xfId="0" applyFont="1" applyFill="1" applyAlignment="1">
      <alignment horizontal="center"/>
    </xf>
    <xf numFmtId="0" fontId="0" fillId="3" borderId="1" xfId="0" applyFill="1" applyBorder="1" applyProtection="1">
      <protection locked="0"/>
    </xf>
    <xf numFmtId="0" fontId="4" fillId="2" borderId="0" xfId="0" applyFont="1" applyFill="1" applyAlignment="1">
      <alignment horizontal="center" wrapText="1"/>
    </xf>
    <xf numFmtId="0" fontId="0" fillId="2" borderId="0" xfId="0" applyFill="1" applyAlignment="1">
      <alignment horizontal="right"/>
    </xf>
    <xf numFmtId="0" fontId="0" fillId="0" borderId="0" xfId="0" applyProtection="1">
      <protection hidden="1"/>
    </xf>
    <xf numFmtId="0" fontId="7" fillId="2" borderId="0" xfId="0" applyFont="1" applyFill="1"/>
    <xf numFmtId="0" fontId="5" fillId="2" borderId="0" xfId="0" applyFont="1" applyFill="1"/>
    <xf numFmtId="0" fontId="0" fillId="3" borderId="3" xfId="0" applyFill="1" applyBorder="1" applyProtection="1">
      <protection locked="0"/>
    </xf>
    <xf numFmtId="0" fontId="0" fillId="0" borderId="0" xfId="0" applyAlignment="1">
      <alignment wrapText="1"/>
    </xf>
    <xf numFmtId="0" fontId="4" fillId="2" borderId="0" xfId="0" applyFont="1" applyFill="1" applyAlignment="1">
      <alignment horizontal="left"/>
    </xf>
    <xf numFmtId="0" fontId="9" fillId="2" borderId="0" xfId="0" applyFont="1" applyFill="1"/>
    <xf numFmtId="0" fontId="10" fillId="2" borderId="0" xfId="0" applyFont="1" applyFill="1"/>
    <xf numFmtId="0" fontId="4" fillId="2" borderId="0" xfId="0" applyFont="1" applyFill="1"/>
    <xf numFmtId="0" fontId="11" fillId="0" borderId="0" xfId="0" applyFont="1"/>
    <xf numFmtId="1" fontId="0" fillId="0" borderId="0" xfId="0" applyNumberFormat="1"/>
    <xf numFmtId="0" fontId="7" fillId="2" borderId="0" xfId="0" applyFont="1" applyFill="1" applyAlignment="1">
      <alignment horizontal="center"/>
    </xf>
    <xf numFmtId="2" fontId="0" fillId="2" borderId="0" xfId="0" applyNumberFormat="1" applyFill="1" applyAlignment="1">
      <alignment horizontal="centerContinuous"/>
    </xf>
    <xf numFmtId="2" fontId="0" fillId="0" borderId="0" xfId="0" applyNumberFormat="1" applyAlignment="1">
      <alignment horizontal="centerContinuous"/>
    </xf>
    <xf numFmtId="0" fontId="1" fillId="2" borderId="0" xfId="0" applyFont="1" applyFill="1" applyAlignment="1">
      <alignment horizontal="centerContinuous"/>
    </xf>
    <xf numFmtId="0" fontId="0" fillId="2" borderId="0" xfId="0" applyFill="1" applyAlignment="1">
      <alignment horizontal="centerContinuous"/>
    </xf>
    <xf numFmtId="0" fontId="0" fillId="0" borderId="0" xfId="0" applyAlignment="1">
      <alignment horizontal="centerContinuous"/>
    </xf>
    <xf numFmtId="0" fontId="9" fillId="2" borderId="0" xfId="0" applyFont="1" applyFill="1" applyAlignment="1">
      <alignment horizontal="centerContinuous"/>
    </xf>
    <xf numFmtId="0" fontId="7" fillId="2" borderId="0" xfId="0" applyFont="1" applyFill="1" applyAlignment="1">
      <alignment horizontal="centerContinuous"/>
    </xf>
    <xf numFmtId="0" fontId="8" fillId="2" borderId="0" xfId="0" applyFont="1" applyFill="1" applyAlignment="1">
      <alignment horizontal="centerContinuous"/>
    </xf>
    <xf numFmtId="0" fontId="2" fillId="2" borderId="0" xfId="0" applyFont="1" applyFill="1" applyAlignment="1">
      <alignment horizontal="center"/>
    </xf>
    <xf numFmtId="0" fontId="0" fillId="3" borderId="1" xfId="0" applyFill="1" applyBorder="1" applyAlignment="1" applyProtection="1">
      <alignment horizontal="center"/>
      <protection locked="0"/>
    </xf>
    <xf numFmtId="0" fontId="0" fillId="5" borderId="1" xfId="0" applyFill="1" applyBorder="1" applyAlignment="1">
      <alignment horizontal="center"/>
    </xf>
    <xf numFmtId="3" fontId="0" fillId="4" borderId="1" xfId="0" applyNumberFormat="1" applyFill="1" applyBorder="1" applyAlignment="1">
      <alignment horizontal="center"/>
    </xf>
    <xf numFmtId="0" fontId="7" fillId="0" borderId="0" xfId="0" applyFont="1" applyAlignment="1">
      <alignment horizontal="centerContinuous"/>
    </xf>
    <xf numFmtId="3" fontId="0" fillId="3" borderId="1" xfId="0" applyNumberFormat="1" applyFill="1" applyBorder="1" applyAlignment="1" applyProtection="1">
      <alignment horizontal="center"/>
      <protection locked="0"/>
    </xf>
    <xf numFmtId="3" fontId="0" fillId="5" borderId="1" xfId="0" applyNumberFormat="1" applyFill="1" applyBorder="1" applyAlignment="1">
      <alignment horizontal="center"/>
    </xf>
    <xf numFmtId="0" fontId="7" fillId="0" borderId="0" xfId="0" applyFont="1" applyAlignment="1">
      <alignment horizontal="center"/>
    </xf>
    <xf numFmtId="0" fontId="9" fillId="0" borderId="0" xfId="0" applyFont="1"/>
    <xf numFmtId="164" fontId="0" fillId="4" borderId="1" xfId="0" applyNumberFormat="1" applyFill="1" applyBorder="1" applyAlignment="1">
      <alignment horizontal="center"/>
    </xf>
    <xf numFmtId="0" fontId="13" fillId="2" borderId="0" xfId="0" applyFont="1" applyFill="1" applyAlignment="1">
      <alignment horizontal="centerContinuous"/>
    </xf>
    <xf numFmtId="0" fontId="14" fillId="2" borderId="0" xfId="0" applyFont="1" applyFill="1" applyAlignment="1">
      <alignment horizontal="centerContinuous"/>
    </xf>
    <xf numFmtId="0" fontId="16" fillId="2" borderId="0" xfId="0" applyFont="1" applyFill="1" applyAlignment="1">
      <alignment horizontal="centerContinuous"/>
    </xf>
    <xf numFmtId="37" fontId="0" fillId="3" borderId="1" xfId="0" applyNumberFormat="1" applyFill="1" applyBorder="1" applyAlignment="1" applyProtection="1">
      <alignment horizontal="center"/>
      <protection locked="0"/>
    </xf>
    <xf numFmtId="37" fontId="0" fillId="5" borderId="1" xfId="0" applyNumberFormat="1" applyFill="1" applyBorder="1" applyAlignment="1">
      <alignment horizontal="center"/>
    </xf>
    <xf numFmtId="0" fontId="2" fillId="0" borderId="5" xfId="0" applyFont="1" applyBorder="1" applyAlignment="1">
      <alignment horizontal="center"/>
    </xf>
    <xf numFmtId="0" fontId="9" fillId="0" borderId="0" xfId="0" applyFont="1" applyAlignment="1">
      <alignment horizontal="centerContinuous"/>
    </xf>
    <xf numFmtId="0" fontId="0" fillId="3" borderId="1" xfId="0" applyFill="1" applyBorder="1" applyAlignment="1" applyProtection="1">
      <alignment horizontal="centerContinuous"/>
      <protection locked="0"/>
    </xf>
    <xf numFmtId="0" fontId="5" fillId="3" borderId="7" xfId="0" applyFont="1" applyFill="1" applyBorder="1" applyProtection="1">
      <protection locked="0"/>
    </xf>
    <xf numFmtId="0" fontId="5" fillId="3" borderId="9" xfId="0" applyFont="1" applyFill="1" applyBorder="1" applyProtection="1">
      <protection locked="0"/>
    </xf>
    <xf numFmtId="0" fontId="9" fillId="2" borderId="0" xfId="0" applyFont="1" applyFill="1" applyAlignment="1">
      <alignment horizontal="left"/>
    </xf>
    <xf numFmtId="0" fontId="5" fillId="0" borderId="0" xfId="0" applyFont="1"/>
    <xf numFmtId="0" fontId="17" fillId="0" borderId="0" xfId="0" applyFont="1"/>
    <xf numFmtId="1" fontId="5" fillId="0" borderId="0" xfId="0" applyNumberFormat="1" applyFont="1"/>
    <xf numFmtId="0" fontId="0" fillId="0" borderId="0" xfId="0" applyProtection="1">
      <protection locked="0"/>
    </xf>
    <xf numFmtId="0" fontId="7" fillId="7" borderId="0" xfId="0" applyFont="1" applyFill="1" applyAlignment="1">
      <alignment wrapText="1"/>
    </xf>
    <xf numFmtId="0" fontId="0" fillId="7" borderId="0" xfId="0" applyFill="1"/>
    <xf numFmtId="0" fontId="0" fillId="9" borderId="1" xfId="0" applyFill="1" applyBorder="1" applyAlignment="1" applyProtection="1">
      <alignment wrapText="1"/>
      <protection locked="0"/>
    </xf>
    <xf numFmtId="9" fontId="0" fillId="5" borderId="1" xfId="0" applyNumberFormat="1" applyFill="1" applyBorder="1" applyAlignment="1">
      <alignment horizontal="center"/>
    </xf>
    <xf numFmtId="9" fontId="0" fillId="4" borderId="1" xfId="0" applyNumberFormat="1" applyFill="1" applyBorder="1" applyAlignment="1">
      <alignment horizontal="center"/>
    </xf>
    <xf numFmtId="0" fontId="5" fillId="2" borderId="0" xfId="0" applyFont="1" applyFill="1" applyAlignment="1">
      <alignment horizontal="right"/>
    </xf>
    <xf numFmtId="9" fontId="0" fillId="8" borderId="1" xfId="0" applyNumberFormat="1" applyFill="1" applyBorder="1" applyAlignment="1">
      <alignment horizontal="center"/>
    </xf>
    <xf numFmtId="14" fontId="9" fillId="0" borderId="0" xfId="0" applyNumberFormat="1" applyFont="1" applyAlignment="1">
      <alignment horizontal="centerContinuous"/>
    </xf>
    <xf numFmtId="14" fontId="0" fillId="2" borderId="0" xfId="0" applyNumberFormat="1" applyFill="1" applyAlignment="1">
      <alignment horizontal="centerContinuous"/>
    </xf>
    <xf numFmtId="14" fontId="0" fillId="7" borderId="0" xfId="0" applyNumberFormat="1" applyFill="1" applyAlignment="1" applyProtection="1">
      <alignment horizontal="centerContinuous"/>
      <protection locked="0"/>
    </xf>
    <xf numFmtId="14" fontId="0" fillId="7" borderId="0" xfId="0" applyNumberFormat="1" applyFill="1" applyAlignment="1">
      <alignment horizontal="centerContinuous"/>
    </xf>
    <xf numFmtId="0" fontId="0" fillId="2" borderId="0" xfId="0" applyFill="1" applyProtection="1">
      <protection locked="0"/>
    </xf>
    <xf numFmtId="0" fontId="5" fillId="2" borderId="0" xfId="0" applyFont="1" applyFill="1" applyProtection="1">
      <protection locked="0"/>
    </xf>
    <xf numFmtId="0" fontId="7" fillId="0" borderId="0" xfId="0" applyFont="1" applyAlignment="1" applyProtection="1">
      <alignment horizontal="centerContinuous"/>
      <protection locked="0"/>
    </xf>
    <xf numFmtId="0" fontId="9" fillId="2" borderId="0" xfId="0" applyFont="1" applyFill="1" applyAlignment="1" applyProtection="1">
      <alignment horizontal="centerContinuous"/>
      <protection locked="0"/>
    </xf>
    <xf numFmtId="0" fontId="7" fillId="2" borderId="0" xfId="0" applyFont="1" applyFill="1" applyProtection="1">
      <protection locked="0"/>
    </xf>
    <xf numFmtId="0" fontId="0" fillId="2" borderId="0" xfId="0" applyFill="1" applyAlignment="1" applyProtection="1">
      <alignment wrapText="1"/>
      <protection locked="0"/>
    </xf>
    <xf numFmtId="0" fontId="5" fillId="2" borderId="0" xfId="0" applyFont="1" applyFill="1" applyAlignment="1" applyProtection="1">
      <alignment wrapText="1"/>
      <protection locked="0"/>
    </xf>
    <xf numFmtId="0" fontId="4" fillId="2" borderId="0" xfId="0" applyFont="1" applyFill="1" applyProtection="1">
      <protection locked="0"/>
    </xf>
    <xf numFmtId="0" fontId="6" fillId="6" borderId="1" xfId="0" applyFont="1" applyFill="1" applyBorder="1" applyAlignment="1" applyProtection="1">
      <alignment horizontal="center"/>
      <protection locked="0"/>
    </xf>
    <xf numFmtId="0" fontId="0" fillId="6" borderId="1" xfId="0" applyFill="1" applyBorder="1" applyAlignment="1" applyProtection="1">
      <alignment horizontal="center"/>
      <protection locked="0"/>
    </xf>
    <xf numFmtId="0" fontId="10" fillId="2" borderId="0" xfId="0" applyFont="1" applyFill="1" applyProtection="1">
      <protection locked="0"/>
    </xf>
    <xf numFmtId="0" fontId="0" fillId="7" borderId="0" xfId="0" applyFill="1" applyProtection="1">
      <protection locked="0"/>
    </xf>
    <xf numFmtId="0" fontId="7" fillId="0" borderId="0" xfId="0" applyFont="1" applyAlignment="1" applyProtection="1">
      <alignment horizontal="center"/>
      <protection locked="0"/>
    </xf>
    <xf numFmtId="0" fontId="7" fillId="2" borderId="0" xfId="0" applyFont="1" applyFill="1" applyAlignment="1" applyProtection="1">
      <alignment horizontal="center"/>
      <protection locked="0"/>
    </xf>
    <xf numFmtId="0" fontId="5" fillId="3" borderId="1" xfId="0" applyFont="1" applyFill="1" applyBorder="1" applyAlignment="1" applyProtection="1">
      <alignment horizontal="center"/>
      <protection locked="0"/>
    </xf>
    <xf numFmtId="0" fontId="5" fillId="3" borderId="6" xfId="0" applyFont="1" applyFill="1" applyBorder="1" applyProtection="1">
      <protection locked="0"/>
    </xf>
    <xf numFmtId="0" fontId="5" fillId="3" borderId="8" xfId="0" applyFont="1" applyFill="1" applyBorder="1" applyProtection="1">
      <protection locked="0"/>
    </xf>
    <xf numFmtId="0" fontId="5" fillId="3" borderId="2" xfId="0" applyFont="1" applyFill="1" applyBorder="1" applyProtection="1">
      <protection locked="0"/>
    </xf>
    <xf numFmtId="0" fontId="5" fillId="3" borderId="10" xfId="0" applyFont="1" applyFill="1" applyBorder="1" applyProtection="1">
      <protection locked="0"/>
    </xf>
    <xf numFmtId="0" fontId="5" fillId="2" borderId="0" xfId="0" applyFont="1" applyFill="1" applyAlignment="1">
      <alignment horizontal="centerContinuous"/>
    </xf>
    <xf numFmtId="0" fontId="5" fillId="2" borderId="0" xfId="0" applyFont="1" applyFill="1" applyAlignment="1">
      <alignment horizontal="left"/>
    </xf>
    <xf numFmtId="0" fontId="5" fillId="2" borderId="4" xfId="0" applyFont="1" applyFill="1" applyBorder="1" applyAlignment="1">
      <alignment horizontal="left" wrapText="1"/>
    </xf>
    <xf numFmtId="0" fontId="5" fillId="2" borderId="0" xfId="0" applyFont="1" applyFill="1" applyAlignment="1">
      <alignment horizontal="left" vertical="center"/>
    </xf>
    <xf numFmtId="0" fontId="2" fillId="7" borderId="0" xfId="0" applyFont="1" applyFill="1" applyAlignment="1">
      <alignment horizontal="center"/>
    </xf>
    <xf numFmtId="0" fontId="0" fillId="5" borderId="1" xfId="0" applyFill="1" applyBorder="1" applyAlignment="1">
      <alignment horizontal="center" vertical="center"/>
    </xf>
    <xf numFmtId="0" fontId="0" fillId="9" borderId="1" xfId="0" applyFill="1" applyBorder="1"/>
    <xf numFmtId="0" fontId="18" fillId="2" borderId="0" xfId="0" applyFont="1" applyFill="1"/>
    <xf numFmtId="0" fontId="2" fillId="7" borderId="5" xfId="0" applyFont="1" applyFill="1" applyBorder="1" applyAlignment="1">
      <alignment horizontal="center"/>
    </xf>
    <xf numFmtId="0" fontId="2" fillId="7" borderId="0" xfId="0" applyFont="1" applyFill="1" applyAlignment="1">
      <alignment horizontal="center" wrapText="1"/>
    </xf>
    <xf numFmtId="0" fontId="8" fillId="2" borderId="0" xfId="0" applyFont="1" applyFill="1" applyAlignment="1">
      <alignment horizontal="center"/>
    </xf>
    <xf numFmtId="0" fontId="0" fillId="7" borderId="0" xfId="0" applyFill="1" applyAlignment="1">
      <alignment horizontal="right"/>
    </xf>
    <xf numFmtId="0" fontId="18" fillId="7" borderId="0" xfId="0" applyFont="1" applyFill="1" applyAlignment="1">
      <alignment horizontal="left"/>
    </xf>
    <xf numFmtId="9" fontId="5" fillId="8" borderId="1" xfId="1" applyFont="1" applyFill="1" applyBorder="1" applyAlignment="1">
      <alignment horizontal="center"/>
    </xf>
    <xf numFmtId="0" fontId="5" fillId="9" borderId="1" xfId="0" applyFont="1" applyFill="1" applyBorder="1" applyAlignment="1">
      <alignment horizontal="center"/>
    </xf>
    <xf numFmtId="0" fontId="5" fillId="8" borderId="1" xfId="0" applyFont="1" applyFill="1" applyBorder="1" applyAlignment="1">
      <alignment horizontal="center"/>
    </xf>
    <xf numFmtId="0" fontId="5" fillId="9" borderId="1" xfId="0" applyFont="1" applyFill="1" applyBorder="1" applyAlignment="1" applyProtection="1">
      <alignment horizontal="center"/>
      <protection locked="0"/>
    </xf>
    <xf numFmtId="0" fontId="0" fillId="9" borderId="1" xfId="0" applyFill="1" applyBorder="1" applyAlignment="1">
      <alignment horizontal="center"/>
    </xf>
    <xf numFmtId="1" fontId="0" fillId="3" borderId="1" xfId="0" applyNumberFormat="1" applyFill="1" applyBorder="1" applyAlignment="1" applyProtection="1">
      <alignment horizontal="center" vertical="center" readingOrder="1"/>
      <protection locked="0"/>
    </xf>
    <xf numFmtId="0" fontId="5" fillId="2" borderId="0" xfId="0" applyFont="1" applyFill="1" applyAlignment="1">
      <alignment horizontal="left" vertical="center"/>
    </xf>
    <xf numFmtId="0" fontId="13" fillId="2" borderId="0" xfId="0" applyFont="1" applyFill="1" applyAlignment="1">
      <alignment horizontal="center"/>
    </xf>
    <xf numFmtId="0" fontId="9" fillId="2" borderId="0" xfId="0" applyFont="1" applyFill="1" applyAlignment="1">
      <alignment horizontal="center"/>
    </xf>
    <xf numFmtId="2" fontId="9" fillId="2" borderId="0" xfId="0" applyNumberFormat="1" applyFont="1" applyFill="1" applyAlignment="1">
      <alignment horizontal="center"/>
    </xf>
    <xf numFmtId="0" fontId="9" fillId="2" borderId="0" xfId="0" applyFont="1" applyFill="1" applyAlignment="1">
      <alignment horizontal="center" vertical="center"/>
    </xf>
    <xf numFmtId="0" fontId="7" fillId="2" borderId="0" xfId="0" applyFont="1" applyFill="1" applyAlignment="1">
      <alignment horizontal="center"/>
    </xf>
    <xf numFmtId="0" fontId="5" fillId="2" borderId="0" xfId="0" applyFont="1" applyFill="1" applyAlignment="1">
      <alignment horizontal="left" wrapText="1"/>
    </xf>
    <xf numFmtId="0" fontId="5" fillId="2" borderId="4" xfId="0" applyFont="1" applyFill="1" applyBorder="1" applyAlignment="1">
      <alignment horizontal="left" wrapText="1"/>
    </xf>
    <xf numFmtId="0" fontId="5" fillId="2" borderId="0" xfId="0" applyFont="1" applyFill="1" applyAlignment="1">
      <alignment horizontal="left"/>
    </xf>
    <xf numFmtId="0" fontId="5" fillId="2" borderId="4" xfId="0" applyFont="1" applyFill="1" applyBorder="1" applyAlignment="1">
      <alignment horizontal="left"/>
    </xf>
    <xf numFmtId="0" fontId="5" fillId="2" borderId="0" xfId="0"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right" wrapText="1"/>
    </xf>
    <xf numFmtId="0" fontId="0" fillId="2" borderId="0" xfId="0" applyFill="1" applyAlignment="1">
      <alignment horizontal="right"/>
    </xf>
    <xf numFmtId="0" fontId="0" fillId="2" borderId="0" xfId="0" applyFill="1" applyAlignment="1">
      <alignment horizontal="right" wrapText="1"/>
    </xf>
    <xf numFmtId="0" fontId="5" fillId="3" borderId="7" xfId="0" applyFont="1" applyFill="1" applyBorder="1" applyAlignment="1" applyProtection="1">
      <alignment horizontal="center"/>
      <protection locked="0"/>
    </xf>
    <xf numFmtId="0" fontId="5" fillId="3" borderId="6" xfId="0" applyFont="1" applyFill="1" applyBorder="1" applyAlignment="1" applyProtection="1">
      <alignment horizontal="center"/>
      <protection locked="0"/>
    </xf>
    <xf numFmtId="0" fontId="5" fillId="3" borderId="8" xfId="0" applyFont="1" applyFill="1" applyBorder="1" applyAlignment="1" applyProtection="1">
      <alignment horizontal="center"/>
      <protection locked="0"/>
    </xf>
  </cellXfs>
  <cellStyles count="2">
    <cellStyle name="Normal" xfId="0" builtinId="0"/>
    <cellStyle name="Percent" xfId="1" builtinId="5"/>
  </cellStyles>
  <dxfs count="8">
    <dxf>
      <fill>
        <patternFill>
          <bgColor theme="5" tint="0.59996337778862885"/>
        </patternFill>
      </fill>
    </dxf>
    <dxf>
      <fill>
        <patternFill>
          <bgColor theme="5" tint="0.39994506668294322"/>
        </patternFill>
      </fill>
    </dxf>
    <dxf>
      <fill>
        <patternFill>
          <bgColor theme="5" tint="0.39994506668294322"/>
        </patternFill>
      </fill>
    </dxf>
    <dxf>
      <fill>
        <patternFill>
          <bgColor theme="5" tint="0.59996337778862885"/>
        </patternFill>
      </fill>
    </dxf>
    <dxf>
      <font>
        <color auto="1"/>
      </font>
      <fill>
        <patternFill>
          <bgColor theme="5" tint="0.39994506668294322"/>
        </patternFill>
      </fill>
    </dxf>
    <dxf>
      <fill>
        <patternFill>
          <bgColor theme="5" tint="0.59996337778862885"/>
        </patternFill>
      </fill>
    </dxf>
    <dxf>
      <fill>
        <patternFill>
          <bgColor theme="5" tint="0.39994506668294322"/>
        </patternFill>
      </fill>
    </dxf>
    <dxf>
      <fill>
        <patternFill>
          <bgColor theme="5" tint="0.399945066682943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FF"/>
      <color rgb="FFCCFFFF"/>
      <color rgb="FFFFFFCC"/>
      <color rgb="FFB2B2B2"/>
      <color rgb="FFFFFF66"/>
      <color rgb="FFF9F0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Custom 2">
      <a:dk1>
        <a:srgbClr val="203B66"/>
      </a:dk1>
      <a:lt1>
        <a:srgbClr val="F0D38E"/>
      </a:lt1>
      <a:dk2>
        <a:srgbClr val="A1B245"/>
      </a:dk2>
      <a:lt2>
        <a:srgbClr val="5F769B"/>
      </a:lt2>
      <a:accent1>
        <a:srgbClr val="39537F"/>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9"/>
  <sheetViews>
    <sheetView tabSelected="1" topLeftCell="A137" zoomScale="80" zoomScaleNormal="80" workbookViewId="0">
      <selection activeCell="F48" sqref="F48"/>
    </sheetView>
  </sheetViews>
  <sheetFormatPr defaultColWidth="8.81640625" defaultRowHeight="12.5" x14ac:dyDescent="0.25"/>
  <cols>
    <col min="1" max="1" width="13.81640625" customWidth="1"/>
    <col min="2" max="2" width="11.7265625" customWidth="1"/>
    <col min="3" max="3" width="19.7265625" customWidth="1"/>
    <col min="4" max="4" width="14.26953125" customWidth="1"/>
    <col min="5" max="5" width="15.1796875" customWidth="1"/>
    <col min="6" max="6" width="18.453125" customWidth="1"/>
    <col min="7" max="7" width="11.453125" customWidth="1"/>
    <col min="8" max="8" width="11.81640625" customWidth="1"/>
    <col min="9" max="9" width="10.81640625" style="7" customWidth="1"/>
    <col min="10" max="10" width="10.81640625" customWidth="1"/>
    <col min="11" max="11" width="11.453125" customWidth="1"/>
  </cols>
  <sheetData>
    <row r="1" spans="1:9" ht="20" x14ac:dyDescent="0.4">
      <c r="A1" s="38" t="s">
        <v>0</v>
      </c>
      <c r="B1" s="23"/>
      <c r="C1" s="26"/>
      <c r="D1" s="26"/>
      <c r="E1" s="26"/>
      <c r="F1" s="22"/>
      <c r="G1" s="22"/>
      <c r="H1" s="22"/>
      <c r="I1" s="26"/>
    </row>
    <row r="2" spans="1:9" ht="20" x14ac:dyDescent="0.4">
      <c r="A2" s="38" t="s">
        <v>1</v>
      </c>
      <c r="B2" s="26"/>
      <c r="C2" s="23"/>
      <c r="D2" s="26"/>
      <c r="E2" s="26"/>
      <c r="F2" s="22"/>
      <c r="G2" s="22"/>
      <c r="H2" s="22"/>
      <c r="I2" s="21"/>
    </row>
    <row r="3" spans="1:9" ht="18" x14ac:dyDescent="0.4">
      <c r="A3" s="26"/>
      <c r="B3" s="26"/>
      <c r="C3" s="26"/>
      <c r="D3" s="26"/>
      <c r="E3" s="26"/>
      <c r="F3" s="22"/>
      <c r="G3" s="22"/>
      <c r="H3" s="22"/>
      <c r="I3" s="24"/>
    </row>
    <row r="4" spans="1:9" ht="18" x14ac:dyDescent="0.4">
      <c r="A4" s="37" t="s">
        <v>2</v>
      </c>
      <c r="B4" s="26"/>
      <c r="C4" s="23"/>
      <c r="D4" s="26"/>
      <c r="E4" s="26"/>
      <c r="F4" s="22"/>
      <c r="G4" s="22"/>
      <c r="H4" s="22"/>
      <c r="I4" s="22"/>
    </row>
    <row r="5" spans="1:9" x14ac:dyDescent="0.25">
      <c r="A5" s="63"/>
      <c r="B5" s="63"/>
      <c r="C5" s="63"/>
      <c r="D5" s="63"/>
      <c r="E5" s="63"/>
      <c r="F5" s="63"/>
      <c r="G5" s="63"/>
      <c r="H5" s="63"/>
      <c r="I5" s="63"/>
    </row>
    <row r="6" spans="1:9" ht="25" x14ac:dyDescent="0.25">
      <c r="A6" s="64" t="s">
        <v>3</v>
      </c>
      <c r="B6" s="64"/>
      <c r="C6" s="45"/>
      <c r="D6" s="78"/>
      <c r="E6" s="79"/>
      <c r="F6" s="11" t="s">
        <v>4</v>
      </c>
      <c r="G6" s="45"/>
      <c r="H6" s="79"/>
      <c r="I6" s="63"/>
    </row>
    <row r="7" spans="1:9" x14ac:dyDescent="0.25">
      <c r="A7" s="64" t="s">
        <v>5</v>
      </c>
      <c r="B7" s="64"/>
      <c r="C7" s="46"/>
      <c r="D7" s="80"/>
      <c r="E7" s="81"/>
      <c r="F7" s="64" t="s">
        <v>6</v>
      </c>
      <c r="G7" s="45"/>
      <c r="H7" s="79"/>
      <c r="I7" s="63"/>
    </row>
    <row r="8" spans="1:9" x14ac:dyDescent="0.25">
      <c r="A8" s="64" t="s">
        <v>7</v>
      </c>
      <c r="B8" s="64"/>
      <c r="C8" s="46"/>
      <c r="D8" s="80"/>
      <c r="E8" s="81"/>
      <c r="F8" s="64"/>
      <c r="G8" s="64"/>
      <c r="H8" s="64"/>
      <c r="I8" s="63"/>
    </row>
    <row r="9" spans="1:9" x14ac:dyDescent="0.25">
      <c r="A9" s="64" t="s">
        <v>8</v>
      </c>
      <c r="B9" s="64"/>
      <c r="C9" s="46"/>
      <c r="D9" s="80"/>
      <c r="E9" s="81"/>
      <c r="F9" s="64"/>
      <c r="G9" s="64"/>
      <c r="H9" s="64"/>
      <c r="I9" s="63"/>
    </row>
    <row r="10" spans="1:9" x14ac:dyDescent="0.25">
      <c r="A10" s="64" t="s">
        <v>9</v>
      </c>
      <c r="B10" s="64"/>
      <c r="C10" s="116"/>
      <c r="D10" s="117"/>
      <c r="E10" s="118"/>
      <c r="F10" s="64"/>
      <c r="G10" s="64"/>
      <c r="H10" s="64"/>
      <c r="I10" s="63"/>
    </row>
    <row r="11" spans="1:9" ht="13" x14ac:dyDescent="0.3">
      <c r="A11" s="65"/>
      <c r="B11" s="63"/>
      <c r="C11" s="63"/>
      <c r="D11" s="63"/>
      <c r="E11" s="63"/>
      <c r="F11" s="63"/>
      <c r="G11" s="63"/>
      <c r="H11" s="63"/>
      <c r="I11" s="63"/>
    </row>
    <row r="12" spans="1:9" s="16" customFormat="1" ht="13" x14ac:dyDescent="0.3">
      <c r="A12" s="66" t="s">
        <v>10</v>
      </c>
      <c r="B12" s="66"/>
      <c r="C12" s="66"/>
      <c r="D12" s="66"/>
      <c r="E12" s="66"/>
      <c r="F12" s="66"/>
      <c r="G12" s="66"/>
      <c r="H12" s="66"/>
      <c r="I12" s="63"/>
    </row>
    <row r="13" spans="1:9" s="16" customFormat="1" ht="13" x14ac:dyDescent="0.3">
      <c r="A13" s="66" t="s">
        <v>11</v>
      </c>
      <c r="B13" s="66"/>
      <c r="C13" s="66"/>
      <c r="D13" s="66"/>
      <c r="E13" s="66"/>
      <c r="F13" s="66"/>
      <c r="G13" s="66"/>
      <c r="H13" s="66"/>
      <c r="I13" s="63"/>
    </row>
    <row r="14" spans="1:9" ht="13" x14ac:dyDescent="0.3">
      <c r="A14" s="67"/>
      <c r="B14" s="63"/>
      <c r="C14" s="63"/>
      <c r="D14" s="63"/>
      <c r="E14" s="63"/>
      <c r="F14" s="63"/>
      <c r="G14" s="51"/>
      <c r="H14" s="63"/>
      <c r="I14" s="63"/>
    </row>
    <row r="15" spans="1:9" ht="13" x14ac:dyDescent="0.3">
      <c r="A15" s="67" t="s">
        <v>12</v>
      </c>
      <c r="B15" s="63"/>
      <c r="C15" s="63"/>
      <c r="D15" s="67" t="s">
        <v>13</v>
      </c>
      <c r="E15" s="63"/>
      <c r="F15" s="63"/>
      <c r="G15" s="67" t="s">
        <v>14</v>
      </c>
      <c r="H15" s="63"/>
      <c r="I15" s="63"/>
    </row>
    <row r="16" spans="1:9" ht="13" x14ac:dyDescent="0.3">
      <c r="A16" s="67"/>
      <c r="B16" s="63"/>
      <c r="C16" s="63"/>
      <c r="D16" s="64"/>
      <c r="E16" s="63"/>
      <c r="F16" s="63"/>
      <c r="G16" s="67"/>
      <c r="H16" s="63"/>
      <c r="I16" s="63"/>
    </row>
    <row r="17" spans="1:10" ht="16.5" customHeight="1" x14ac:dyDescent="0.25">
      <c r="A17" s="64" t="s">
        <v>15</v>
      </c>
      <c r="B17" s="4"/>
      <c r="C17" s="68"/>
      <c r="D17" s="64" t="s">
        <v>16</v>
      </c>
      <c r="E17" s="4"/>
      <c r="F17" s="68"/>
      <c r="G17" s="64" t="s">
        <v>17</v>
      </c>
      <c r="H17" s="4"/>
      <c r="I17" s="63"/>
    </row>
    <row r="18" spans="1:10" ht="32" customHeight="1" x14ac:dyDescent="0.25">
      <c r="A18" s="64" t="s">
        <v>19</v>
      </c>
      <c r="B18" s="4"/>
      <c r="C18" s="63"/>
      <c r="D18" s="69" t="s">
        <v>283</v>
      </c>
      <c r="E18" s="4"/>
      <c r="F18" s="63"/>
      <c r="G18" s="64" t="s">
        <v>18</v>
      </c>
      <c r="H18" s="4"/>
      <c r="I18" s="63"/>
    </row>
    <row r="19" spans="1:10" ht="18.5" customHeight="1" x14ac:dyDescent="0.25">
      <c r="A19" s="64" t="s">
        <v>22</v>
      </c>
      <c r="B19" s="4"/>
      <c r="C19" s="63"/>
      <c r="D19" s="64" t="s">
        <v>20</v>
      </c>
      <c r="E19" s="4"/>
      <c r="F19" s="63"/>
      <c r="G19" s="64" t="s">
        <v>21</v>
      </c>
      <c r="H19" s="10"/>
      <c r="I19" s="63"/>
    </row>
    <row r="20" spans="1:10" ht="25.5" x14ac:dyDescent="0.3">
      <c r="A20" s="64" t="s">
        <v>24</v>
      </c>
      <c r="B20" s="4"/>
      <c r="C20" s="63"/>
      <c r="D20" s="69" t="s">
        <v>23</v>
      </c>
      <c r="E20" s="4"/>
      <c r="F20" s="70" t="str">
        <f>IF((H17+H18+H19)=1," ",IF(F38&gt;0,"    Please put a '1' in one box above"," "))</f>
        <v xml:space="preserve"> </v>
      </c>
      <c r="G20" s="63"/>
      <c r="H20" s="51"/>
      <c r="I20" s="63"/>
    </row>
    <row r="21" spans="1:10" ht="13" x14ac:dyDescent="0.3">
      <c r="A21" s="53"/>
      <c r="B21" s="53"/>
      <c r="C21" s="63"/>
      <c r="D21" s="70" t="str">
        <f>IF((E17+E18+E19+E20)=1," ",IF(F38&gt;0,"    Please put a '1' in one box above"," "))</f>
        <v xml:space="preserve"> </v>
      </c>
      <c r="E21" s="51"/>
      <c r="F21" s="63"/>
      <c r="G21" s="63"/>
      <c r="H21" s="63"/>
      <c r="I21" s="63"/>
    </row>
    <row r="22" spans="1:10" ht="13" x14ac:dyDescent="0.3">
      <c r="A22" s="15" t="str">
        <f>IF((B18+B19+B20+B17)=1," ",IF(F38&gt;0,"    Please put a '1' in one box above"," "))</f>
        <v xml:space="preserve"> </v>
      </c>
      <c r="B22" s="9"/>
      <c r="C22" s="1"/>
      <c r="D22" s="14"/>
      <c r="E22" s="9"/>
      <c r="F22" s="1"/>
      <c r="G22" s="1"/>
      <c r="H22" s="1"/>
      <c r="I22" s="1"/>
    </row>
    <row r="23" spans="1:10" s="1" customFormat="1" ht="18" x14ac:dyDescent="0.4">
      <c r="A23" s="102" t="s">
        <v>25</v>
      </c>
      <c r="B23" s="102"/>
      <c r="C23" s="102"/>
      <c r="D23" s="102"/>
      <c r="E23" s="102"/>
      <c r="F23" s="102"/>
      <c r="G23" s="102"/>
      <c r="H23" s="102"/>
      <c r="I23" s="102"/>
    </row>
    <row r="24" spans="1:10" ht="14.15" customHeight="1" x14ac:dyDescent="0.4">
      <c r="A24" s="26"/>
      <c r="B24" s="26"/>
      <c r="C24" s="92"/>
      <c r="D24" s="92"/>
      <c r="E24" s="92"/>
      <c r="F24" s="12"/>
      <c r="G24" s="92"/>
      <c r="H24" s="92"/>
      <c r="I24" s="1"/>
    </row>
    <row r="25" spans="1:10" ht="13" x14ac:dyDescent="0.3">
      <c r="A25" s="106" t="s">
        <v>26</v>
      </c>
      <c r="B25" s="106"/>
      <c r="C25" s="106"/>
      <c r="D25" s="106"/>
      <c r="E25" s="106"/>
      <c r="F25" s="106"/>
      <c r="G25" s="106"/>
      <c r="H25" s="106"/>
      <c r="I25" s="106"/>
    </row>
    <row r="26" spans="1:10" ht="13" x14ac:dyDescent="0.3">
      <c r="A26" s="103" t="s">
        <v>27</v>
      </c>
      <c r="B26" s="103"/>
      <c r="C26" s="103"/>
      <c r="D26" s="103"/>
      <c r="E26" s="103"/>
      <c r="F26" s="103"/>
      <c r="G26" s="103"/>
      <c r="H26" s="103"/>
      <c r="I26" s="103"/>
    </row>
    <row r="27" spans="1:10" ht="13" x14ac:dyDescent="0.3">
      <c r="A27" s="103" t="s">
        <v>336</v>
      </c>
      <c r="B27" s="103"/>
      <c r="C27" s="103"/>
      <c r="D27" s="103"/>
      <c r="E27" s="103"/>
      <c r="F27" s="103"/>
      <c r="G27" s="103"/>
      <c r="H27" s="103"/>
      <c r="I27" s="103"/>
    </row>
    <row r="28" spans="1:10" x14ac:dyDescent="0.25">
      <c r="A28" s="1"/>
      <c r="B28" s="1"/>
      <c r="C28" s="2" t="s">
        <v>28</v>
      </c>
      <c r="D28" s="3" t="s">
        <v>29</v>
      </c>
      <c r="E28" s="27" t="s">
        <v>338</v>
      </c>
      <c r="F28" s="27" t="s">
        <v>30</v>
      </c>
      <c r="G28" s="27" t="s">
        <v>31</v>
      </c>
      <c r="H28" s="1"/>
      <c r="I28" s="1"/>
    </row>
    <row r="29" spans="1:10" x14ac:dyDescent="0.25">
      <c r="A29" s="109" t="s">
        <v>32</v>
      </c>
      <c r="B29" s="110"/>
      <c r="C29" s="28"/>
      <c r="D29" s="28"/>
      <c r="E29" s="28"/>
      <c r="F29" s="29">
        <f>SUM(C29:E29)</f>
        <v>0</v>
      </c>
      <c r="G29" s="55" t="str">
        <f t="shared" ref="G29:G38" si="0">IFERROR(F29/$F$38,"")</f>
        <v/>
      </c>
      <c r="H29" s="1"/>
      <c r="I29" s="1"/>
      <c r="J29" s="49"/>
    </row>
    <row r="30" spans="1:10" x14ac:dyDescent="0.25">
      <c r="A30" s="109" t="s">
        <v>33</v>
      </c>
      <c r="B30" s="110"/>
      <c r="C30" s="28"/>
      <c r="D30" s="28"/>
      <c r="E30" s="28"/>
      <c r="F30" s="29">
        <f t="shared" ref="F30:F37" si="1">SUM(C30:E30)</f>
        <v>0</v>
      </c>
      <c r="G30" s="55" t="str">
        <f t="shared" si="0"/>
        <v/>
      </c>
      <c r="H30" s="1"/>
      <c r="I30" s="1"/>
      <c r="J30" s="49"/>
    </row>
    <row r="31" spans="1:10" ht="12.5" customHeight="1" x14ac:dyDescent="0.25">
      <c r="A31" s="109" t="s">
        <v>34</v>
      </c>
      <c r="B31" s="110"/>
      <c r="C31" s="28"/>
      <c r="D31" s="77"/>
      <c r="E31" s="28"/>
      <c r="F31" s="29">
        <f t="shared" si="1"/>
        <v>0</v>
      </c>
      <c r="G31" s="55" t="str">
        <f t="shared" si="0"/>
        <v/>
      </c>
      <c r="H31" s="1"/>
      <c r="I31" s="1"/>
      <c r="J31" s="49"/>
    </row>
    <row r="32" spans="1:10" ht="12.65" customHeight="1" x14ac:dyDescent="0.25">
      <c r="A32" s="107" t="s">
        <v>35</v>
      </c>
      <c r="B32" s="108"/>
      <c r="C32" s="28"/>
      <c r="D32" s="28"/>
      <c r="E32" s="28"/>
      <c r="F32" s="29">
        <f t="shared" si="1"/>
        <v>0</v>
      </c>
      <c r="G32" s="55" t="str">
        <f t="shared" si="0"/>
        <v/>
      </c>
      <c r="H32" s="1"/>
      <c r="I32" s="1"/>
      <c r="J32" s="49"/>
    </row>
    <row r="33" spans="1:10" ht="15" customHeight="1" x14ac:dyDescent="0.25">
      <c r="A33" s="109" t="s">
        <v>36</v>
      </c>
      <c r="B33" s="110"/>
      <c r="C33" s="28"/>
      <c r="D33" s="28"/>
      <c r="E33" s="28"/>
      <c r="F33" s="87">
        <f t="shared" si="1"/>
        <v>0</v>
      </c>
      <c r="G33" s="55" t="str">
        <f t="shared" si="0"/>
        <v/>
      </c>
      <c r="H33" s="1"/>
      <c r="I33" s="1"/>
      <c r="J33" s="49"/>
    </row>
    <row r="34" spans="1:10" ht="12.65" customHeight="1" x14ac:dyDescent="0.25">
      <c r="A34" s="83" t="s">
        <v>37</v>
      </c>
      <c r="B34" s="84"/>
      <c r="C34" s="28"/>
      <c r="D34" s="28"/>
      <c r="E34" s="28"/>
      <c r="F34" s="29">
        <f t="shared" si="1"/>
        <v>0</v>
      </c>
      <c r="G34" s="55" t="str">
        <f t="shared" si="0"/>
        <v/>
      </c>
      <c r="H34" s="1"/>
      <c r="I34" s="1"/>
      <c r="J34" s="49"/>
    </row>
    <row r="35" spans="1:10" x14ac:dyDescent="0.25">
      <c r="A35" s="109" t="s">
        <v>38</v>
      </c>
      <c r="B35" s="110"/>
      <c r="C35" s="28"/>
      <c r="D35" s="28"/>
      <c r="E35" s="28"/>
      <c r="F35" s="29">
        <f t="shared" si="1"/>
        <v>0</v>
      </c>
      <c r="G35" s="55" t="str">
        <f t="shared" si="0"/>
        <v/>
      </c>
      <c r="H35" s="1"/>
      <c r="I35" s="1"/>
    </row>
    <row r="36" spans="1:10" x14ac:dyDescent="0.25">
      <c r="A36" s="109" t="s">
        <v>39</v>
      </c>
      <c r="B36" s="110"/>
      <c r="C36" s="28"/>
      <c r="D36" s="28"/>
      <c r="E36" s="28"/>
      <c r="F36" s="29">
        <f t="shared" si="1"/>
        <v>0</v>
      </c>
      <c r="G36" s="55" t="str">
        <f t="shared" si="0"/>
        <v/>
      </c>
      <c r="H36" s="1"/>
      <c r="I36" s="1"/>
    </row>
    <row r="37" spans="1:10" x14ac:dyDescent="0.25">
      <c r="A37" s="109" t="s">
        <v>292</v>
      </c>
      <c r="B37" s="110"/>
      <c r="C37" s="28"/>
      <c r="D37" s="28"/>
      <c r="E37" s="28"/>
      <c r="F37" s="29">
        <f t="shared" si="1"/>
        <v>0</v>
      </c>
      <c r="G37" s="55" t="str">
        <f t="shared" si="0"/>
        <v/>
      </c>
      <c r="H37" s="1"/>
      <c r="I37" s="1"/>
    </row>
    <row r="38" spans="1:10" x14ac:dyDescent="0.25">
      <c r="A38" s="109" t="s">
        <v>40</v>
      </c>
      <c r="B38" s="110"/>
      <c r="C38" s="30">
        <f>SUM(C29:C37)</f>
        <v>0</v>
      </c>
      <c r="D38" s="30">
        <f>SUM(D29:D37)</f>
        <v>0</v>
      </c>
      <c r="E38" s="30">
        <f>SUM(E29:E37)</f>
        <v>0</v>
      </c>
      <c r="F38" s="30">
        <f>SUM(C38:E38)</f>
        <v>0</v>
      </c>
      <c r="G38" s="55" t="str">
        <f t="shared" si="0"/>
        <v/>
      </c>
      <c r="H38" s="1"/>
      <c r="I38" s="1"/>
    </row>
    <row r="39" spans="1:10" x14ac:dyDescent="0.25">
      <c r="A39" s="109" t="s">
        <v>41</v>
      </c>
      <c r="B39" s="110"/>
      <c r="C39" s="56" t="str">
        <f>IFERROR(C38/$F$38,"")</f>
        <v/>
      </c>
      <c r="D39" s="56" t="str">
        <f t="shared" ref="D39:F39" si="2">IFERROR(D38/$F$38,"")</f>
        <v/>
      </c>
      <c r="E39" s="56" t="str">
        <f t="shared" si="2"/>
        <v/>
      </c>
      <c r="F39" s="56" t="str">
        <f t="shared" si="2"/>
        <v/>
      </c>
      <c r="G39" s="56"/>
      <c r="H39" s="1"/>
      <c r="I39" s="1"/>
    </row>
    <row r="40" spans="1:10" ht="13" x14ac:dyDescent="0.3">
      <c r="A40" s="12"/>
      <c r="B40" s="1"/>
      <c r="C40" s="53"/>
      <c r="D40" s="53"/>
      <c r="E40" s="5"/>
      <c r="F40" s="12"/>
      <c r="G40" s="1"/>
      <c r="H40" s="1"/>
      <c r="I40" s="1"/>
    </row>
    <row r="41" spans="1:10" ht="13" x14ac:dyDescent="0.3">
      <c r="A41" s="12"/>
      <c r="B41" s="1"/>
      <c r="C41" s="53"/>
      <c r="D41" s="53"/>
      <c r="E41" s="5"/>
      <c r="F41" s="12"/>
      <c r="G41" s="1"/>
      <c r="H41" s="1"/>
      <c r="I41" s="1"/>
    </row>
    <row r="42" spans="1:10" ht="13" x14ac:dyDescent="0.3">
      <c r="A42" s="83" t="s">
        <v>42</v>
      </c>
      <c r="B42" s="1"/>
      <c r="C42" s="53"/>
      <c r="D42" s="53"/>
      <c r="E42" s="5"/>
      <c r="F42" s="96"/>
      <c r="G42" s="1"/>
      <c r="H42" s="89" t="str">
        <f>IF(F42&lt;F34,"Value must be at least equal to the number of Hispanics reported in B.1", " ")</f>
        <v xml:space="preserve"> </v>
      </c>
      <c r="I42" s="1"/>
    </row>
    <row r="43" spans="1:10" ht="13" x14ac:dyDescent="0.3">
      <c r="A43" s="12"/>
      <c r="B43" s="1"/>
      <c r="C43" s="53"/>
      <c r="D43" s="53"/>
      <c r="E43" s="5"/>
      <c r="F43" s="12"/>
      <c r="G43" s="1"/>
      <c r="H43" s="1"/>
      <c r="I43" s="1"/>
    </row>
    <row r="44" spans="1:10" ht="13" x14ac:dyDescent="0.3">
      <c r="A44" s="12"/>
      <c r="B44" s="1"/>
      <c r="C44" s="53"/>
      <c r="D44" s="53"/>
      <c r="E44" s="5"/>
      <c r="F44" s="12"/>
      <c r="G44" s="1"/>
      <c r="H44" s="1"/>
      <c r="I44" s="1"/>
    </row>
    <row r="45" spans="1:10" ht="13" x14ac:dyDescent="0.3">
      <c r="A45" s="106" t="s">
        <v>43</v>
      </c>
      <c r="B45" s="106"/>
      <c r="C45" s="106"/>
      <c r="D45" s="106"/>
      <c r="E45" s="106"/>
      <c r="F45" s="106"/>
      <c r="G45" s="106"/>
      <c r="H45" s="106"/>
      <c r="I45" s="106"/>
    </row>
    <row r="46" spans="1:10" s="35" customFormat="1" ht="13" x14ac:dyDescent="0.3">
      <c r="A46" s="104" t="s">
        <v>288</v>
      </c>
      <c r="B46" s="104"/>
      <c r="C46" s="104"/>
      <c r="D46" s="104"/>
      <c r="E46" s="104"/>
      <c r="F46" s="104"/>
      <c r="G46" s="104"/>
      <c r="H46" s="104"/>
      <c r="I46" s="104"/>
    </row>
    <row r="47" spans="1:10" ht="31.5" x14ac:dyDescent="0.25">
      <c r="A47" s="1"/>
      <c r="B47" s="1"/>
      <c r="C47" s="91" t="s">
        <v>304</v>
      </c>
      <c r="D47" s="90" t="s">
        <v>44</v>
      </c>
      <c r="E47" s="86" t="s">
        <v>45</v>
      </c>
      <c r="F47" s="2" t="s">
        <v>287</v>
      </c>
      <c r="G47" s="86" t="s">
        <v>31</v>
      </c>
      <c r="H47" s="1"/>
      <c r="I47" s="1"/>
      <c r="J47" s="1"/>
    </row>
    <row r="48" spans="1:10" ht="24" customHeight="1" x14ac:dyDescent="0.25">
      <c r="A48" s="113" t="s">
        <v>284</v>
      </c>
      <c r="B48" s="113"/>
      <c r="C48" s="88"/>
      <c r="D48" s="28"/>
      <c r="E48" s="71"/>
      <c r="F48" s="98"/>
      <c r="G48" s="58" t="str">
        <f>IFERROR(SUM(C48,D48,F48)/SUM($C$65,$D$65,$F$65)," ")</f>
        <v xml:space="preserve"> </v>
      </c>
      <c r="H48" s="1"/>
      <c r="I48" s="1"/>
      <c r="J48" s="1"/>
    </row>
    <row r="49" spans="1:10" ht="24" customHeight="1" x14ac:dyDescent="0.25">
      <c r="A49" s="113" t="s">
        <v>285</v>
      </c>
      <c r="B49" s="115"/>
      <c r="C49" s="88"/>
      <c r="D49" s="28"/>
      <c r="E49" s="71"/>
      <c r="F49" s="98"/>
      <c r="G49" s="58" t="str">
        <f>IFERROR(SUM(C49,D49,F49)/SUM($C$65,$D$65,$F$65)," ")</f>
        <v xml:space="preserve"> </v>
      </c>
      <c r="H49" s="1"/>
      <c r="I49" s="1"/>
      <c r="J49" s="1"/>
    </row>
    <row r="50" spans="1:10" ht="24" customHeight="1" x14ac:dyDescent="0.25">
      <c r="A50" s="113" t="s">
        <v>286</v>
      </c>
      <c r="B50" s="115"/>
      <c r="C50" s="88"/>
      <c r="D50" s="28"/>
      <c r="E50" s="71"/>
      <c r="F50" s="98"/>
      <c r="G50" s="58" t="str">
        <f>IFERROR(SUM(C50,D50,F50)/SUM($C$65,$D$65,$F$65)," ")</f>
        <v xml:space="preserve"> </v>
      </c>
      <c r="H50" s="1"/>
      <c r="I50" s="1"/>
      <c r="J50" s="1"/>
    </row>
    <row r="51" spans="1:10" x14ac:dyDescent="0.25">
      <c r="A51" s="6"/>
      <c r="B51" s="6" t="s">
        <v>46</v>
      </c>
      <c r="C51" s="88"/>
      <c r="D51" s="28"/>
      <c r="E51" s="71"/>
      <c r="F51" s="98"/>
      <c r="G51" s="58" t="str">
        <f>IFERROR(SUM(C51,D51,F51)/SUM($C$65,$D$65,$F$65)," ")</f>
        <v xml:space="preserve"> </v>
      </c>
      <c r="H51" s="1"/>
      <c r="I51" s="1"/>
      <c r="J51" s="1"/>
    </row>
    <row r="52" spans="1:10" x14ac:dyDescent="0.25">
      <c r="A52" s="6"/>
      <c r="B52" s="57" t="s">
        <v>47</v>
      </c>
      <c r="C52" s="72"/>
      <c r="D52" s="28"/>
      <c r="E52" s="71"/>
      <c r="F52" s="98"/>
      <c r="G52" s="58" t="str">
        <f>IFERROR(SUM(D52,F52)/SUM($D$65,$F$65)," ")</f>
        <v xml:space="preserve"> </v>
      </c>
      <c r="H52" s="1"/>
      <c r="I52" s="1"/>
      <c r="J52" s="1"/>
    </row>
    <row r="53" spans="1:10" x14ac:dyDescent="0.25">
      <c r="A53" s="6"/>
      <c r="B53" s="57" t="s">
        <v>48</v>
      </c>
      <c r="C53" s="72"/>
      <c r="D53" s="28"/>
      <c r="E53" s="71"/>
      <c r="F53" s="98"/>
      <c r="G53" s="58" t="str">
        <f t="shared" ref="G53:G55" si="3">IFERROR(SUM(D53,F53)/SUM($D$65,$F$65)," ")</f>
        <v xml:space="preserve"> </v>
      </c>
      <c r="H53" s="1"/>
      <c r="I53" s="1"/>
      <c r="J53" s="1"/>
    </row>
    <row r="54" spans="1:10" x14ac:dyDescent="0.25">
      <c r="A54" s="6"/>
      <c r="B54" s="57" t="s">
        <v>49</v>
      </c>
      <c r="C54" s="72"/>
      <c r="D54" s="28"/>
      <c r="E54" s="71"/>
      <c r="F54" s="98"/>
      <c r="G54" s="58" t="str">
        <f t="shared" si="3"/>
        <v xml:space="preserve"> </v>
      </c>
      <c r="H54" s="1"/>
      <c r="I54" s="1"/>
      <c r="J54" s="1"/>
    </row>
    <row r="55" spans="1:10" ht="13" x14ac:dyDescent="0.3">
      <c r="A55" s="6"/>
      <c r="B55" s="57" t="s">
        <v>50</v>
      </c>
      <c r="C55" s="72"/>
      <c r="D55" s="28"/>
      <c r="E55" s="71"/>
      <c r="F55" s="98"/>
      <c r="G55" s="58" t="str">
        <f t="shared" si="3"/>
        <v xml:space="preserve"> </v>
      </c>
      <c r="H55" s="13" t="s">
        <v>51</v>
      </c>
      <c r="I55" s="1"/>
      <c r="J55" s="1"/>
    </row>
    <row r="56" spans="1:10" ht="13" x14ac:dyDescent="0.3">
      <c r="A56" s="6"/>
      <c r="B56" s="57" t="s">
        <v>52</v>
      </c>
      <c r="C56" s="72"/>
      <c r="D56" s="28"/>
      <c r="E56" s="28"/>
      <c r="F56" s="77"/>
      <c r="G56" s="58" t="str">
        <f>IFERROR(SUM(D56,E56,F56)/SUM($D$65,$E$65,$F$65)," ")</f>
        <v xml:space="preserve"> </v>
      </c>
      <c r="H56" s="13" t="s">
        <v>305</v>
      </c>
      <c r="I56" s="1"/>
      <c r="J56" s="1"/>
    </row>
    <row r="57" spans="1:10" ht="13" x14ac:dyDescent="0.3">
      <c r="A57" s="6"/>
      <c r="B57" s="57" t="s">
        <v>53</v>
      </c>
      <c r="C57" s="72"/>
      <c r="D57" s="28"/>
      <c r="E57" s="28"/>
      <c r="F57" s="77"/>
      <c r="G57" s="58" t="str">
        <f t="shared" ref="G57:G60" si="4">IFERROR(SUM(D57,E57,F57)/SUM($D$65,$E$65,$F$65)," ")</f>
        <v xml:space="preserve"> </v>
      </c>
      <c r="H57" s="13" t="s">
        <v>54</v>
      </c>
      <c r="I57" s="1"/>
      <c r="J57" s="1"/>
    </row>
    <row r="58" spans="1:10" x14ac:dyDescent="0.25">
      <c r="A58" s="6"/>
      <c r="B58" s="57" t="s">
        <v>55</v>
      </c>
      <c r="C58" s="72"/>
      <c r="D58" s="28"/>
      <c r="E58" s="28"/>
      <c r="F58" s="77"/>
      <c r="G58" s="58" t="str">
        <f t="shared" si="4"/>
        <v xml:space="preserve"> </v>
      </c>
      <c r="H58" s="1"/>
      <c r="I58" s="1"/>
      <c r="J58" s="1"/>
    </row>
    <row r="59" spans="1:10" x14ac:dyDescent="0.25">
      <c r="A59" s="6"/>
      <c r="B59" s="57" t="s">
        <v>56</v>
      </c>
      <c r="C59" s="72"/>
      <c r="D59" s="28"/>
      <c r="E59" s="77"/>
      <c r="F59" s="77"/>
      <c r="G59" s="58" t="str">
        <f t="shared" si="4"/>
        <v xml:space="preserve"> </v>
      </c>
      <c r="H59" s="1"/>
      <c r="I59" s="1"/>
      <c r="J59" s="1"/>
    </row>
    <row r="60" spans="1:10" x14ac:dyDescent="0.25">
      <c r="A60" s="6"/>
      <c r="B60" s="6" t="s">
        <v>57</v>
      </c>
      <c r="C60" s="72"/>
      <c r="D60" s="28"/>
      <c r="E60" s="28"/>
      <c r="F60" s="77"/>
      <c r="G60" s="58" t="str">
        <f t="shared" si="4"/>
        <v xml:space="preserve"> </v>
      </c>
      <c r="H60" s="1"/>
      <c r="I60" s="1"/>
      <c r="J60" s="1"/>
    </row>
    <row r="61" spans="1:10" x14ac:dyDescent="0.25">
      <c r="A61" s="6"/>
      <c r="B61" s="6" t="s">
        <v>58</v>
      </c>
      <c r="C61" s="72"/>
      <c r="D61" s="72"/>
      <c r="E61" s="28"/>
      <c r="F61" s="77"/>
      <c r="G61" s="58" t="str">
        <f>IFERROR(SUM(E61,F61)/SUM($E$65,$F$65)," ")</f>
        <v xml:space="preserve"> </v>
      </c>
      <c r="H61" s="1"/>
      <c r="I61" s="1"/>
      <c r="J61" s="1"/>
    </row>
    <row r="62" spans="1:10" x14ac:dyDescent="0.25">
      <c r="A62" s="6"/>
      <c r="B62" s="6" t="s">
        <v>59</v>
      </c>
      <c r="C62" s="72"/>
      <c r="D62" s="72"/>
      <c r="E62" s="28"/>
      <c r="F62" s="77"/>
      <c r="G62" s="58" t="str">
        <f t="shared" ref="G62:G63" si="5">IFERROR(SUM(E62,F62)/SUM($E$65,$F$65)," ")</f>
        <v xml:space="preserve"> </v>
      </c>
      <c r="H62" s="1"/>
      <c r="I62" s="1"/>
      <c r="J62" s="1"/>
    </row>
    <row r="63" spans="1:10" x14ac:dyDescent="0.25">
      <c r="A63" s="6"/>
      <c r="B63" s="6" t="s">
        <v>60</v>
      </c>
      <c r="C63" s="72"/>
      <c r="D63" s="72"/>
      <c r="E63" s="28"/>
      <c r="F63" s="77"/>
      <c r="G63" s="58" t="str">
        <f t="shared" si="5"/>
        <v xml:space="preserve"> </v>
      </c>
      <c r="H63" s="1"/>
      <c r="I63" s="1"/>
      <c r="J63" s="1"/>
    </row>
    <row r="64" spans="1:10" x14ac:dyDescent="0.25">
      <c r="A64" s="6"/>
      <c r="B64" s="6" t="s">
        <v>61</v>
      </c>
      <c r="C64" s="88"/>
      <c r="D64" s="28"/>
      <c r="E64" s="28"/>
      <c r="F64" s="77"/>
      <c r="G64" s="58" t="str">
        <f>IFERROR(SUM(C64,D64,E64,F64)/SUM($C$65,$D$65,$E$65,$F$65)," ")</f>
        <v xml:space="preserve"> </v>
      </c>
      <c r="H64" s="1"/>
      <c r="I64" s="1"/>
      <c r="J64" s="1"/>
    </row>
    <row r="65" spans="1:10" x14ac:dyDescent="0.25">
      <c r="A65" s="6"/>
      <c r="B65" s="6" t="s">
        <v>62</v>
      </c>
      <c r="C65" s="36">
        <f>SUM(C48:C51)</f>
        <v>0</v>
      </c>
      <c r="D65" s="36">
        <f>SUM(D48:D64)</f>
        <v>0</v>
      </c>
      <c r="E65" s="36">
        <f>SUM(E48:E64)</f>
        <v>0</v>
      </c>
      <c r="F65" s="36">
        <f>SUM(F48:F64)</f>
        <v>0</v>
      </c>
      <c r="G65" s="58" t="str">
        <f>IFERROR(SUM(C65,D65,E65,F65)/SUM($C$65,$D$65,$E$65,$F$65)," ")</f>
        <v xml:space="preserve"> </v>
      </c>
      <c r="H65" s="1"/>
      <c r="I65" s="1"/>
      <c r="J65" s="1"/>
    </row>
    <row r="66" spans="1:10" ht="13" x14ac:dyDescent="0.3">
      <c r="A66" s="1"/>
      <c r="B66" s="6"/>
      <c r="C66" s="12" t="str">
        <f>IF(C65+D65+E65+F65=F38," ","Total students must agree with enrollment race in B1.")</f>
        <v xml:space="preserve"> </v>
      </c>
      <c r="D66" s="1"/>
      <c r="E66" s="53"/>
      <c r="F66" s="1"/>
      <c r="G66" s="1"/>
      <c r="H66" s="1"/>
      <c r="I66" s="1"/>
    </row>
    <row r="67" spans="1:10" ht="13" x14ac:dyDescent="0.3">
      <c r="A67" s="106" t="s">
        <v>289</v>
      </c>
      <c r="B67" s="106"/>
      <c r="C67" s="106"/>
      <c r="D67" s="106"/>
      <c r="E67" s="106"/>
      <c r="F67" s="106"/>
      <c r="G67" s="106"/>
      <c r="H67" s="106"/>
      <c r="I67" s="106"/>
    </row>
    <row r="68" spans="1:10" ht="13" x14ac:dyDescent="0.3">
      <c r="A68" s="104" t="s">
        <v>290</v>
      </c>
      <c r="B68" s="104"/>
      <c r="C68" s="104"/>
      <c r="D68" s="104"/>
      <c r="E68" s="104"/>
      <c r="F68" s="104"/>
      <c r="G68" s="104"/>
      <c r="H68" s="104"/>
      <c r="I68" s="104"/>
    </row>
    <row r="69" spans="1:10" x14ac:dyDescent="0.25">
      <c r="A69" s="53"/>
      <c r="B69" s="53"/>
      <c r="C69" s="27" t="s">
        <v>291</v>
      </c>
      <c r="D69" s="27" t="s">
        <v>31</v>
      </c>
      <c r="E69" s="53"/>
      <c r="F69" s="1"/>
      <c r="G69" s="1"/>
      <c r="H69" s="1"/>
      <c r="I69" s="1"/>
    </row>
    <row r="70" spans="1:10" x14ac:dyDescent="0.25">
      <c r="A70" s="114" t="s">
        <v>17</v>
      </c>
      <c r="B70" s="114"/>
      <c r="C70" s="96"/>
      <c r="D70" s="95" t="str">
        <f>IFERROR(C70/C73," ")</f>
        <v xml:space="preserve"> </v>
      </c>
      <c r="E70" s="53"/>
      <c r="F70" s="1"/>
      <c r="G70" s="1"/>
      <c r="H70" s="1"/>
      <c r="I70" s="1"/>
    </row>
    <row r="71" spans="1:10" x14ac:dyDescent="0.25">
      <c r="A71" s="114" t="s">
        <v>18</v>
      </c>
      <c r="B71" s="114"/>
      <c r="C71" s="96"/>
      <c r="D71" s="95" t="str">
        <f>IFERROR(C71/C73," ")</f>
        <v xml:space="preserve"> </v>
      </c>
      <c r="E71" s="53"/>
      <c r="F71" s="1"/>
      <c r="G71" s="1"/>
      <c r="H71" s="1"/>
      <c r="I71" s="1"/>
    </row>
    <row r="72" spans="1:10" x14ac:dyDescent="0.25">
      <c r="A72" s="114" t="s">
        <v>292</v>
      </c>
      <c r="B72" s="114"/>
      <c r="C72" s="96"/>
      <c r="D72" s="95" t="str">
        <f>IFERROR(C72/C73," ")</f>
        <v xml:space="preserve"> </v>
      </c>
      <c r="E72" s="53"/>
      <c r="F72" s="1"/>
      <c r="G72" s="1"/>
      <c r="H72" s="1"/>
      <c r="I72" s="1"/>
    </row>
    <row r="73" spans="1:10" x14ac:dyDescent="0.25">
      <c r="A73" s="114" t="s">
        <v>40</v>
      </c>
      <c r="B73" s="114"/>
      <c r="C73" s="97">
        <f>SUM(C70:C72)</f>
        <v>0</v>
      </c>
      <c r="D73" s="95"/>
      <c r="E73" s="53"/>
      <c r="F73" s="1"/>
      <c r="G73" s="1"/>
      <c r="H73" s="1"/>
      <c r="I73" s="1"/>
    </row>
    <row r="74" spans="1:10" s="53" customFormat="1" ht="13" x14ac:dyDescent="0.3">
      <c r="A74" s="93"/>
      <c r="B74" s="93"/>
      <c r="C74" s="94" t="str">
        <f>IF(C73=SUM(C65:F65)," ","Total students must agree with enrollment by race in B1 and grade level in B2.")</f>
        <v xml:space="preserve"> </v>
      </c>
    </row>
    <row r="75" spans="1:10" ht="18" x14ac:dyDescent="0.4">
      <c r="A75" s="37" t="s">
        <v>63</v>
      </c>
      <c r="B75" s="19"/>
      <c r="C75" s="20"/>
      <c r="D75" s="20"/>
      <c r="E75" s="20"/>
      <c r="F75" s="19"/>
      <c r="G75" s="19"/>
      <c r="H75" s="19"/>
      <c r="I75" s="1"/>
    </row>
    <row r="76" spans="1:10" ht="13" x14ac:dyDescent="0.3">
      <c r="A76" s="103" t="s">
        <v>64</v>
      </c>
      <c r="B76" s="103"/>
      <c r="C76" s="103"/>
      <c r="D76" s="103"/>
      <c r="E76" s="103"/>
      <c r="F76" s="103"/>
      <c r="G76" s="103"/>
      <c r="H76" s="103"/>
      <c r="I76" s="103"/>
    </row>
    <row r="77" spans="1:10" ht="13" x14ac:dyDescent="0.3">
      <c r="A77" s="103" t="s">
        <v>65</v>
      </c>
      <c r="B77" s="103"/>
      <c r="C77" s="103"/>
      <c r="D77" s="103"/>
      <c r="E77" s="103"/>
      <c r="F77" s="103"/>
      <c r="G77" s="103"/>
      <c r="H77" s="103"/>
      <c r="I77" s="103"/>
    </row>
    <row r="78" spans="1:10" ht="13" x14ac:dyDescent="0.25">
      <c r="A78" s="105" t="s">
        <v>66</v>
      </c>
      <c r="B78" s="105"/>
      <c r="C78" s="105"/>
      <c r="D78" s="105"/>
      <c r="E78" s="105"/>
      <c r="F78" s="105"/>
      <c r="G78" s="105"/>
      <c r="H78" s="105"/>
      <c r="I78" s="105"/>
    </row>
    <row r="79" spans="1:10" ht="13" x14ac:dyDescent="0.3">
      <c r="A79" s="25" t="s">
        <v>67</v>
      </c>
      <c r="B79" s="23"/>
      <c r="C79" s="22"/>
      <c r="D79" s="22"/>
      <c r="E79" s="22"/>
      <c r="F79" s="22"/>
      <c r="G79" s="22"/>
      <c r="H79" s="22"/>
      <c r="I79" s="1"/>
    </row>
    <row r="80" spans="1:10" ht="13" x14ac:dyDescent="0.3">
      <c r="A80" s="24" t="s">
        <v>68</v>
      </c>
      <c r="B80" s="22"/>
      <c r="C80" s="22"/>
      <c r="D80" s="22"/>
      <c r="E80" s="22"/>
      <c r="F80" s="22"/>
      <c r="G80" s="22"/>
      <c r="H80" s="22"/>
      <c r="I80" s="1"/>
    </row>
    <row r="81" spans="1:10" x14ac:dyDescent="0.25">
      <c r="A81" s="1"/>
      <c r="B81" s="1"/>
      <c r="C81" s="2" t="s">
        <v>28</v>
      </c>
      <c r="D81" s="3" t="s">
        <v>29</v>
      </c>
      <c r="E81" s="27" t="s">
        <v>338</v>
      </c>
      <c r="F81" s="27" t="s">
        <v>30</v>
      </c>
      <c r="G81" s="27" t="s">
        <v>31</v>
      </c>
      <c r="H81" s="1"/>
      <c r="I81" s="1"/>
    </row>
    <row r="82" spans="1:10" x14ac:dyDescent="0.25">
      <c r="A82" s="109" t="s">
        <v>32</v>
      </c>
      <c r="B82" s="110"/>
      <c r="C82" s="32"/>
      <c r="D82" s="32"/>
      <c r="E82" s="32"/>
      <c r="F82" s="33">
        <f>SUM(C82:E82)</f>
        <v>0</v>
      </c>
      <c r="G82" s="55" t="str">
        <f t="shared" ref="G82:G91" si="6">IFERROR(F82/$F$91,"")</f>
        <v/>
      </c>
      <c r="H82" s="1"/>
      <c r="I82" s="1"/>
      <c r="J82" s="49"/>
    </row>
    <row r="83" spans="1:10" x14ac:dyDescent="0.25">
      <c r="A83" s="109" t="s">
        <v>33</v>
      </c>
      <c r="B83" s="110"/>
      <c r="C83" s="32"/>
      <c r="D83" s="32"/>
      <c r="E83" s="32"/>
      <c r="F83" s="33">
        <f t="shared" ref="F83:F90" si="7">SUM(C83:E83)</f>
        <v>0</v>
      </c>
      <c r="G83" s="55" t="str">
        <f t="shared" si="6"/>
        <v/>
      </c>
      <c r="H83" s="1"/>
      <c r="I83" s="1"/>
      <c r="J83" s="49"/>
    </row>
    <row r="84" spans="1:10" x14ac:dyDescent="0.25">
      <c r="A84" s="109" t="s">
        <v>34</v>
      </c>
      <c r="B84" s="110"/>
      <c r="C84" s="32"/>
      <c r="D84" s="32"/>
      <c r="E84" s="32"/>
      <c r="F84" s="33">
        <f t="shared" si="7"/>
        <v>0</v>
      </c>
      <c r="G84" s="55" t="str">
        <f t="shared" si="6"/>
        <v/>
      </c>
      <c r="H84" s="1"/>
      <c r="I84" s="1"/>
      <c r="J84" s="49"/>
    </row>
    <row r="85" spans="1:10" ht="12.75" customHeight="1" x14ac:dyDescent="0.25">
      <c r="A85" s="107" t="s">
        <v>35</v>
      </c>
      <c r="B85" s="108"/>
      <c r="C85" s="32"/>
      <c r="D85" s="32"/>
      <c r="E85" s="32"/>
      <c r="F85" s="33">
        <f t="shared" si="7"/>
        <v>0</v>
      </c>
      <c r="G85" s="55" t="str">
        <f t="shared" si="6"/>
        <v/>
      </c>
      <c r="H85" s="1"/>
      <c r="I85" s="1"/>
      <c r="J85" s="49"/>
    </row>
    <row r="86" spans="1:10" ht="12.75" customHeight="1" x14ac:dyDescent="0.25">
      <c r="A86" s="109" t="s">
        <v>36</v>
      </c>
      <c r="B86" s="110"/>
      <c r="C86" s="32"/>
      <c r="D86" s="32"/>
      <c r="E86" s="32"/>
      <c r="F86" s="33">
        <f t="shared" si="7"/>
        <v>0</v>
      </c>
      <c r="G86" s="55" t="str">
        <f t="shared" si="6"/>
        <v/>
      </c>
      <c r="H86" s="1"/>
      <c r="I86" s="1"/>
      <c r="J86" s="49"/>
    </row>
    <row r="87" spans="1:10" ht="12.65" customHeight="1" x14ac:dyDescent="0.25">
      <c r="A87" s="83" t="s">
        <v>69</v>
      </c>
      <c r="B87" s="84"/>
      <c r="C87" s="32"/>
      <c r="D87" s="32"/>
      <c r="E87" s="32"/>
      <c r="F87" s="33">
        <f t="shared" si="7"/>
        <v>0</v>
      </c>
      <c r="G87" s="55" t="str">
        <f t="shared" si="6"/>
        <v/>
      </c>
      <c r="H87" s="1"/>
      <c r="I87" s="1"/>
      <c r="J87" s="49"/>
    </row>
    <row r="88" spans="1:10" x14ac:dyDescent="0.25">
      <c r="A88" s="109" t="s">
        <v>38</v>
      </c>
      <c r="B88" s="110"/>
      <c r="C88" s="32"/>
      <c r="D88" s="32"/>
      <c r="E88" s="32"/>
      <c r="F88" s="33">
        <f t="shared" si="7"/>
        <v>0</v>
      </c>
      <c r="G88" s="55" t="str">
        <f t="shared" si="6"/>
        <v/>
      </c>
      <c r="H88" s="1"/>
      <c r="I88" s="1"/>
    </row>
    <row r="89" spans="1:10" x14ac:dyDescent="0.25">
      <c r="A89" s="109" t="s">
        <v>39</v>
      </c>
      <c r="B89" s="110"/>
      <c r="C89" s="32"/>
      <c r="D89" s="32"/>
      <c r="E89" s="32"/>
      <c r="F89" s="33">
        <f t="shared" si="7"/>
        <v>0</v>
      </c>
      <c r="G89" s="55" t="str">
        <f t="shared" si="6"/>
        <v/>
      </c>
      <c r="H89" s="1"/>
      <c r="I89" s="1"/>
    </row>
    <row r="90" spans="1:10" x14ac:dyDescent="0.25">
      <c r="A90" s="109" t="s">
        <v>292</v>
      </c>
      <c r="B90" s="110"/>
      <c r="C90" s="32"/>
      <c r="D90" s="32"/>
      <c r="E90" s="32"/>
      <c r="F90" s="33">
        <f t="shared" si="7"/>
        <v>0</v>
      </c>
      <c r="G90" s="55" t="str">
        <f t="shared" si="6"/>
        <v/>
      </c>
      <c r="H90" s="1"/>
      <c r="I90" s="1"/>
    </row>
    <row r="91" spans="1:10" x14ac:dyDescent="0.25">
      <c r="A91" s="109" t="s">
        <v>40</v>
      </c>
      <c r="B91" s="110"/>
      <c r="C91" s="30">
        <f>SUM(C82:C90)</f>
        <v>0</v>
      </c>
      <c r="D91" s="30">
        <f>SUM(D82:D90)</f>
        <v>0</v>
      </c>
      <c r="E91" s="30">
        <f>SUM(E82:E90)</f>
        <v>0</v>
      </c>
      <c r="F91" s="30">
        <f>SUM(C91:E91)</f>
        <v>0</v>
      </c>
      <c r="G91" s="55" t="str">
        <f t="shared" si="6"/>
        <v/>
      </c>
      <c r="H91" s="1"/>
      <c r="I91" s="1"/>
    </row>
    <row r="92" spans="1:10" x14ac:dyDescent="0.25">
      <c r="A92" s="109" t="s">
        <v>41</v>
      </c>
      <c r="B92" s="110"/>
      <c r="C92" s="56" t="str">
        <f>IFERROR(C91/$F$91,"")</f>
        <v/>
      </c>
      <c r="D92" s="56" t="str">
        <f t="shared" ref="D92:F92" si="8">IFERROR(D91/$F$91,"")</f>
        <v/>
      </c>
      <c r="E92" s="56" t="str">
        <f t="shared" si="8"/>
        <v/>
      </c>
      <c r="F92" s="56" t="str">
        <f t="shared" si="8"/>
        <v/>
      </c>
      <c r="G92" s="56"/>
      <c r="H92" s="1"/>
      <c r="I92" s="1"/>
    </row>
    <row r="93" spans="1:10" ht="13" x14ac:dyDescent="0.3">
      <c r="A93" s="12"/>
      <c r="B93" s="1"/>
      <c r="C93" s="22"/>
      <c r="D93" s="22"/>
      <c r="E93" s="12"/>
      <c r="F93" s="53"/>
      <c r="G93" s="1"/>
      <c r="H93" s="1"/>
      <c r="I93" s="1"/>
    </row>
    <row r="94" spans="1:10" ht="13" x14ac:dyDescent="0.3">
      <c r="A94" s="12"/>
      <c r="B94" s="1"/>
      <c r="C94" s="22"/>
      <c r="D94" s="22"/>
      <c r="E94" s="12"/>
      <c r="F94" s="53"/>
      <c r="G94" s="1"/>
      <c r="H94" s="1"/>
      <c r="I94" s="1"/>
    </row>
    <row r="95" spans="1:10" ht="13" x14ac:dyDescent="0.3">
      <c r="A95" s="83" t="s">
        <v>70</v>
      </c>
      <c r="B95" s="1"/>
      <c r="C95" s="22"/>
      <c r="D95" s="22"/>
      <c r="E95" s="12"/>
      <c r="F95" s="99"/>
      <c r="G95" s="1"/>
      <c r="H95" s="89" t="str">
        <f>IF(F95&lt;F87,"Value must be at least equal to the number of Hispanics reported in C.1"," ")</f>
        <v xml:space="preserve"> </v>
      </c>
      <c r="I95" s="1"/>
    </row>
    <row r="96" spans="1:10" ht="13" x14ac:dyDescent="0.3">
      <c r="A96" s="12"/>
      <c r="B96" s="1"/>
      <c r="C96" s="22"/>
      <c r="D96" s="22"/>
      <c r="E96" s="12"/>
      <c r="F96" s="53"/>
      <c r="G96" s="1"/>
      <c r="H96" s="1"/>
      <c r="I96" s="1"/>
    </row>
    <row r="97" spans="1:9" ht="13" x14ac:dyDescent="0.3">
      <c r="A97" s="12"/>
      <c r="B97" s="1"/>
      <c r="C97" s="22"/>
      <c r="D97" s="22"/>
      <c r="E97" s="12"/>
      <c r="G97" s="1"/>
      <c r="H97" s="1"/>
      <c r="I97" s="1"/>
    </row>
    <row r="98" spans="1:9" ht="13" x14ac:dyDescent="0.3">
      <c r="A98" s="31" t="s">
        <v>71</v>
      </c>
      <c r="B98" s="22"/>
      <c r="C98" s="22"/>
      <c r="D98" s="23"/>
      <c r="E98" s="22"/>
      <c r="F98" s="22"/>
      <c r="G98" s="22"/>
      <c r="H98" s="22"/>
      <c r="I98" s="1"/>
    </row>
    <row r="99" spans="1:9" ht="14.5" x14ac:dyDescent="0.35">
      <c r="A99" s="24" t="s">
        <v>72</v>
      </c>
      <c r="B99" s="24"/>
      <c r="C99" s="24"/>
      <c r="D99" s="39"/>
      <c r="E99" s="24"/>
      <c r="F99" s="24"/>
      <c r="G99" s="24"/>
      <c r="H99" s="24"/>
      <c r="I99" s="1"/>
    </row>
    <row r="100" spans="1:9" ht="13" x14ac:dyDescent="0.3">
      <c r="A100" s="24" t="s">
        <v>73</v>
      </c>
      <c r="B100" s="24"/>
      <c r="C100" s="24"/>
      <c r="D100" s="24"/>
      <c r="E100" s="24"/>
      <c r="F100" s="24"/>
      <c r="G100" s="24"/>
      <c r="H100" s="24"/>
      <c r="I100" s="1"/>
    </row>
    <row r="101" spans="1:9" ht="13" x14ac:dyDescent="0.3">
      <c r="A101" s="8"/>
      <c r="B101" s="1"/>
      <c r="C101" s="42" t="s">
        <v>74</v>
      </c>
      <c r="D101" s="42" t="s">
        <v>75</v>
      </c>
      <c r="E101" s="2" t="s">
        <v>30</v>
      </c>
      <c r="F101" s="1"/>
      <c r="G101" s="1"/>
      <c r="H101" s="1"/>
      <c r="I101" s="1"/>
    </row>
    <row r="102" spans="1:9" ht="13" x14ac:dyDescent="0.3">
      <c r="A102" s="1" t="s">
        <v>76</v>
      </c>
      <c r="B102" s="1"/>
      <c r="C102" s="40"/>
      <c r="D102" s="40"/>
      <c r="E102" s="41">
        <f t="shared" ref="E102:E107" si="9">SUM(C102:D102)</f>
        <v>0</v>
      </c>
      <c r="F102" s="13"/>
      <c r="G102" s="1"/>
      <c r="H102" s="1"/>
      <c r="I102" s="1"/>
    </row>
    <row r="103" spans="1:9" ht="13" x14ac:dyDescent="0.3">
      <c r="A103" s="1" t="s">
        <v>77</v>
      </c>
      <c r="B103" s="1"/>
      <c r="C103" s="40"/>
      <c r="D103" s="40"/>
      <c r="E103" s="41">
        <f t="shared" si="9"/>
        <v>0</v>
      </c>
      <c r="F103" s="13"/>
      <c r="G103" s="1"/>
      <c r="H103" s="1"/>
      <c r="I103" s="1"/>
    </row>
    <row r="104" spans="1:9" x14ac:dyDescent="0.25">
      <c r="A104" s="1" t="s">
        <v>78</v>
      </c>
      <c r="B104" s="1"/>
      <c r="C104" s="40"/>
      <c r="D104" s="40"/>
      <c r="E104" s="41">
        <f t="shared" si="9"/>
        <v>0</v>
      </c>
      <c r="F104" s="1"/>
      <c r="G104" s="1"/>
      <c r="H104" s="1"/>
      <c r="I104" s="1"/>
    </row>
    <row r="105" spans="1:9" x14ac:dyDescent="0.25">
      <c r="A105" s="1" t="s">
        <v>79</v>
      </c>
      <c r="B105" s="1"/>
      <c r="C105" s="40"/>
      <c r="D105" s="40"/>
      <c r="E105" s="41">
        <f t="shared" si="9"/>
        <v>0</v>
      </c>
      <c r="F105" s="1"/>
      <c r="G105" s="1"/>
      <c r="H105" s="1"/>
      <c r="I105" s="1"/>
    </row>
    <row r="106" spans="1:9" x14ac:dyDescent="0.25">
      <c r="A106" s="1" t="s">
        <v>80</v>
      </c>
      <c r="B106" s="1"/>
      <c r="C106" s="40"/>
      <c r="D106" s="40"/>
      <c r="E106" s="41">
        <f t="shared" si="9"/>
        <v>0</v>
      </c>
      <c r="F106" s="1"/>
      <c r="G106" s="1"/>
      <c r="H106" s="1"/>
      <c r="I106" s="1"/>
    </row>
    <row r="107" spans="1:9" x14ac:dyDescent="0.25">
      <c r="A107" s="1" t="s">
        <v>292</v>
      </c>
      <c r="B107" s="1"/>
      <c r="C107" s="40"/>
      <c r="D107" s="40"/>
      <c r="E107" s="41">
        <f t="shared" si="9"/>
        <v>0</v>
      </c>
      <c r="F107" s="1"/>
      <c r="G107" s="1"/>
      <c r="H107" s="1"/>
      <c r="I107" s="1"/>
    </row>
    <row r="108" spans="1:9" ht="13" x14ac:dyDescent="0.3">
      <c r="A108" s="1" t="s">
        <v>40</v>
      </c>
      <c r="B108" s="1"/>
      <c r="C108" s="41">
        <f>SUM(C102:C107)</f>
        <v>0</v>
      </c>
      <c r="D108" s="41">
        <f>SUM(D102:D107)</f>
        <v>0</v>
      </c>
      <c r="E108" s="41">
        <f>SUM(E102:E107)</f>
        <v>0</v>
      </c>
      <c r="F108" s="12" t="str">
        <f>IF(E108=F91," ","This must agree with total staff by race in C1.")</f>
        <v xml:space="preserve"> </v>
      </c>
      <c r="G108" s="1"/>
      <c r="H108" s="1"/>
      <c r="I108" s="1"/>
    </row>
    <row r="109" spans="1:9" x14ac:dyDescent="0.25">
      <c r="A109" s="1"/>
      <c r="B109" s="1"/>
      <c r="C109" s="1"/>
      <c r="D109" s="1"/>
      <c r="F109" s="1"/>
      <c r="G109" s="1"/>
      <c r="H109" s="1"/>
      <c r="I109" s="1"/>
    </row>
    <row r="110" spans="1:9" ht="13" x14ac:dyDescent="0.3">
      <c r="A110" s="31" t="s">
        <v>81</v>
      </c>
      <c r="B110" s="22"/>
      <c r="C110" s="22"/>
      <c r="D110" s="22"/>
      <c r="E110" s="22"/>
      <c r="F110" s="22"/>
      <c r="G110" s="22"/>
      <c r="H110" s="22"/>
      <c r="I110" s="1"/>
    </row>
    <row r="111" spans="1:9" ht="13" x14ac:dyDescent="0.3">
      <c r="A111" s="47" t="s">
        <v>82</v>
      </c>
      <c r="B111" s="82"/>
      <c r="C111" s="82"/>
      <c r="D111" s="82"/>
      <c r="E111" s="82"/>
      <c r="F111" s="82"/>
      <c r="G111" s="82"/>
      <c r="H111" s="82"/>
      <c r="I111" s="1"/>
    </row>
    <row r="112" spans="1:9" x14ac:dyDescent="0.25">
      <c r="A112" s="1" t="s">
        <v>83</v>
      </c>
      <c r="B112" s="1"/>
      <c r="C112" s="1"/>
      <c r="D112" s="100"/>
      <c r="E112" s="1"/>
      <c r="F112" s="1"/>
      <c r="G112" s="1"/>
      <c r="H112" s="1"/>
      <c r="I112" s="1"/>
    </row>
    <row r="113" spans="1:10" x14ac:dyDescent="0.25">
      <c r="A113" s="1" t="s">
        <v>84</v>
      </c>
      <c r="B113" s="1"/>
      <c r="C113" s="1"/>
      <c r="D113" s="100"/>
      <c r="E113" s="1"/>
      <c r="F113" s="1"/>
      <c r="G113" s="1"/>
      <c r="H113" s="1"/>
      <c r="I113" s="1"/>
    </row>
    <row r="114" spans="1:10" x14ac:dyDescent="0.25">
      <c r="A114" s="1" t="s">
        <v>85</v>
      </c>
      <c r="B114" s="1"/>
      <c r="C114" s="1"/>
      <c r="D114" s="100"/>
      <c r="E114" s="1"/>
      <c r="F114" s="1"/>
      <c r="G114" s="1"/>
      <c r="H114" s="1"/>
      <c r="I114" s="1"/>
    </row>
    <row r="115" spans="1:10" x14ac:dyDescent="0.25">
      <c r="A115" s="1" t="s">
        <v>86</v>
      </c>
      <c r="B115" s="1"/>
      <c r="C115" s="1"/>
      <c r="D115" s="100"/>
      <c r="E115" s="1"/>
      <c r="F115" s="1"/>
      <c r="G115" s="1"/>
      <c r="H115" s="1"/>
      <c r="I115" s="1"/>
    </row>
    <row r="116" spans="1:10" x14ac:dyDescent="0.25">
      <c r="A116" s="1" t="s">
        <v>87</v>
      </c>
      <c r="B116" s="1"/>
      <c r="C116" s="1"/>
      <c r="D116" s="100"/>
      <c r="E116" s="1"/>
      <c r="F116" s="1"/>
      <c r="G116" s="1"/>
      <c r="H116" s="1"/>
      <c r="I116" s="1"/>
    </row>
    <row r="117" spans="1:10" x14ac:dyDescent="0.25">
      <c r="A117" s="1" t="s">
        <v>88</v>
      </c>
      <c r="B117" s="1"/>
      <c r="C117" s="1"/>
      <c r="D117" s="100"/>
      <c r="E117" s="1"/>
      <c r="F117" s="1"/>
      <c r="G117" s="1"/>
      <c r="H117" s="1"/>
      <c r="I117" s="1"/>
    </row>
    <row r="118" spans="1:10" x14ac:dyDescent="0.25">
      <c r="A118" s="9" t="s">
        <v>89</v>
      </c>
      <c r="B118" s="1"/>
      <c r="C118" s="1"/>
      <c r="D118" s="100"/>
      <c r="E118" s="1"/>
      <c r="F118" s="1"/>
      <c r="G118" s="1"/>
      <c r="H118" s="1"/>
      <c r="I118" s="1"/>
    </row>
    <row r="119" spans="1:10" ht="13" x14ac:dyDescent="0.3">
      <c r="A119" s="1" t="s">
        <v>90</v>
      </c>
      <c r="B119" s="1"/>
      <c r="C119" s="1"/>
      <c r="D119" s="100"/>
      <c r="E119" s="1"/>
      <c r="F119" s="89" t="str">
        <f>IF(SUM(D112:D119)&lt;E108, "This total should be at least equal to totals in sections C1 and C2"," ")</f>
        <v xml:space="preserve"> </v>
      </c>
      <c r="G119" s="1"/>
      <c r="H119" s="1"/>
      <c r="I119" s="1"/>
    </row>
    <row r="120" spans="1:10" x14ac:dyDescent="0.25">
      <c r="A120" s="1"/>
      <c r="B120" s="1"/>
      <c r="C120" s="1"/>
      <c r="D120" s="1"/>
      <c r="E120" s="1"/>
      <c r="F120" s="1"/>
      <c r="G120" s="1"/>
      <c r="H120" s="1"/>
      <c r="I120" s="1"/>
    </row>
    <row r="121" spans="1:10" ht="13" x14ac:dyDescent="0.3">
      <c r="A121" s="25" t="s">
        <v>91</v>
      </c>
      <c r="B121" s="22"/>
      <c r="C121" s="22"/>
      <c r="D121" s="22"/>
      <c r="E121" s="22"/>
      <c r="F121" s="22"/>
      <c r="G121" s="22"/>
      <c r="H121" s="22"/>
      <c r="I121" s="1"/>
    </row>
    <row r="122" spans="1:10" ht="13" x14ac:dyDescent="0.3">
      <c r="A122" s="13" t="s">
        <v>92</v>
      </c>
      <c r="B122" s="1"/>
      <c r="C122" s="1"/>
      <c r="D122" s="1"/>
      <c r="E122" s="1"/>
      <c r="F122" s="1"/>
      <c r="G122" s="1"/>
      <c r="H122" s="1"/>
      <c r="I122" s="1"/>
    </row>
    <row r="123" spans="1:10" x14ac:dyDescent="0.25">
      <c r="A123" s="9" t="s">
        <v>293</v>
      </c>
      <c r="B123" s="1"/>
      <c r="C123" s="1"/>
      <c r="D123" s="1"/>
      <c r="E123" s="1"/>
      <c r="F123" s="77"/>
      <c r="G123" s="1"/>
      <c r="H123" s="14" t="str">
        <f>IF(ISTEXT(F123),"Must be numeric"," ")</f>
        <v xml:space="preserve"> </v>
      </c>
      <c r="I123" s="1"/>
      <c r="J123" s="49" t="str">
        <f>IF(F123&lt;F124,"Number of employed teachers should be greater than number of teachers not returning."," ")</f>
        <v xml:space="preserve"> </v>
      </c>
    </row>
    <row r="124" spans="1:10" x14ac:dyDescent="0.25">
      <c r="A124" s="9" t="s">
        <v>294</v>
      </c>
      <c r="B124" s="1"/>
      <c r="C124" s="1"/>
      <c r="D124" s="1"/>
      <c r="E124" s="1"/>
      <c r="F124" s="77"/>
      <c r="H124" s="14" t="str">
        <f>IF(ISTEXT(F124),"Must be numeric"," ")</f>
        <v xml:space="preserve"> </v>
      </c>
      <c r="I124" s="1"/>
    </row>
    <row r="125" spans="1:10" x14ac:dyDescent="0.25">
      <c r="A125" s="9" t="s">
        <v>295</v>
      </c>
      <c r="B125" s="1"/>
      <c r="C125" s="1"/>
      <c r="D125" s="1"/>
      <c r="E125" s="1"/>
      <c r="F125" s="77"/>
      <c r="G125" s="53"/>
      <c r="H125" s="14"/>
      <c r="I125" s="1"/>
    </row>
    <row r="126" spans="1:10" ht="27.65" customHeight="1" x14ac:dyDescent="0.25">
      <c r="A126" s="111" t="s">
        <v>296</v>
      </c>
      <c r="B126" s="111"/>
      <c r="C126" s="111"/>
      <c r="D126" s="111"/>
      <c r="E126" s="112"/>
      <c r="F126" s="77"/>
      <c r="H126" s="14"/>
      <c r="I126" s="1"/>
    </row>
    <row r="127" spans="1:10" ht="27.5" customHeight="1" x14ac:dyDescent="0.25">
      <c r="A127" s="111" t="s">
        <v>300</v>
      </c>
      <c r="B127" s="111"/>
      <c r="C127" s="111"/>
      <c r="D127" s="111"/>
      <c r="E127" s="112"/>
      <c r="F127" s="77"/>
      <c r="G127" s="1"/>
      <c r="H127" s="14"/>
      <c r="I127" s="1"/>
    </row>
    <row r="128" spans="1:10" x14ac:dyDescent="0.25">
      <c r="A128" s="1"/>
      <c r="B128" s="1"/>
      <c r="C128" s="1"/>
      <c r="D128" s="1"/>
      <c r="E128" s="1"/>
      <c r="F128" s="1"/>
      <c r="G128" s="1"/>
      <c r="H128" s="1"/>
      <c r="I128" s="1"/>
    </row>
    <row r="129" spans="1:9" ht="18" x14ac:dyDescent="0.4">
      <c r="A129" s="102" t="s">
        <v>93</v>
      </c>
      <c r="B129" s="102"/>
      <c r="C129" s="102"/>
      <c r="D129" s="102"/>
      <c r="E129" s="102"/>
      <c r="F129" s="102"/>
      <c r="G129" s="102"/>
      <c r="H129" s="102"/>
      <c r="I129" s="102"/>
    </row>
    <row r="130" spans="1:9" ht="13" x14ac:dyDescent="0.3">
      <c r="A130" s="43" t="s">
        <v>335</v>
      </c>
      <c r="B130" s="22"/>
      <c r="C130" s="22"/>
      <c r="D130" s="22"/>
      <c r="E130" s="22"/>
      <c r="F130" s="22"/>
      <c r="G130" s="22"/>
      <c r="H130" s="22"/>
      <c r="I130" s="1"/>
    </row>
    <row r="131" spans="1:9" ht="13" x14ac:dyDescent="0.3">
      <c r="A131" s="1"/>
      <c r="C131" s="1"/>
      <c r="D131" s="1"/>
      <c r="E131" s="1"/>
      <c r="F131" s="1"/>
      <c r="G131" s="34" t="s">
        <v>94</v>
      </c>
      <c r="H131" s="18" t="s">
        <v>95</v>
      </c>
      <c r="I131" s="1"/>
    </row>
    <row r="132" spans="1:9" x14ac:dyDescent="0.25">
      <c r="A132" s="9" t="s">
        <v>96</v>
      </c>
      <c r="B132" s="1"/>
      <c r="C132" s="1"/>
      <c r="D132" s="1"/>
      <c r="E132" s="1"/>
      <c r="F132" s="1"/>
      <c r="G132" s="28"/>
      <c r="H132" s="28"/>
      <c r="I132" s="1"/>
    </row>
    <row r="133" spans="1:9" x14ac:dyDescent="0.25">
      <c r="A133" s="9" t="s">
        <v>97</v>
      </c>
      <c r="B133" s="1"/>
      <c r="C133" s="1"/>
      <c r="D133" s="1"/>
      <c r="E133" s="1"/>
      <c r="F133" s="1"/>
      <c r="G133" s="28"/>
      <c r="H133" s="28"/>
      <c r="I133" s="1"/>
    </row>
    <row r="134" spans="1:9" x14ac:dyDescent="0.25">
      <c r="A134" s="9" t="s">
        <v>98</v>
      </c>
      <c r="B134" s="1"/>
      <c r="C134" s="1"/>
      <c r="D134" s="1"/>
      <c r="E134" s="1"/>
      <c r="F134" s="1"/>
      <c r="G134" s="28"/>
      <c r="H134" s="28"/>
      <c r="I134" s="1"/>
    </row>
    <row r="135" spans="1:9" x14ac:dyDescent="0.25">
      <c r="A135" s="9" t="s">
        <v>99</v>
      </c>
      <c r="B135" s="1"/>
      <c r="C135" s="1"/>
      <c r="D135" s="1"/>
      <c r="E135" s="1"/>
      <c r="F135" s="1"/>
      <c r="G135" s="28"/>
      <c r="H135" s="28"/>
      <c r="I135" s="1"/>
    </row>
    <row r="136" spans="1:9" x14ac:dyDescent="0.25">
      <c r="A136" s="1"/>
      <c r="C136" s="1"/>
      <c r="D136" s="1"/>
      <c r="E136" s="1"/>
      <c r="F136" s="1"/>
      <c r="G136" s="63"/>
      <c r="H136" s="63"/>
      <c r="I136" s="1"/>
    </row>
    <row r="137" spans="1:9" x14ac:dyDescent="0.25">
      <c r="A137" s="9" t="s">
        <v>100</v>
      </c>
      <c r="B137" s="1"/>
      <c r="C137" s="1"/>
      <c r="D137" s="1"/>
      <c r="E137" s="1"/>
      <c r="G137" s="44"/>
      <c r="H137" s="73" t="str">
        <f>IF(ISTEXT(G137),"Must be numeric"," ")</f>
        <v xml:space="preserve"> </v>
      </c>
      <c r="I137" s="1"/>
    </row>
    <row r="138" spans="1:9" x14ac:dyDescent="0.25">
      <c r="A138" s="1" t="s">
        <v>101</v>
      </c>
      <c r="B138" s="1"/>
      <c r="C138" s="1"/>
      <c r="D138" s="1"/>
      <c r="E138" s="1"/>
      <c r="F138" s="1"/>
      <c r="G138" s="44"/>
      <c r="H138" s="73" t="str">
        <f>IF(ISTEXT(G138),"Must be numeric"," ")</f>
        <v xml:space="preserve"> </v>
      </c>
      <c r="I138" s="1"/>
    </row>
    <row r="139" spans="1:9" x14ac:dyDescent="0.25">
      <c r="A139" s="1" t="s">
        <v>102</v>
      </c>
      <c r="B139" s="1"/>
      <c r="C139" s="1"/>
      <c r="D139" s="1"/>
      <c r="E139" s="1"/>
      <c r="F139" s="1"/>
      <c r="G139" s="44"/>
      <c r="H139" s="73" t="str">
        <f>IF(ISTEXT(G139),"Must be numeric"," ")</f>
        <v xml:space="preserve"> </v>
      </c>
      <c r="I139" s="1"/>
    </row>
    <row r="140" spans="1:9" x14ac:dyDescent="0.25">
      <c r="A140" s="1" t="s">
        <v>297</v>
      </c>
      <c r="B140" s="1"/>
      <c r="C140" s="1"/>
      <c r="D140" s="1"/>
      <c r="E140" s="1"/>
      <c r="F140" s="1"/>
      <c r="G140" s="44"/>
      <c r="H140" s="73" t="str">
        <f>IF(ISTEXT(G140),"Must be numeric"," ")</f>
        <v xml:space="preserve"> </v>
      </c>
      <c r="I140" s="1"/>
    </row>
    <row r="141" spans="1:9" x14ac:dyDescent="0.25">
      <c r="A141" s="1"/>
      <c r="B141" s="1"/>
      <c r="C141" s="1"/>
      <c r="D141" s="1"/>
      <c r="E141" s="1"/>
      <c r="F141" s="1"/>
      <c r="G141" s="1"/>
      <c r="H141" s="1"/>
      <c r="I141" s="1"/>
    </row>
    <row r="142" spans="1:9" ht="18" x14ac:dyDescent="0.4">
      <c r="A142" s="37" t="s">
        <v>103</v>
      </c>
      <c r="B142" s="22"/>
      <c r="C142" s="22"/>
      <c r="D142" s="22"/>
      <c r="E142" s="22"/>
      <c r="F142" s="22"/>
      <c r="G142" s="22"/>
      <c r="H142" s="22"/>
    </row>
    <row r="143" spans="1:9" ht="13" x14ac:dyDescent="0.3">
      <c r="A143" s="1"/>
      <c r="B143" s="1"/>
      <c r="C143" s="1"/>
      <c r="D143" s="1"/>
      <c r="E143" s="1"/>
      <c r="F143" s="1"/>
      <c r="G143" s="52"/>
      <c r="H143" s="53"/>
      <c r="I143" s="53"/>
    </row>
    <row r="144" spans="1:9" x14ac:dyDescent="0.25">
      <c r="A144" s="1" t="s">
        <v>104</v>
      </c>
      <c r="B144" s="1"/>
      <c r="C144" s="1"/>
      <c r="D144" s="1"/>
      <c r="E144" s="1"/>
      <c r="F144" s="1"/>
      <c r="G144" s="54"/>
      <c r="H144" s="74"/>
      <c r="I144" s="53"/>
    </row>
    <row r="145" spans="1:11" x14ac:dyDescent="0.25">
      <c r="A145" s="1"/>
      <c r="B145" s="1"/>
      <c r="C145" s="1"/>
      <c r="D145" s="1"/>
      <c r="E145" s="1"/>
      <c r="F145" s="1"/>
      <c r="G145" s="74"/>
      <c r="H145" s="74"/>
      <c r="I145" s="53"/>
    </row>
    <row r="146" spans="1:11" ht="13" x14ac:dyDescent="0.3">
      <c r="A146" s="59" t="s">
        <v>335</v>
      </c>
      <c r="B146" s="60"/>
      <c r="C146" s="60"/>
      <c r="D146" s="60"/>
      <c r="E146" s="60"/>
      <c r="F146" s="60"/>
      <c r="G146" s="61"/>
      <c r="H146" s="61"/>
      <c r="I146" s="62"/>
    </row>
    <row r="147" spans="1:11" ht="13" x14ac:dyDescent="0.3">
      <c r="A147" s="1"/>
      <c r="B147" s="1"/>
      <c r="C147" s="1"/>
      <c r="D147" s="1"/>
      <c r="E147" s="1"/>
      <c r="F147" s="1"/>
      <c r="G147" s="75" t="s">
        <v>94</v>
      </c>
      <c r="H147" s="76" t="s">
        <v>95</v>
      </c>
      <c r="I147" s="53"/>
      <c r="J147" s="51"/>
      <c r="K147" s="51"/>
    </row>
    <row r="148" spans="1:11" x14ac:dyDescent="0.25">
      <c r="A148" s="1" t="s">
        <v>105</v>
      </c>
      <c r="B148" s="1"/>
      <c r="C148" s="1"/>
      <c r="D148" s="1"/>
      <c r="E148" s="1"/>
      <c r="F148" s="1"/>
      <c r="G148" s="28"/>
      <c r="H148" s="28"/>
      <c r="I148" s="53"/>
    </row>
    <row r="149" spans="1:11" x14ac:dyDescent="0.25">
      <c r="A149" s="1" t="s">
        <v>106</v>
      </c>
      <c r="B149" s="1"/>
      <c r="C149" s="1"/>
      <c r="D149" s="1"/>
      <c r="E149" s="1"/>
      <c r="F149" s="1"/>
      <c r="G149" s="28"/>
      <c r="H149" s="28"/>
      <c r="I149" s="53"/>
    </row>
    <row r="150" spans="1:11" x14ac:dyDescent="0.25">
      <c r="A150" s="1" t="s">
        <v>107</v>
      </c>
      <c r="B150" s="1"/>
      <c r="C150" s="1"/>
      <c r="D150" s="1"/>
      <c r="E150" s="1"/>
      <c r="F150" s="1"/>
      <c r="G150" s="28"/>
      <c r="H150" s="28"/>
      <c r="I150" s="53"/>
    </row>
    <row r="151" spans="1:11" x14ac:dyDescent="0.25">
      <c r="A151" s="1" t="s">
        <v>108</v>
      </c>
      <c r="B151" s="1"/>
      <c r="C151" s="1"/>
      <c r="D151" s="1"/>
      <c r="E151" s="1"/>
      <c r="F151" s="1"/>
      <c r="G151" s="28"/>
      <c r="H151" s="28"/>
      <c r="I151" s="53"/>
    </row>
    <row r="152" spans="1:11" x14ac:dyDescent="0.25">
      <c r="A152" s="1" t="s">
        <v>109</v>
      </c>
      <c r="B152" s="1"/>
      <c r="C152" s="1"/>
      <c r="D152" s="1"/>
      <c r="E152" s="1"/>
      <c r="F152" s="1"/>
      <c r="G152" s="28"/>
      <c r="H152" s="28"/>
      <c r="I152" s="53"/>
    </row>
    <row r="153" spans="1:11" ht="14.5" customHeight="1" x14ac:dyDescent="0.25">
      <c r="A153" s="109" t="s">
        <v>110</v>
      </c>
      <c r="B153" s="109"/>
      <c r="C153" s="109"/>
      <c r="D153" s="109"/>
      <c r="E153" s="109"/>
      <c r="F153" s="1"/>
      <c r="G153" s="28"/>
      <c r="H153" s="28"/>
      <c r="I153" s="53"/>
    </row>
    <row r="154" spans="1:11" x14ac:dyDescent="0.25">
      <c r="A154" s="9" t="s">
        <v>111</v>
      </c>
      <c r="B154" s="1"/>
      <c r="C154" s="1"/>
      <c r="D154" s="1"/>
      <c r="E154" s="1"/>
      <c r="F154" s="1"/>
      <c r="G154" s="28"/>
      <c r="H154" s="28"/>
      <c r="I154" s="53"/>
    </row>
    <row r="155" spans="1:11" ht="7.5" customHeight="1" x14ac:dyDescent="0.25">
      <c r="A155" s="1"/>
      <c r="B155" s="1"/>
      <c r="C155" s="1"/>
      <c r="D155" s="1"/>
      <c r="E155" s="1"/>
      <c r="F155" s="1"/>
      <c r="G155" s="63"/>
      <c r="H155" s="63"/>
      <c r="I155" s="53"/>
    </row>
    <row r="156" spans="1:11" ht="13" customHeight="1" x14ac:dyDescent="0.25">
      <c r="A156" s="9" t="s">
        <v>112</v>
      </c>
      <c r="B156" s="1"/>
      <c r="C156" s="1"/>
      <c r="D156" s="1"/>
      <c r="E156" s="1"/>
      <c r="F156" s="1"/>
      <c r="G156" s="63"/>
      <c r="H156" s="63"/>
      <c r="I156" s="53"/>
    </row>
    <row r="157" spans="1:11" ht="17.149999999999999" customHeight="1" x14ac:dyDescent="0.25">
      <c r="A157" s="101" t="s">
        <v>299</v>
      </c>
      <c r="B157" s="101"/>
      <c r="C157" s="101"/>
      <c r="D157" s="101"/>
      <c r="E157" s="101"/>
      <c r="F157" s="1"/>
      <c r="G157" s="4"/>
      <c r="H157" s="63"/>
      <c r="I157" s="53"/>
    </row>
    <row r="158" spans="1:11" ht="17.149999999999999" customHeight="1" x14ac:dyDescent="0.25">
      <c r="A158" s="85" t="s">
        <v>113</v>
      </c>
      <c r="B158" s="85"/>
      <c r="C158" s="85"/>
      <c r="D158" s="85"/>
      <c r="E158" s="85"/>
      <c r="F158" s="1"/>
      <c r="G158" s="4"/>
      <c r="H158" s="63"/>
      <c r="I158" s="53"/>
    </row>
    <row r="159" spans="1:11" ht="17.149999999999999" customHeight="1" x14ac:dyDescent="0.25">
      <c r="A159" s="85" t="s">
        <v>114</v>
      </c>
      <c r="B159" s="85"/>
      <c r="C159" s="85"/>
      <c r="D159" s="85"/>
      <c r="E159" s="85"/>
      <c r="F159" s="1"/>
      <c r="G159" s="4"/>
      <c r="H159" s="63"/>
      <c r="I159" s="53"/>
    </row>
    <row r="160" spans="1:11" ht="17.149999999999999" customHeight="1" x14ac:dyDescent="0.25">
      <c r="A160" s="85" t="s">
        <v>115</v>
      </c>
      <c r="B160" s="85"/>
      <c r="C160" s="85"/>
      <c r="D160" s="85"/>
      <c r="E160" s="85"/>
      <c r="F160" s="1"/>
      <c r="G160" s="4"/>
      <c r="H160" s="63"/>
      <c r="I160" s="53"/>
    </row>
    <row r="161" spans="1:9" ht="17.149999999999999" customHeight="1" x14ac:dyDescent="0.25">
      <c r="A161" s="85" t="s">
        <v>116</v>
      </c>
      <c r="B161" s="85"/>
      <c r="C161" s="85"/>
      <c r="D161" s="85"/>
      <c r="E161" s="85"/>
      <c r="F161" s="1"/>
      <c r="G161" s="4"/>
      <c r="H161" s="63"/>
      <c r="I161" s="53"/>
    </row>
    <row r="162" spans="1:9" ht="17.149999999999999" customHeight="1" x14ac:dyDescent="0.25">
      <c r="A162" s="85" t="s">
        <v>301</v>
      </c>
      <c r="B162" s="85"/>
      <c r="C162" s="85"/>
      <c r="D162" s="85"/>
      <c r="E162" s="85"/>
      <c r="F162" s="1"/>
      <c r="G162" s="4"/>
      <c r="H162" s="63"/>
      <c r="I162" s="53"/>
    </row>
    <row r="163" spans="1:9" ht="17.149999999999999" customHeight="1" x14ac:dyDescent="0.25">
      <c r="A163" s="85" t="s">
        <v>302</v>
      </c>
      <c r="B163" s="85"/>
      <c r="C163" s="85"/>
      <c r="D163" s="85"/>
      <c r="E163" s="85"/>
      <c r="F163" s="1"/>
      <c r="G163" s="4"/>
      <c r="H163" s="63"/>
      <c r="I163" s="53"/>
    </row>
    <row r="164" spans="1:9" ht="17.149999999999999" customHeight="1" x14ac:dyDescent="0.25">
      <c r="A164" s="85" t="s">
        <v>303</v>
      </c>
      <c r="B164" s="85"/>
      <c r="C164" s="85"/>
      <c r="D164" s="85"/>
      <c r="E164" s="85"/>
      <c r="F164" s="1"/>
      <c r="G164" s="4"/>
      <c r="H164" s="63"/>
      <c r="I164" s="53"/>
    </row>
    <row r="165" spans="1:9" ht="24.65" customHeight="1" x14ac:dyDescent="0.25">
      <c r="A165" s="101" t="s">
        <v>117</v>
      </c>
      <c r="B165" s="101"/>
      <c r="C165" s="101"/>
      <c r="D165" s="101"/>
      <c r="E165" s="101"/>
      <c r="F165" s="1"/>
      <c r="G165" s="4">
        <f>SUM(G157:G164)</f>
        <v>0</v>
      </c>
      <c r="H165" s="63"/>
      <c r="I165" s="53"/>
    </row>
    <row r="166" spans="1:9" x14ac:dyDescent="0.25">
      <c r="A166" s="1" t="s">
        <v>118</v>
      </c>
      <c r="B166" s="1"/>
      <c r="C166" s="1"/>
      <c r="D166" s="1"/>
      <c r="E166" s="1"/>
      <c r="F166" s="1"/>
      <c r="G166" s="4"/>
      <c r="H166" s="63"/>
      <c r="I166" s="53"/>
    </row>
    <row r="167" spans="1:9" ht="62" customHeight="1" x14ac:dyDescent="0.25">
      <c r="A167" s="111" t="s">
        <v>298</v>
      </c>
      <c r="B167" s="111"/>
      <c r="C167" s="111"/>
      <c r="D167" s="111"/>
      <c r="E167" s="111"/>
      <c r="F167" s="112"/>
      <c r="G167" s="4"/>
      <c r="H167" s="63"/>
      <c r="I167" s="53"/>
    </row>
    <row r="168" spans="1:9" x14ac:dyDescent="0.25">
      <c r="A168" s="1"/>
      <c r="B168" s="1"/>
      <c r="D168" s="1"/>
      <c r="E168" s="1"/>
      <c r="F168" s="1"/>
      <c r="G168" s="1"/>
      <c r="H168" s="1"/>
      <c r="I168" s="53"/>
    </row>
    <row r="169" spans="1:9" ht="13" x14ac:dyDescent="0.3">
      <c r="A169" s="25" t="s">
        <v>119</v>
      </c>
      <c r="B169" s="22"/>
      <c r="C169" s="22"/>
      <c r="D169" s="22"/>
      <c r="E169" s="22"/>
      <c r="F169" s="22"/>
      <c r="G169" s="22"/>
      <c r="H169" s="22"/>
      <c r="I169" s="53"/>
    </row>
    <row r="170" spans="1:9" ht="13" x14ac:dyDescent="0.3">
      <c r="A170" s="8"/>
      <c r="B170" s="1"/>
      <c r="C170" s="1"/>
      <c r="D170" s="1"/>
      <c r="E170" s="1"/>
      <c r="F170" s="1"/>
      <c r="G170" s="1"/>
      <c r="H170" s="1"/>
      <c r="I170" s="53"/>
    </row>
    <row r="171" spans="1:9" x14ac:dyDescent="0.25">
      <c r="I171" s="51"/>
    </row>
    <row r="177" spans="2:2" x14ac:dyDescent="0.25">
      <c r="B177" s="11"/>
    </row>
    <row r="179" spans="2:2" x14ac:dyDescent="0.25">
      <c r="B179" s="11"/>
    </row>
  </sheetData>
  <sheetProtection algorithmName="SHA-512" hashValue="sd4AleQIqhL3yBKKjkCTnpJUzHvo/gNRZ0JvpZh6cvzfyqS6sEPktnuTbEK5E0MB/uY2joWA4mpUigvwE8mKVQ==" saltValue="fGwdtal2P5Ackn95oWkrJA==" spinCount="100000" sheet="1" objects="1" scenarios="1"/>
  <protectedRanges>
    <protectedRange sqref="F95" name="Range10"/>
    <protectedRange sqref="C48:C51" name="Range8"/>
    <protectedRange algorithmName="SHA-512" hashValue="3879Gco7WZXPQqhhAdkzaibfApr2ualp+QGWKTn2mpxtm5DBXve8E5LcZQq8rsKVgsGBDjN1SZzNTzJ0eWdICQ==" saltValue="yQ4b4tTE1Yp3Hn2TCd8Zxg==" spinCount="100000" sqref="B141:F169 A155:A169 A141:A153" name="Range6"/>
    <protectedRange algorithmName="SHA-512" hashValue="tqAEduelJONJCpyBCX693PR9iWStbV21xNG3Ki8rjtpV8kjBmZ8RRoAYmmvxhH5CjthNQKkj65MvcydzLwqWiQ==" saltValue="ZpbWEgKqrQQf1HYnHUv3xQ==" spinCount="100000" sqref="A24:B68 A70:B142" name="Range5"/>
    <protectedRange algorithmName="SHA-512" hashValue="cKBqUZD+EPRC/ToMPvB3eF36uPxOXawtnbbH70y9YFkULFKRqUXWm/qELvOm12j/sIlDsr/u5zLTOChRgS3I2Q==" saltValue="oQVnvJ+JXlpmiwWV/T03nA==" spinCount="100000" sqref="G15:G19" name="Range4"/>
    <protectedRange algorithmName="SHA-512" hashValue="EU44CaRplOOxXUITUwwfYVNn0EIWgK3g4Jey8Q6/mqaHIzZIAUCEVaOP4RsKEhOxNBkJfKi0MPq+OCVHoOIdkQ==" saltValue="vGssqODDjImoBl1ceU5FUw==" spinCount="100000" sqref="D12:D20" name="Range3"/>
    <protectedRange algorithmName="SHA-512" hashValue="kv6xUd/UJj6yuT7ILmB9rdrt7qTHHH0PrCTOgZ49B0b0uZLbL6XTDdcEmiqLXQDLNVdjybM2A6K44yoRL1pWaQ==" saltValue="3yiA36NIRwER/jx2U9vazg==" spinCount="100000" sqref="F5:F10" name="Range2"/>
    <protectedRange algorithmName="SHA-512" hashValue="FedJvArFljKR6Y56Q/TABwxk6TfHKW9Bjak8IUvBgE6qLmQ4P5tOaDeM3f3wQ3fTrzJWHZJNwdVZ68s0s+viFQ==" saltValue="TzNxP0TFnkyoe22/f3esCA==" spinCount="100000" sqref="A1:A20" name="Range1"/>
    <protectedRange sqref="F42" name="Range7"/>
    <protectedRange sqref="C70:C72" name="Range9"/>
  </protectedRanges>
  <mergeCells count="46">
    <mergeCell ref="A91:B91"/>
    <mergeCell ref="A82:B82"/>
    <mergeCell ref="A83:B83"/>
    <mergeCell ref="A84:B84"/>
    <mergeCell ref="A85:B85"/>
    <mergeCell ref="A88:B88"/>
    <mergeCell ref="A89:B89"/>
    <mergeCell ref="C10:E10"/>
    <mergeCell ref="A29:B29"/>
    <mergeCell ref="A25:I25"/>
    <mergeCell ref="A26:I26"/>
    <mergeCell ref="A90:B90"/>
    <mergeCell ref="A73:B73"/>
    <mergeCell ref="A30:B30"/>
    <mergeCell ref="A167:F167"/>
    <mergeCell ref="A37:B37"/>
    <mergeCell ref="A38:B38"/>
    <mergeCell ref="A48:B48"/>
    <mergeCell ref="A153:E153"/>
    <mergeCell ref="A126:E126"/>
    <mergeCell ref="A129:I129"/>
    <mergeCell ref="A157:E157"/>
    <mergeCell ref="A68:I68"/>
    <mergeCell ref="A70:B70"/>
    <mergeCell ref="A71:B71"/>
    <mergeCell ref="A72:B72"/>
    <mergeCell ref="A39:B39"/>
    <mergeCell ref="A92:B92"/>
    <mergeCell ref="A49:B49"/>
    <mergeCell ref="A50:B50"/>
    <mergeCell ref="A165:E165"/>
    <mergeCell ref="A23:I23"/>
    <mergeCell ref="A27:I27"/>
    <mergeCell ref="A46:I46"/>
    <mergeCell ref="A76:I76"/>
    <mergeCell ref="A77:I77"/>
    <mergeCell ref="A78:I78"/>
    <mergeCell ref="A45:I45"/>
    <mergeCell ref="A32:B32"/>
    <mergeCell ref="A31:B31"/>
    <mergeCell ref="A36:B36"/>
    <mergeCell ref="A67:I67"/>
    <mergeCell ref="A33:B33"/>
    <mergeCell ref="A86:B86"/>
    <mergeCell ref="A35:B35"/>
    <mergeCell ref="A127:E127"/>
  </mergeCells>
  <phoneticPr fontId="0" type="noConversion"/>
  <conditionalFormatting sqref="C73">
    <cfRule type="expression" dxfId="7" priority="2">
      <formula>$C$73&lt;&gt;SUM($C$65:$F$65)</formula>
    </cfRule>
  </conditionalFormatting>
  <conditionalFormatting sqref="C65:F65">
    <cfRule type="expression" dxfId="6" priority="26">
      <formula>SUM($C$65:$F$65)&lt;&gt;$F$38</formula>
    </cfRule>
  </conditionalFormatting>
  <conditionalFormatting sqref="E108">
    <cfRule type="cellIs" dxfId="5" priority="5" operator="notEqual">
      <formula>$F$91</formula>
    </cfRule>
  </conditionalFormatting>
  <conditionalFormatting sqref="F42">
    <cfRule type="cellIs" dxfId="4" priority="4" operator="lessThan">
      <formula>$F$34</formula>
    </cfRule>
  </conditionalFormatting>
  <conditionalFormatting sqref="F95">
    <cfRule type="cellIs" dxfId="3" priority="3" operator="lessThan">
      <formula>$F$87</formula>
    </cfRule>
  </conditionalFormatting>
  <conditionalFormatting sqref="G137:G138">
    <cfRule type="cellIs" dxfId="2" priority="13" operator="greaterThan">
      <formula>$F$38</formula>
    </cfRule>
  </conditionalFormatting>
  <conditionalFormatting sqref="G140">
    <cfRule type="cellIs" dxfId="1" priority="12" operator="greaterThan">
      <formula>$F$38</formula>
    </cfRule>
  </conditionalFormatting>
  <conditionalFormatting sqref="G165">
    <cfRule type="cellIs" dxfId="0" priority="1" operator="greaterThan">
      <formula>$F$38</formula>
    </cfRule>
  </conditionalFormatting>
  <dataValidations count="4">
    <dataValidation type="whole" allowBlank="1" showInputMessage="1" showErrorMessage="1" sqref="E17:E20 H17:H19 B18:B20" xr:uid="{00000000-0002-0000-0000-000000000000}">
      <formula1>0</formula1>
      <formula2>1</formula2>
    </dataValidation>
    <dataValidation type="whole" allowBlank="1" showInputMessage="1" showErrorMessage="1" error="1 = Yes_x000a_0 or null =No" sqref="B17" xr:uid="{00000000-0002-0000-0000-000001000000}">
      <formula1>0</formula1>
      <formula2>1</formula2>
    </dataValidation>
    <dataValidation type="list" allowBlank="1" showInputMessage="1" showErrorMessage="1" sqref="C10:E10" xr:uid="{8F9191CB-CCB0-4911-96B1-B17EFA58ABA6}">
      <formula1>"Standalone Early Childhood Education Center,Elementary &amp; Middle, Secondary,(P)K-12"</formula1>
    </dataValidation>
    <dataValidation type="list" allowBlank="1" showInputMessage="1" showErrorMessage="1" sqref="G144" xr:uid="{5B70A9F9-033A-4626-BB17-DA9E574A5423}">
      <formula1>"Advisory,Consultative,Limited Jurisdiction,Full Authority,No Board"</formula1>
    </dataValidation>
  </dataValidations>
  <pageMargins left="0.75" right="0.75" top="1" bottom="1" header="0.5" footer="0.5"/>
  <pageSetup paperSize="5" orientation="portrait" r:id="rId1"/>
  <headerFooter alignWithMargins="0">
    <oddHeader>&amp;F</oddHeader>
    <oddFooter>Page &amp;P of &amp;N</oddFooter>
  </headerFooter>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Y8"/>
  <sheetViews>
    <sheetView topLeftCell="DE1" workbookViewId="0">
      <selection activeCell="DJ3" sqref="DJ3"/>
    </sheetView>
  </sheetViews>
  <sheetFormatPr defaultColWidth="8.81640625" defaultRowHeight="12.5" x14ac:dyDescent="0.25"/>
  <cols>
    <col min="1" max="1" width="16" customWidth="1"/>
    <col min="2" max="4" width="21.453125" customWidth="1"/>
    <col min="5" max="5" width="14" customWidth="1"/>
    <col min="82" max="82" width="11.54296875" customWidth="1"/>
    <col min="83" max="83" width="10.81640625" customWidth="1"/>
    <col min="84" max="84" width="11.453125" customWidth="1"/>
    <col min="85" max="85" width="10.453125" customWidth="1"/>
    <col min="87" max="88" width="11.453125" customWidth="1"/>
    <col min="89" max="89" width="11" customWidth="1"/>
    <col min="90" max="90" width="11.453125" customWidth="1"/>
    <col min="91" max="98" width="12.1796875" customWidth="1"/>
    <col min="131" max="131" width="11.1796875" customWidth="1"/>
    <col min="132" max="132" width="10.7265625" bestFit="1" customWidth="1"/>
    <col min="161" max="161" width="12.453125" customWidth="1"/>
  </cols>
  <sheetData>
    <row r="1" spans="1:207" x14ac:dyDescent="0.25">
      <c r="A1" t="s">
        <v>120</v>
      </c>
      <c r="B1" t="s">
        <v>121</v>
      </c>
      <c r="C1" t="s">
        <v>122</v>
      </c>
      <c r="D1" s="48" t="s">
        <v>337</v>
      </c>
      <c r="F1" t="s">
        <v>123</v>
      </c>
      <c r="J1" t="s">
        <v>124</v>
      </c>
      <c r="N1" t="s">
        <v>125</v>
      </c>
      <c r="Q1" t="s">
        <v>126</v>
      </c>
      <c r="W1" t="s">
        <v>127</v>
      </c>
      <c r="AC1" t="s">
        <v>127</v>
      </c>
      <c r="AL1" t="s">
        <v>128</v>
      </c>
      <c r="AV1" t="s">
        <v>129</v>
      </c>
      <c r="BI1" t="s">
        <v>130</v>
      </c>
      <c r="BO1" t="s">
        <v>131</v>
      </c>
      <c r="BR1" t="s">
        <v>131</v>
      </c>
      <c r="BX1" t="s">
        <v>131</v>
      </c>
      <c r="CD1" t="s">
        <v>132</v>
      </c>
      <c r="CN1" s="48" t="s">
        <v>133</v>
      </c>
      <c r="CV1" s="48" t="s">
        <v>134</v>
      </c>
      <c r="CX1" t="s">
        <v>135</v>
      </c>
      <c r="DJ1" t="s">
        <v>136</v>
      </c>
      <c r="EA1" t="s">
        <v>137</v>
      </c>
      <c r="EC1" t="s">
        <v>138</v>
      </c>
      <c r="EE1" t="s">
        <v>139</v>
      </c>
      <c r="EJ1" t="s">
        <v>140</v>
      </c>
      <c r="EO1" t="s">
        <v>141</v>
      </c>
      <c r="EQ1" t="s">
        <v>142</v>
      </c>
      <c r="ET1" t="s">
        <v>143</v>
      </c>
      <c r="FF1" s="48" t="s">
        <v>144</v>
      </c>
      <c r="FP1" s="48" t="s">
        <v>145</v>
      </c>
      <c r="FT1" s="48" t="s">
        <v>146</v>
      </c>
      <c r="FX1" s="48" t="s">
        <v>306</v>
      </c>
      <c r="GT1" s="48" t="s">
        <v>329</v>
      </c>
      <c r="GW1" s="48" t="s">
        <v>330</v>
      </c>
      <c r="GX1" s="48" t="s">
        <v>332</v>
      </c>
    </row>
    <row r="2" spans="1:207" x14ac:dyDescent="0.25">
      <c r="F2" t="s">
        <v>15</v>
      </c>
      <c r="G2" t="s">
        <v>19</v>
      </c>
      <c r="H2" t="s">
        <v>22</v>
      </c>
      <c r="I2" s="48" t="s">
        <v>24</v>
      </c>
      <c r="J2" t="s">
        <v>147</v>
      </c>
      <c r="K2" t="s">
        <v>148</v>
      </c>
      <c r="L2" t="s">
        <v>20</v>
      </c>
      <c r="M2" t="s">
        <v>149</v>
      </c>
      <c r="N2" t="s">
        <v>17</v>
      </c>
      <c r="O2" t="s">
        <v>18</v>
      </c>
      <c r="P2" t="s">
        <v>21</v>
      </c>
      <c r="Q2" t="s">
        <v>150</v>
      </c>
      <c r="R2" t="s">
        <v>151</v>
      </c>
      <c r="S2" t="s">
        <v>152</v>
      </c>
      <c r="T2" t="s">
        <v>153</v>
      </c>
      <c r="U2" t="s">
        <v>154</v>
      </c>
      <c r="V2" t="s">
        <v>155</v>
      </c>
      <c r="W2" t="s">
        <v>156</v>
      </c>
      <c r="X2" t="s">
        <v>157</v>
      </c>
      <c r="Y2" t="s">
        <v>158</v>
      </c>
      <c r="Z2" t="s">
        <v>159</v>
      </c>
      <c r="AA2" t="s">
        <v>160</v>
      </c>
      <c r="AB2" t="s">
        <v>161</v>
      </c>
      <c r="AC2" t="s">
        <v>162</v>
      </c>
      <c r="AD2" t="s">
        <v>163</v>
      </c>
      <c r="AE2" t="s">
        <v>164</v>
      </c>
      <c r="AF2" t="s">
        <v>165</v>
      </c>
      <c r="AG2" t="s">
        <v>166</v>
      </c>
      <c r="AH2" t="s">
        <v>167</v>
      </c>
      <c r="AI2" t="s">
        <v>168</v>
      </c>
      <c r="AJ2" t="s">
        <v>169</v>
      </c>
      <c r="AK2" t="s">
        <v>170</v>
      </c>
      <c r="AL2" s="48" t="s">
        <v>171</v>
      </c>
      <c r="AM2" s="48" t="s">
        <v>172</v>
      </c>
      <c r="AN2" s="48" t="s">
        <v>173</v>
      </c>
      <c r="AO2" t="s">
        <v>174</v>
      </c>
      <c r="AP2" t="s">
        <v>175</v>
      </c>
      <c r="AQ2" t="s">
        <v>176</v>
      </c>
      <c r="AR2" t="s">
        <v>177</v>
      </c>
      <c r="AS2" t="s">
        <v>178</v>
      </c>
      <c r="AT2" t="s">
        <v>179</v>
      </c>
      <c r="AU2" t="s">
        <v>180</v>
      </c>
      <c r="AV2" t="s">
        <v>181</v>
      </c>
      <c r="AW2" t="s">
        <v>182</v>
      </c>
      <c r="AX2" t="s">
        <v>183</v>
      </c>
      <c r="AY2" t="s">
        <v>184</v>
      </c>
      <c r="AZ2" t="s">
        <v>185</v>
      </c>
      <c r="BA2" t="s">
        <v>186</v>
      </c>
      <c r="BB2" t="s">
        <v>187</v>
      </c>
      <c r="BC2" t="s">
        <v>188</v>
      </c>
      <c r="BD2" t="s">
        <v>189</v>
      </c>
      <c r="BE2" t="s">
        <v>190</v>
      </c>
      <c r="BF2" t="s">
        <v>191</v>
      </c>
      <c r="BG2" t="s">
        <v>192</v>
      </c>
      <c r="BH2" t="s">
        <v>193</v>
      </c>
      <c r="BI2" t="s">
        <v>150</v>
      </c>
      <c r="BJ2" t="s">
        <v>151</v>
      </c>
      <c r="BK2" t="s">
        <v>152</v>
      </c>
      <c r="BL2" t="s">
        <v>153</v>
      </c>
      <c r="BM2" t="s">
        <v>154</v>
      </c>
      <c r="BN2" t="s">
        <v>155</v>
      </c>
      <c r="BO2" t="s">
        <v>156</v>
      </c>
      <c r="BP2" t="s">
        <v>157</v>
      </c>
      <c r="BQ2" t="s">
        <v>158</v>
      </c>
      <c r="BR2" t="s">
        <v>159</v>
      </c>
      <c r="BS2" t="s">
        <v>160</v>
      </c>
      <c r="BT2" t="s">
        <v>161</v>
      </c>
      <c r="BU2" t="s">
        <v>162</v>
      </c>
      <c r="BV2" t="s">
        <v>163</v>
      </c>
      <c r="BW2" t="s">
        <v>164</v>
      </c>
      <c r="BX2" t="s">
        <v>165</v>
      </c>
      <c r="BY2" t="s">
        <v>166</v>
      </c>
      <c r="BZ2" t="s">
        <v>167</v>
      </c>
      <c r="CA2" t="s">
        <v>168</v>
      </c>
      <c r="CB2" t="s">
        <v>169</v>
      </c>
      <c r="CC2" t="s">
        <v>170</v>
      </c>
      <c r="CD2" t="s">
        <v>194</v>
      </c>
      <c r="CE2" t="s">
        <v>195</v>
      </c>
      <c r="CF2" t="s">
        <v>196</v>
      </c>
      <c r="CG2" t="s">
        <v>197</v>
      </c>
      <c r="CH2" t="s">
        <v>198</v>
      </c>
      <c r="CI2" t="s">
        <v>199</v>
      </c>
      <c r="CJ2" t="s">
        <v>200</v>
      </c>
      <c r="CK2" t="s">
        <v>201</v>
      </c>
      <c r="CL2" t="s">
        <v>202</v>
      </c>
      <c r="CM2" t="s">
        <v>203</v>
      </c>
      <c r="CN2" t="s">
        <v>83</v>
      </c>
      <c r="CO2" t="s">
        <v>84</v>
      </c>
      <c r="CP2" t="s">
        <v>85</v>
      </c>
      <c r="CQ2" t="s">
        <v>86</v>
      </c>
      <c r="CR2" t="s">
        <v>87</v>
      </c>
      <c r="CS2" s="48" t="s">
        <v>88</v>
      </c>
      <c r="CT2" s="48" t="s">
        <v>89</v>
      </c>
      <c r="CU2" t="s">
        <v>90</v>
      </c>
      <c r="CV2" s="48" t="s">
        <v>204</v>
      </c>
      <c r="CW2" s="48" t="s">
        <v>205</v>
      </c>
      <c r="CX2" s="48" t="s">
        <v>206</v>
      </c>
      <c r="CY2" s="48" t="s">
        <v>207</v>
      </c>
      <c r="CZ2" s="48" t="s">
        <v>208</v>
      </c>
      <c r="DA2" s="48" t="s">
        <v>209</v>
      </c>
      <c r="DB2" s="48" t="s">
        <v>210</v>
      </c>
      <c r="DC2" s="48" t="s">
        <v>211</v>
      </c>
      <c r="DD2" s="48" t="s">
        <v>212</v>
      </c>
      <c r="DE2" s="48" t="s">
        <v>213</v>
      </c>
      <c r="DF2" s="48" t="s">
        <v>214</v>
      </c>
      <c r="DG2" s="48" t="s">
        <v>215</v>
      </c>
      <c r="DH2" s="48" t="s">
        <v>216</v>
      </c>
      <c r="DI2" s="48" t="s">
        <v>217</v>
      </c>
      <c r="DJ2" s="48" t="s">
        <v>218</v>
      </c>
      <c r="DK2" s="48" t="s">
        <v>219</v>
      </c>
      <c r="DL2" s="48" t="s">
        <v>220</v>
      </c>
      <c r="DM2" s="48" t="s">
        <v>221</v>
      </c>
      <c r="DN2" t="s">
        <v>222</v>
      </c>
      <c r="DO2" t="s">
        <v>223</v>
      </c>
      <c r="DP2" t="s">
        <v>224</v>
      </c>
      <c r="DQ2" t="s">
        <v>225</v>
      </c>
      <c r="DR2" t="s">
        <v>226</v>
      </c>
      <c r="DS2" t="s">
        <v>227</v>
      </c>
      <c r="DT2" t="s">
        <v>228</v>
      </c>
      <c r="DU2" s="48" t="s">
        <v>229</v>
      </c>
      <c r="DV2" s="48" t="s">
        <v>230</v>
      </c>
      <c r="DW2" s="48" t="s">
        <v>231</v>
      </c>
      <c r="DX2" s="48" t="s">
        <v>232</v>
      </c>
      <c r="DY2" t="s">
        <v>233</v>
      </c>
      <c r="DZ2" s="48" t="s">
        <v>234</v>
      </c>
      <c r="EA2" s="48" t="s">
        <v>235</v>
      </c>
      <c r="EB2" s="48" t="s">
        <v>236</v>
      </c>
      <c r="EC2" t="s">
        <v>237</v>
      </c>
      <c r="ED2" t="s">
        <v>238</v>
      </c>
      <c r="EE2" t="s">
        <v>239</v>
      </c>
      <c r="EF2" t="s">
        <v>240</v>
      </c>
      <c r="EG2" t="s">
        <v>241</v>
      </c>
      <c r="EH2" t="s">
        <v>242</v>
      </c>
      <c r="EI2" t="s">
        <v>243</v>
      </c>
      <c r="EJ2" t="s">
        <v>244</v>
      </c>
      <c r="EK2" t="s">
        <v>245</v>
      </c>
      <c r="EL2" t="s">
        <v>246</v>
      </c>
      <c r="EM2" t="s">
        <v>247</v>
      </c>
      <c r="EN2" t="s">
        <v>248</v>
      </c>
      <c r="EO2" t="s">
        <v>249</v>
      </c>
      <c r="EP2" t="s">
        <v>250</v>
      </c>
      <c r="EQ2" t="s">
        <v>251</v>
      </c>
      <c r="ER2" t="s">
        <v>252</v>
      </c>
      <c r="ES2" t="s">
        <v>253</v>
      </c>
      <c r="ET2" t="s">
        <v>254</v>
      </c>
      <c r="EU2" t="s">
        <v>255</v>
      </c>
      <c r="EV2" t="s">
        <v>256</v>
      </c>
      <c r="EW2" t="s">
        <v>257</v>
      </c>
      <c r="EX2" t="s">
        <v>258</v>
      </c>
      <c r="EY2" t="s">
        <v>259</v>
      </c>
      <c r="EZ2" t="s">
        <v>260</v>
      </c>
      <c r="FA2" s="48" t="s">
        <v>261</v>
      </c>
      <c r="FB2" s="48" t="s">
        <v>262</v>
      </c>
      <c r="FC2" s="48" t="s">
        <v>263</v>
      </c>
      <c r="FD2" s="48" t="s">
        <v>264</v>
      </c>
      <c r="FE2" s="48" t="s">
        <v>265</v>
      </c>
      <c r="FF2" s="48" t="s">
        <v>266</v>
      </c>
      <c r="FG2" s="48" t="s">
        <v>267</v>
      </c>
      <c r="FH2" s="48" t="s">
        <v>268</v>
      </c>
      <c r="FI2" s="48" t="s">
        <v>269</v>
      </c>
      <c r="FJ2" s="48" t="s">
        <v>270</v>
      </c>
      <c r="FK2" s="48" t="s">
        <v>271</v>
      </c>
      <c r="FL2" s="48" t="s">
        <v>272</v>
      </c>
      <c r="FM2" s="48" t="s">
        <v>273</v>
      </c>
      <c r="FN2" s="48" t="s">
        <v>274</v>
      </c>
      <c r="FO2" s="48" t="s">
        <v>275</v>
      </c>
      <c r="FP2" s="48" t="s">
        <v>276</v>
      </c>
      <c r="FQ2" s="48" t="s">
        <v>277</v>
      </c>
      <c r="FR2" s="48" t="s">
        <v>278</v>
      </c>
      <c r="FS2" s="48" t="s">
        <v>279</v>
      </c>
      <c r="FT2" s="48" t="s">
        <v>276</v>
      </c>
      <c r="FU2" s="48" t="s">
        <v>277</v>
      </c>
      <c r="FV2" s="48" t="s">
        <v>278</v>
      </c>
      <c r="FW2" s="48" t="s">
        <v>279</v>
      </c>
      <c r="FX2" s="48" t="s">
        <v>307</v>
      </c>
      <c r="FY2" s="48" t="s">
        <v>308</v>
      </c>
      <c r="FZ2" s="48" t="s">
        <v>309</v>
      </c>
      <c r="GA2" s="48" t="s">
        <v>310</v>
      </c>
      <c r="GB2" s="48" t="s">
        <v>315</v>
      </c>
      <c r="GC2" s="48" t="s">
        <v>311</v>
      </c>
      <c r="GD2" s="48" t="s">
        <v>312</v>
      </c>
      <c r="GE2" s="48" t="s">
        <v>313</v>
      </c>
      <c r="GF2" s="48" t="s">
        <v>314</v>
      </c>
      <c r="GG2" s="48" t="s">
        <v>316</v>
      </c>
      <c r="GH2" s="48" t="s">
        <v>317</v>
      </c>
      <c r="GI2" s="48" t="s">
        <v>318</v>
      </c>
      <c r="GJ2" s="48" t="s">
        <v>319</v>
      </c>
      <c r="GK2" s="48" t="s">
        <v>320</v>
      </c>
      <c r="GL2" s="48" t="s">
        <v>321</v>
      </c>
      <c r="GM2" s="48" t="s">
        <v>322</v>
      </c>
      <c r="GN2" s="48" t="s">
        <v>323</v>
      </c>
      <c r="GO2" s="48" t="s">
        <v>324</v>
      </c>
      <c r="GP2" s="48" t="s">
        <v>325</v>
      </c>
      <c r="GQ2" s="48" t="s">
        <v>326</v>
      </c>
      <c r="GR2" s="48" t="s">
        <v>327</v>
      </c>
      <c r="GS2" s="48" t="s">
        <v>328</v>
      </c>
      <c r="GT2" s="48" t="s">
        <v>17</v>
      </c>
      <c r="GU2" s="48" t="s">
        <v>18</v>
      </c>
      <c r="GV2" s="48" t="s">
        <v>292</v>
      </c>
      <c r="GW2" s="48" t="s">
        <v>331</v>
      </c>
      <c r="GX2" s="48" t="s">
        <v>333</v>
      </c>
      <c r="GY2" s="48" t="s">
        <v>334</v>
      </c>
    </row>
    <row r="3" spans="1:207" s="17" customFormat="1" x14ac:dyDescent="0.25">
      <c r="A3" s="17">
        <f>'NCEA School'!C8</f>
        <v>0</v>
      </c>
      <c r="B3" s="17">
        <f>'NCEA School'!C6</f>
        <v>0</v>
      </c>
      <c r="C3" s="17">
        <f>'NCEA School'!G6</f>
        <v>0</v>
      </c>
      <c r="D3" s="17">
        <f>'NCEA School'!C10</f>
        <v>0</v>
      </c>
      <c r="F3" s="17">
        <f>'NCEA School'!B17</f>
        <v>0</v>
      </c>
      <c r="G3" s="17">
        <f>'NCEA School'!B18</f>
        <v>0</v>
      </c>
      <c r="H3" s="17">
        <f>'NCEA School'!B19</f>
        <v>0</v>
      </c>
      <c r="I3" s="17">
        <f>'NCEA School'!B20</f>
        <v>0</v>
      </c>
      <c r="J3" s="17">
        <f>'NCEA School'!E17</f>
        <v>0</v>
      </c>
      <c r="K3" s="17">
        <f>'NCEA School'!E18</f>
        <v>0</v>
      </c>
      <c r="L3" s="17">
        <f>'NCEA School'!E19</f>
        <v>0</v>
      </c>
      <c r="M3" s="17">
        <f>'NCEA School'!E20</f>
        <v>0</v>
      </c>
      <c r="N3" s="17">
        <f>'NCEA School'!H17</f>
        <v>0</v>
      </c>
      <c r="O3" s="17">
        <f>'NCEA School'!H18</f>
        <v>0</v>
      </c>
      <c r="P3" s="17">
        <f>'NCEA School'!H19</f>
        <v>0</v>
      </c>
      <c r="Q3" s="17">
        <f>'NCEA School'!C29</f>
        <v>0</v>
      </c>
      <c r="R3" s="17">
        <f>'NCEA School'!D29</f>
        <v>0</v>
      </c>
      <c r="S3" s="17">
        <f>'NCEA School'!E29</f>
        <v>0</v>
      </c>
      <c r="T3" s="17">
        <f>'NCEA School'!C30</f>
        <v>0</v>
      </c>
      <c r="U3" s="17">
        <f>'NCEA School'!D30</f>
        <v>0</v>
      </c>
      <c r="V3" s="17">
        <f>'NCEA School'!E30</f>
        <v>0</v>
      </c>
      <c r="W3" s="17">
        <f>'NCEA School'!C31</f>
        <v>0</v>
      </c>
      <c r="X3" s="17">
        <f>'NCEA School'!D31</f>
        <v>0</v>
      </c>
      <c r="Y3" s="17">
        <f>'NCEA School'!E31</f>
        <v>0</v>
      </c>
      <c r="Z3" s="17">
        <f>'NCEA School'!C32</f>
        <v>0</v>
      </c>
      <c r="AA3" s="17">
        <f>'NCEA School'!D32</f>
        <v>0</v>
      </c>
      <c r="AB3" s="17">
        <f>'NCEA School'!E32</f>
        <v>0</v>
      </c>
      <c r="AC3" s="17">
        <f>'NCEA School'!C35</f>
        <v>0</v>
      </c>
      <c r="AD3" s="17">
        <f>'NCEA School'!D35</f>
        <v>0</v>
      </c>
      <c r="AE3" s="17">
        <f>'NCEA School'!E35</f>
        <v>0</v>
      </c>
      <c r="AF3" s="17">
        <f>'NCEA School'!C36</f>
        <v>0</v>
      </c>
      <c r="AG3" s="17">
        <f>'NCEA School'!D36</f>
        <v>0</v>
      </c>
      <c r="AH3" s="17">
        <f>'NCEA School'!E36</f>
        <v>0</v>
      </c>
      <c r="AI3" s="17">
        <f>'NCEA School'!C37</f>
        <v>0</v>
      </c>
      <c r="AJ3" s="17">
        <f>'NCEA School'!D37</f>
        <v>0</v>
      </c>
      <c r="AK3" s="17">
        <f>'NCEA School'!E37</f>
        <v>0</v>
      </c>
      <c r="AL3" s="17">
        <f>'NCEA School'!D48</f>
        <v>0</v>
      </c>
      <c r="AM3" s="17">
        <f>'NCEA School'!D49</f>
        <v>0</v>
      </c>
      <c r="AN3" s="17">
        <f>'NCEA School'!D50</f>
        <v>0</v>
      </c>
      <c r="AO3" s="17">
        <f>'NCEA School'!D51</f>
        <v>0</v>
      </c>
      <c r="AP3" s="17">
        <f>'NCEA School'!D52</f>
        <v>0</v>
      </c>
      <c r="AQ3" s="17">
        <f>'NCEA School'!D53</f>
        <v>0</v>
      </c>
      <c r="AR3" s="17">
        <f>'NCEA School'!D54</f>
        <v>0</v>
      </c>
      <c r="AS3" s="17">
        <f>'NCEA School'!D55</f>
        <v>0</v>
      </c>
      <c r="AT3" s="17">
        <f>'NCEA School'!D56</f>
        <v>0</v>
      </c>
      <c r="AU3" s="17">
        <f>'NCEA School'!D57</f>
        <v>0</v>
      </c>
      <c r="AV3" s="17">
        <f>'NCEA School'!D58</f>
        <v>0</v>
      </c>
      <c r="AW3" s="17">
        <f>'NCEA School'!D59</f>
        <v>0</v>
      </c>
      <c r="AX3" s="17">
        <f>'NCEA School'!D60</f>
        <v>0</v>
      </c>
      <c r="AY3" s="17">
        <f>'NCEA School'!D64</f>
        <v>0</v>
      </c>
      <c r="AZ3" s="17">
        <f>'NCEA School'!E56</f>
        <v>0</v>
      </c>
      <c r="BA3" s="17">
        <f>'NCEA School'!E57</f>
        <v>0</v>
      </c>
      <c r="BB3" s="17">
        <f>'NCEA School'!E58</f>
        <v>0</v>
      </c>
      <c r="BC3" s="17">
        <f>'NCEA School'!E59</f>
        <v>0</v>
      </c>
      <c r="BD3" s="17">
        <f>+'NCEA School'!E60</f>
        <v>0</v>
      </c>
      <c r="BE3" s="17">
        <f>'NCEA School'!E61</f>
        <v>0</v>
      </c>
      <c r="BF3" s="17">
        <f>+'NCEA School'!E62</f>
        <v>0</v>
      </c>
      <c r="BG3" s="17">
        <f>'NCEA School'!E63</f>
        <v>0</v>
      </c>
      <c r="BH3" s="17">
        <f>'NCEA School'!E64</f>
        <v>0</v>
      </c>
      <c r="BI3" s="17">
        <f>'NCEA School'!C82</f>
        <v>0</v>
      </c>
      <c r="BJ3" s="17">
        <f>'NCEA School'!D82</f>
        <v>0</v>
      </c>
      <c r="BK3" s="17">
        <f>'NCEA School'!E82</f>
        <v>0</v>
      </c>
      <c r="BL3" s="17">
        <f>'NCEA School'!C83</f>
        <v>0</v>
      </c>
      <c r="BM3" s="17">
        <f>'NCEA School'!D83</f>
        <v>0</v>
      </c>
      <c r="BN3" s="17">
        <f>'NCEA School'!E83</f>
        <v>0</v>
      </c>
      <c r="BO3" s="17">
        <f>'NCEA School'!C84</f>
        <v>0</v>
      </c>
      <c r="BP3" s="17">
        <f>'NCEA School'!D84</f>
        <v>0</v>
      </c>
      <c r="BQ3" s="17">
        <f>'NCEA School'!E84</f>
        <v>0</v>
      </c>
      <c r="BR3" s="17">
        <f>'NCEA School'!C85</f>
        <v>0</v>
      </c>
      <c r="BS3" s="17">
        <f>'NCEA School'!D85</f>
        <v>0</v>
      </c>
      <c r="BT3" s="17">
        <f>'NCEA School'!E85</f>
        <v>0</v>
      </c>
      <c r="BU3" s="17">
        <f>'NCEA School'!C88</f>
        <v>0</v>
      </c>
      <c r="BV3" s="17">
        <f>'NCEA School'!D88</f>
        <v>0</v>
      </c>
      <c r="BW3" s="17">
        <f>'NCEA School'!E88</f>
        <v>0</v>
      </c>
      <c r="BX3" s="17">
        <f>'NCEA School'!C89</f>
        <v>0</v>
      </c>
      <c r="BY3" s="17">
        <f>'NCEA School'!D89</f>
        <v>0</v>
      </c>
      <c r="BZ3" s="17">
        <f>'NCEA School'!E89</f>
        <v>0</v>
      </c>
      <c r="CA3" s="17">
        <f>'NCEA School'!C90</f>
        <v>0</v>
      </c>
      <c r="CB3" s="17">
        <f>'NCEA School'!D90</f>
        <v>0</v>
      </c>
      <c r="CC3" s="17">
        <f>'NCEA School'!E90</f>
        <v>0</v>
      </c>
      <c r="CD3" s="17">
        <f>'NCEA School'!C102</f>
        <v>0</v>
      </c>
      <c r="CE3" s="17">
        <f>'NCEA School'!D102</f>
        <v>0</v>
      </c>
      <c r="CF3" s="17">
        <f>'NCEA School'!C103</f>
        <v>0</v>
      </c>
      <c r="CG3" s="17">
        <f>'NCEA School'!D103</f>
        <v>0</v>
      </c>
      <c r="CH3" s="17">
        <f>'NCEA School'!C104</f>
        <v>0</v>
      </c>
      <c r="CI3" s="17">
        <f>'NCEA School'!D104</f>
        <v>0</v>
      </c>
      <c r="CJ3" s="17">
        <f>'NCEA School'!C105</f>
        <v>0</v>
      </c>
      <c r="CK3" s="17">
        <f>'NCEA School'!D105</f>
        <v>0</v>
      </c>
      <c r="CL3" s="17">
        <f>'NCEA School'!C106</f>
        <v>0</v>
      </c>
      <c r="CM3" s="17">
        <f>'NCEA School'!D106</f>
        <v>0</v>
      </c>
      <c r="CN3" s="17" cm="1">
        <f t="array" ref="CN3:CU3">TRANSPOSE('NCEA School'!D112:D119)</f>
        <v>0</v>
      </c>
      <c r="CO3" s="17">
        <v>0</v>
      </c>
      <c r="CP3" s="17">
        <v>0</v>
      </c>
      <c r="CQ3" s="17">
        <v>0</v>
      </c>
      <c r="CR3" s="17">
        <v>0</v>
      </c>
      <c r="CS3" s="17">
        <v>0</v>
      </c>
      <c r="CT3" s="17">
        <v>0</v>
      </c>
      <c r="CU3" s="17">
        <v>0</v>
      </c>
      <c r="CV3" s="17">
        <f>'NCEA School'!F123</f>
        <v>0</v>
      </c>
      <c r="CW3" s="17">
        <f>'NCEA School'!F124</f>
        <v>0</v>
      </c>
      <c r="CX3" s="17">
        <f>'NCEA School'!$G132</f>
        <v>0</v>
      </c>
      <c r="CY3" s="17">
        <f>'NCEA School'!$H132</f>
        <v>0</v>
      </c>
      <c r="CZ3" s="17">
        <f>'NCEA School'!$G133</f>
        <v>0</v>
      </c>
      <c r="DA3" s="17">
        <f>'NCEA School'!$H133</f>
        <v>0</v>
      </c>
      <c r="DB3" s="17">
        <f>'NCEA School'!$G134</f>
        <v>0</v>
      </c>
      <c r="DC3" s="17">
        <f>'NCEA School'!$H134</f>
        <v>0</v>
      </c>
      <c r="DD3" s="17">
        <f>'NCEA School'!$G135</f>
        <v>0</v>
      </c>
      <c r="DE3" s="17">
        <f>'NCEA School'!$H135</f>
        <v>0</v>
      </c>
      <c r="DF3" s="50" cm="1">
        <f t="array" ref="DF3:DI3">TRANSPOSE('NCEA School'!G137:G140)</f>
        <v>0</v>
      </c>
      <c r="DG3" s="17">
        <v>0</v>
      </c>
      <c r="DH3" s="17">
        <v>0</v>
      </c>
      <c r="DI3" s="17">
        <v>0</v>
      </c>
      <c r="DJ3" s="17">
        <f>IF('NCEA School'!$G$144="Advisory",1,0)</f>
        <v>0</v>
      </c>
      <c r="DK3" s="17">
        <f>IF('NCEA School'!$G$144="Consultative",1,0)</f>
        <v>0</v>
      </c>
      <c r="DL3" s="17">
        <f>IF('NCEA School'!$G$144="Limited Jurisdiction",1,0)</f>
        <v>0</v>
      </c>
      <c r="DM3" s="17">
        <f>IF('NCEA School'!$G$144="Full Authority",1,0)</f>
        <v>0</v>
      </c>
      <c r="DN3" s="17">
        <f>IF('NCEA School'!$G$144="No Board",1,0)</f>
        <v>0</v>
      </c>
      <c r="DO3" s="17">
        <f>'NCEA School'!G148</f>
        <v>0</v>
      </c>
      <c r="DP3" s="17">
        <f>'NCEA School'!H148</f>
        <v>0</v>
      </c>
      <c r="DQ3" s="17">
        <f>'NCEA School'!G149</f>
        <v>0</v>
      </c>
      <c r="DR3" s="17">
        <f>'NCEA School'!H149</f>
        <v>0</v>
      </c>
      <c r="DS3" s="17">
        <f>'NCEA School'!G150</f>
        <v>0</v>
      </c>
      <c r="DT3" s="17">
        <f>'NCEA School'!H150</f>
        <v>0</v>
      </c>
      <c r="DU3" s="17">
        <f>'NCEA School'!G151</f>
        <v>0</v>
      </c>
      <c r="DV3" s="17">
        <f>'NCEA School'!H151</f>
        <v>0</v>
      </c>
      <c r="DW3" s="17">
        <f>'NCEA School'!G152</f>
        <v>0</v>
      </c>
      <c r="DX3" s="17">
        <f>'NCEA School'!H152</f>
        <v>0</v>
      </c>
      <c r="DY3" s="17">
        <f>'NCEA School'!G165</f>
        <v>0</v>
      </c>
      <c r="DZ3" s="17">
        <f>'NCEA School'!G166</f>
        <v>0</v>
      </c>
      <c r="EA3" s="17">
        <f>'NCEA School'!C107</f>
        <v>0</v>
      </c>
      <c r="EB3" s="17">
        <f>'NCEA School'!D107</f>
        <v>0</v>
      </c>
      <c r="EC3" s="17">
        <f>IF((F3+J3)=2,1,0)</f>
        <v>0</v>
      </c>
      <c r="ED3" s="17">
        <f>IF((F3+K3)=2,1,0)</f>
        <v>0</v>
      </c>
      <c r="EE3" s="17">
        <f>IF((F3+L3)=2,1,0)</f>
        <v>0</v>
      </c>
      <c r="EF3" s="17">
        <f>IF((F3+M3)=2,1,0)</f>
        <v>0</v>
      </c>
      <c r="EG3" s="17">
        <f>IF((G3+J3)=2,1,0)</f>
        <v>0</v>
      </c>
      <c r="EH3" s="17">
        <f>IF((G3+K3)=2,1,0)</f>
        <v>0</v>
      </c>
      <c r="EI3" s="17">
        <f>IF((G3+L3)=2,1,0)</f>
        <v>0</v>
      </c>
      <c r="EJ3" s="17">
        <f>IF((G3+M3)=2,1,0)</f>
        <v>0</v>
      </c>
      <c r="EK3" s="17">
        <f>IF((H3+J3)=2,1,0)</f>
        <v>0</v>
      </c>
      <c r="EL3" s="17">
        <f>IF((H3+K3)=2,1,0)</f>
        <v>0</v>
      </c>
      <c r="EM3" s="17">
        <f>IF((H3+L3)=2,1,0)</f>
        <v>0</v>
      </c>
      <c r="EN3" s="17">
        <f>IF((H3+M3)=2,1,0)</f>
        <v>0</v>
      </c>
      <c r="EO3" s="17">
        <f>IF((CX3&gt;0),1,0)</f>
        <v>0</v>
      </c>
      <c r="EP3" s="17">
        <f>IF((DG3)&gt;0,1,0)</f>
        <v>0</v>
      </c>
      <c r="EQ3" s="17">
        <f>'NCEA School'!C34</f>
        <v>0</v>
      </c>
      <c r="ER3" s="17">
        <f>'NCEA School'!D34</f>
        <v>0</v>
      </c>
      <c r="ES3" s="17">
        <f>'NCEA School'!E34</f>
        <v>0</v>
      </c>
      <c r="ET3" s="17">
        <f>'NCEA School'!C87</f>
        <v>0</v>
      </c>
      <c r="EU3" s="17">
        <f>'NCEA School'!D87</f>
        <v>0</v>
      </c>
      <c r="EV3" s="17">
        <f>'NCEA School'!E87</f>
        <v>0</v>
      </c>
      <c r="EW3" s="17">
        <f>IF(($I3+J3)=2,1,0)</f>
        <v>0</v>
      </c>
      <c r="EX3" s="17">
        <f>IF(($I3+K3)=2,1,0)</f>
        <v>0</v>
      </c>
      <c r="EY3" s="17">
        <f>IF(($I3+L3)=2,1,0)</f>
        <v>0</v>
      </c>
      <c r="EZ3" s="17">
        <f>IF(($I3+M3)=2,1,0)</f>
        <v>0</v>
      </c>
      <c r="FA3" s="17">
        <f>IF((DI3)&gt;0,1,0)</f>
        <v>0</v>
      </c>
      <c r="FB3" s="17">
        <f>'NCEA School'!G153</f>
        <v>0</v>
      </c>
      <c r="FC3" s="17">
        <f>'NCEA School'!H153</f>
        <v>0</v>
      </c>
      <c r="FD3" s="17">
        <f>'NCEA School'!G154</f>
        <v>0</v>
      </c>
      <c r="FE3" s="17">
        <f>'NCEA School'!H154</f>
        <v>0</v>
      </c>
      <c r="FF3">
        <f>'NCEA School'!G157</f>
        <v>0</v>
      </c>
      <c r="FG3">
        <f>'NCEA School'!G158</f>
        <v>0</v>
      </c>
      <c r="FH3">
        <f>'NCEA School'!G159</f>
        <v>0</v>
      </c>
      <c r="FI3">
        <f>'NCEA School'!G160</f>
        <v>0</v>
      </c>
      <c r="FJ3">
        <f>'NCEA School'!G161</f>
        <v>0</v>
      </c>
      <c r="FK3">
        <f>'NCEA School'!G163</f>
        <v>0</v>
      </c>
      <c r="FL3">
        <f>'NCEA School'!G164</f>
        <v>0</v>
      </c>
      <c r="FM3" s="17">
        <f>IF('NCEA School'!G165&gt;0,1,0)</f>
        <v>0</v>
      </c>
      <c r="FN3" s="17">
        <f>'NCEA School'!F125</f>
        <v>0</v>
      </c>
      <c r="FO3" s="17">
        <f>'NCEA School'!F126</f>
        <v>0</v>
      </c>
      <c r="FP3" s="17">
        <f>'NCEA School'!C33</f>
        <v>0</v>
      </c>
      <c r="FQ3" s="17">
        <f>'NCEA School'!D33</f>
        <v>0</v>
      </c>
      <c r="FR3" s="17">
        <f>'NCEA School'!E33</f>
        <v>0</v>
      </c>
      <c r="FS3" s="17">
        <f>'NCEA School'!F42</f>
        <v>0</v>
      </c>
      <c r="FT3" s="17">
        <f>'NCEA School'!C86</f>
        <v>0</v>
      </c>
      <c r="FU3" s="17">
        <f>'NCEA School'!D86</f>
        <v>0</v>
      </c>
      <c r="FV3" s="17">
        <f>'NCEA School'!E86</f>
        <v>0</v>
      </c>
      <c r="FW3" s="17">
        <f>'NCEA School'!F95</f>
        <v>0</v>
      </c>
      <c r="FX3" s="17">
        <f>'NCEA School'!C48</f>
        <v>0</v>
      </c>
      <c r="FY3" s="17">
        <f>'NCEA School'!C49</f>
        <v>0</v>
      </c>
      <c r="FZ3" s="17">
        <f>'NCEA School'!C50</f>
        <v>0</v>
      </c>
      <c r="GA3" s="17">
        <f>'NCEA School'!C51</f>
        <v>0</v>
      </c>
      <c r="GB3" s="17">
        <f>'NCEA School'!C64</f>
        <v>0</v>
      </c>
      <c r="GC3" s="17">
        <f>'NCEA School'!F48</f>
        <v>0</v>
      </c>
      <c r="GD3" s="17">
        <f>'NCEA School'!F49</f>
        <v>0</v>
      </c>
      <c r="GE3" s="17">
        <f>'NCEA School'!F50</f>
        <v>0</v>
      </c>
      <c r="GF3" s="17">
        <f>'NCEA School'!F51</f>
        <v>0</v>
      </c>
      <c r="GG3" s="17">
        <f>'NCEA School'!F52</f>
        <v>0</v>
      </c>
      <c r="GH3" s="17">
        <f>'NCEA School'!F53</f>
        <v>0</v>
      </c>
      <c r="GI3" s="17">
        <f>'NCEA School'!F54</f>
        <v>0</v>
      </c>
      <c r="GJ3" s="17">
        <f>'NCEA School'!F55</f>
        <v>0</v>
      </c>
      <c r="GK3" s="17">
        <f>'NCEA School'!F56</f>
        <v>0</v>
      </c>
      <c r="GL3" s="17">
        <f>'NCEA School'!F57</f>
        <v>0</v>
      </c>
      <c r="GM3" s="17">
        <f>'NCEA School'!F58</f>
        <v>0</v>
      </c>
      <c r="GN3" s="17">
        <f>'NCEA School'!F59</f>
        <v>0</v>
      </c>
      <c r="GO3" s="17">
        <f>'NCEA School'!F60</f>
        <v>0</v>
      </c>
      <c r="GP3" s="17">
        <f>'NCEA School'!F61</f>
        <v>0</v>
      </c>
      <c r="GQ3" s="17">
        <f>'NCEA School'!F62</f>
        <v>0</v>
      </c>
      <c r="GR3" s="17">
        <f>'NCEA School'!F63</f>
        <v>0</v>
      </c>
      <c r="GS3" s="17">
        <f>'NCEA School'!F64</f>
        <v>0</v>
      </c>
      <c r="GT3" s="17">
        <f>'NCEA School'!C70</f>
        <v>0</v>
      </c>
      <c r="GU3" s="17">
        <f>'NCEA School'!C71</f>
        <v>0</v>
      </c>
      <c r="GV3" s="17">
        <f>'NCEA School'!C72</f>
        <v>0</v>
      </c>
      <c r="GW3" s="17">
        <f>'NCEA School'!F127</f>
        <v>0</v>
      </c>
      <c r="GX3" s="17">
        <f>'NCEA School'!G162</f>
        <v>0</v>
      </c>
      <c r="GY3" s="17">
        <f>'NCEA School'!G167</f>
        <v>0</v>
      </c>
    </row>
    <row r="6" spans="1:207" x14ac:dyDescent="0.25">
      <c r="A6" t="s">
        <v>280</v>
      </c>
    </row>
    <row r="7" spans="1:207" x14ac:dyDescent="0.25">
      <c r="A7" t="s">
        <v>281</v>
      </c>
    </row>
    <row r="8" spans="1:207" x14ac:dyDescent="0.25">
      <c r="A8" t="s">
        <v>282</v>
      </c>
    </row>
  </sheetData>
  <phoneticPr fontId="0" type="noConversion"/>
  <pageMargins left="0.75" right="0.75" top="1" bottom="1" header="0.5" footer="0.5"/>
  <pageSetup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ECBC28D99CAE479EAB3E56957CB51B" ma:contentTypeVersion="14" ma:contentTypeDescription="Create a new document." ma:contentTypeScope="" ma:versionID="831cd778d9bb0977ab98c39f8c5fd1a1">
  <xsd:schema xmlns:xsd="http://www.w3.org/2001/XMLSchema" xmlns:xs="http://www.w3.org/2001/XMLSchema" xmlns:p="http://schemas.microsoft.com/office/2006/metadata/properties" xmlns:ns2="8eba4b26-38e6-461f-a67c-f991f8dce5ed" xmlns:ns3="c40d4c38-38d8-4a4e-8580-60209552a613" targetNamespace="http://schemas.microsoft.com/office/2006/metadata/properties" ma:root="true" ma:fieldsID="29d13fa28f02c7c105b78665792e1241" ns2:_="" ns3:_="">
    <xsd:import namespace="8eba4b26-38e6-461f-a67c-f991f8dce5ed"/>
    <xsd:import namespace="c40d4c38-38d8-4a4e-8580-60209552a6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ba4b26-38e6-461f-a67c-f991f8dce5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66e10e8-0cf2-4b7b-b794-53498189f8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0d4c38-38d8-4a4e-8580-60209552a61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4dd6c31-1e6e-4328-b98c-b5236be78ebc}" ma:internalName="TaxCatchAll" ma:showField="CatchAllData" ma:web="c40d4c38-38d8-4a4e-8580-60209552a6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ba4b26-38e6-461f-a67c-f991f8dce5ed">
      <Terms xmlns="http://schemas.microsoft.com/office/infopath/2007/PartnerControls"/>
    </lcf76f155ced4ddcb4097134ff3c332f>
    <TaxCatchAll xmlns="c40d4c38-38d8-4a4e-8580-60209552a613" xsi:nil="true"/>
    <SharedWithUsers xmlns="c40d4c38-38d8-4a4e-8580-60209552a613">
      <UserInfo>
        <DisplayName/>
        <AccountId xsi:nil="true"/>
        <AccountType/>
      </UserInfo>
    </SharedWithUsers>
  </documentManagement>
</p:properties>
</file>

<file path=customXml/itemProps1.xml><?xml version="1.0" encoding="utf-8"?>
<ds:datastoreItem xmlns:ds="http://schemas.openxmlformats.org/officeDocument/2006/customXml" ds:itemID="{539F7B09-71B6-42E5-A589-5CBAF6E448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ba4b26-38e6-461f-a67c-f991f8dce5ed"/>
    <ds:schemaRef ds:uri="c40d4c38-38d8-4a4e-8580-60209552a6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BE2AC6-2BC1-435A-8DA8-A6AACA8FCA3B}">
  <ds:schemaRefs>
    <ds:schemaRef ds:uri="http://schemas.microsoft.com/sharepoint/v3/contenttype/forms"/>
  </ds:schemaRefs>
</ds:datastoreItem>
</file>

<file path=customXml/itemProps3.xml><?xml version="1.0" encoding="utf-8"?>
<ds:datastoreItem xmlns:ds="http://schemas.openxmlformats.org/officeDocument/2006/customXml" ds:itemID="{B1200361-231C-40AF-AFF0-D73240C2DE7F}">
  <ds:schemaRefs>
    <ds:schemaRef ds:uri="http://schemas.microsoft.com/office/2006/metadata/properties"/>
    <ds:schemaRef ds:uri="http://schemas.microsoft.com/office/infopath/2007/PartnerControls"/>
    <ds:schemaRef ds:uri="8eba4b26-38e6-461f-a67c-f991f8dce5ed"/>
    <ds:schemaRef ds:uri="c40d4c38-38d8-4a4e-8580-60209552a6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NCEA School</vt:lpstr>
      <vt:lpstr>DataOnly</vt:lpstr>
      <vt:lpstr>AllValues</vt:lpstr>
      <vt:lpstr>ConRange</vt:lpstr>
    </vt:vector>
  </TitlesOfParts>
  <Manager/>
  <Company>NCEA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Margaret Schultz</dc:creator>
  <cp:keywords/>
  <dc:description/>
  <cp:lastModifiedBy>Sarah Roberts</cp:lastModifiedBy>
  <cp:revision/>
  <dcterms:created xsi:type="dcterms:W3CDTF">2004-07-19T15:09:06Z</dcterms:created>
  <dcterms:modified xsi:type="dcterms:W3CDTF">2026-07-06T10:30:07Z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0x0101000BECBC28D99CAE479EAB3E56957CB51B</vt:lpwstr>
  </property>
  <property fmtid="{D5CDD505-2E9C-101B-9397-08002B2CF9AE}" pid="3" name="MediaServiceImageTags">
    <vt:lpwstr/>
  </property>
  <property fmtid="{D5CDD505-2E9C-101B-9397-08002B2CF9AE}" pid="4" name="Order">
    <vt:r8>73700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