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y Drive\Director of Strategic Initiatives\Coronavirus\Materials\"/>
    </mc:Choice>
  </mc:AlternateContent>
  <xr:revisionPtr revIDLastSave="0" documentId="8_{FC6B4FC3-8766-4013-9209-2B385991A746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PPP Tracking Example" sheetId="2" r:id="rId1"/>
    <sheet name="EIDL Example" sheetId="6" r:id="rId2"/>
  </sheets>
  <definedNames>
    <definedName name="Balance">#REF!</definedName>
    <definedName name="Date">#REF!</definedName>
    <definedName name="Interest">#REF!</definedName>
    <definedName name="Princip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2" l="1"/>
  <c r="J30" i="2"/>
  <c r="K30" i="2" s="1"/>
  <c r="C31" i="2"/>
  <c r="J31" i="2" s="1"/>
  <c r="K31" i="2" s="1"/>
  <c r="I5" i="6"/>
  <c r="H5" i="6"/>
  <c r="G5" i="6"/>
  <c r="F5" i="6"/>
  <c r="E5" i="6"/>
  <c r="D5" i="6"/>
  <c r="C5" i="6"/>
  <c r="B5" i="6"/>
  <c r="C24" i="2"/>
  <c r="C25" i="2" s="1"/>
  <c r="D24" i="2"/>
  <c r="D25" i="2"/>
  <c r="E24" i="2"/>
  <c r="E25" i="2" s="1"/>
  <c r="F24" i="2"/>
  <c r="F25" i="2"/>
  <c r="G24" i="2"/>
  <c r="G25" i="2" s="1"/>
  <c r="H24" i="2"/>
  <c r="H25" i="2"/>
  <c r="I24" i="2"/>
  <c r="I25" i="2" s="1"/>
  <c r="J15" i="2"/>
  <c r="J16" i="2"/>
  <c r="J17" i="2"/>
  <c r="K23" i="2" s="1"/>
  <c r="J18" i="2"/>
  <c r="J19" i="2"/>
  <c r="J20" i="2"/>
  <c r="J9" i="2"/>
  <c r="J24" i="2" s="1"/>
  <c r="J10" i="2"/>
  <c r="J11" i="2"/>
  <c r="J12" i="2"/>
  <c r="J13" i="2"/>
  <c r="J14" i="2"/>
  <c r="J21" i="2"/>
  <c r="J22" i="2"/>
  <c r="J23" i="2"/>
  <c r="B24" i="2"/>
  <c r="B25" i="2"/>
  <c r="A3" i="2"/>
  <c r="A2" i="2"/>
  <c r="J25" i="2" l="1"/>
  <c r="J27" i="2"/>
  <c r="K22" i="2"/>
  <c r="K14" i="2"/>
  <c r="K13" i="2" s="1"/>
</calcChain>
</file>

<file path=xl/sharedStrings.xml><?xml version="1.0" encoding="utf-8"?>
<sst xmlns="http://schemas.openxmlformats.org/spreadsheetml/2006/main" count="107" uniqueCount="54">
  <si>
    <t>Interest Rate</t>
  </si>
  <si>
    <t>Monthly Payment</t>
  </si>
  <si>
    <t>Estimated Expenses</t>
  </si>
  <si>
    <t>Actual Expenses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</si>
  <si>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</si>
  <si>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</si>
  <si>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</si>
  <si>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</si>
  <si>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</si>
  <si>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</si>
  <si>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</si>
  <si>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</si>
  <si>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Totals</t>
  </si>
  <si>
    <t>Running Total</t>
  </si>
  <si>
    <t>4/16 - 4/22</t>
  </si>
  <si>
    <t>4/23 - 4/29</t>
  </si>
  <si>
    <t>4/30 - 5/6</t>
  </si>
  <si>
    <t>5/7 - 5/13</t>
  </si>
  <si>
    <t>5/14 - 5/20</t>
  </si>
  <si>
    <t>5/21 - 5/27</t>
  </si>
  <si>
    <t>5/28 - 6/3</t>
  </si>
  <si>
    <t>6/4 - 6/10</t>
  </si>
  <si>
    <t>Rent</t>
  </si>
  <si>
    <t>-</t>
  </si>
  <si>
    <t>Non-Payroll Items</t>
  </si>
  <si>
    <t xml:space="preserve">Electric </t>
  </si>
  <si>
    <t xml:space="preserve">Natural Gas </t>
  </si>
  <si>
    <t xml:space="preserve">Garbage  </t>
  </si>
  <si>
    <t>Phone</t>
  </si>
  <si>
    <t>Internet</t>
  </si>
  <si>
    <t>Payroll Wages</t>
  </si>
  <si>
    <t>Payroll Related Items</t>
  </si>
  <si>
    <t>Payroll State Taxes (FMLA, ESD, UI)</t>
  </si>
  <si>
    <t>Q1 SUI payment</t>
  </si>
  <si>
    <t>Amount</t>
  </si>
  <si>
    <t>Years</t>
  </si>
  <si>
    <t>Health Benefits (Company)</t>
  </si>
  <si>
    <t>Retirement Contribution (Company)</t>
  </si>
  <si>
    <t>Q1 L&amp;I payment</t>
  </si>
  <si>
    <t>Uncertain-need guidance</t>
  </si>
  <si>
    <t>Payroll Related Items (At least 75%)</t>
  </si>
  <si>
    <t>Non Payroll Items (No more than 25%)</t>
  </si>
  <si>
    <t>Approved PPP Amount</t>
  </si>
  <si>
    <t>% on Payroll</t>
  </si>
  <si>
    <t>Pre-pay since not needed? Timing (to ensure 100% forgiveness of funds used)?</t>
  </si>
  <si>
    <t>Original EIDL Award</t>
  </si>
  <si>
    <r>
      <rPr>
        <b/>
        <sz val="12"/>
        <color rgb="FF008000"/>
        <rFont val="Calibri"/>
        <family val="2"/>
        <scheme val="minor"/>
      </rPr>
      <t>Bowering less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theme="3" tint="0.39997558519241921"/>
        <rFont val="Calibri"/>
        <family val="2"/>
        <scheme val="minor"/>
      </rPr>
      <t>length of repayment (in years)</t>
    </r>
  </si>
  <si>
    <t>Employee Details</t>
  </si>
  <si>
    <t>Hours Worked</t>
  </si>
  <si>
    <t>Average</t>
  </si>
  <si>
    <t>Pre-Covid Avg Headcount</t>
  </si>
  <si>
    <t>Pre-Covid Avg Weekly Hours</t>
  </si>
  <si>
    <t># of Employees</t>
  </si>
  <si>
    <t>% of Pre-Covid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</si>
</sst>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.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6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rgb="FF00B050"/>
      <name val="Calibri"/>
      <family val="2"/>
      <scheme val="minor"/>
    </font>
    <font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6"/>
      <color rgb="FF000090"/>
      <name val="Calibri"/>
      <family val="2"/>
      <scheme val="minor"/>
    </font>
    <font>
      <b/>
      <sz val="16"/>
      <color rgb="FF00009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0" fontId="6" fillId="0" borderId="0" xfId="16" applyFont="1"/>
    <xf numFmtId="0" fontId="6" fillId="0" borderId="0" xfId="16" applyFont="1" applyAlignment="1">
      <alignment horizontal="center"/>
    </xf>
    <xf numFmtId="0" fontId="7" fillId="0" borderId="0" xfId="16" applyFont="1"/>
    <xf numFmtId="0" fontId="6" fillId="0" borderId="0" xfId="16" applyFont="1" applyFill="1" applyAlignment="1">
      <alignment horizontal="center"/>
    </xf>
    <xf numFmtId="0" fontId="7" fillId="0" borderId="0" xfId="16" applyFont="1" applyFill="1" applyAlignment="1">
      <alignment horizontal="center"/>
    </xf>
    <xf numFmtId="0" fontId="7" fillId="0" borderId="0" xfId="16" applyFont="1" applyAlignment="1">
      <alignment horizontal="center"/>
    </xf>
    <xf numFmtId="0" fontId="8" fillId="0" borderId="3" xfId="16" applyFont="1" applyFill="1" applyBorder="1"/>
    <xf numFmtId="7" fontId="8" fillId="0" borderId="4" xfId="16" applyNumberFormat="1" applyFont="1" applyFill="1" applyBorder="1" applyAlignment="1">
      <alignment horizontal="center"/>
    </xf>
    <xf numFmtId="7" fontId="9" fillId="0" borderId="4" xfId="16" applyNumberFormat="1" applyFont="1" applyFill="1" applyBorder="1"/>
    <xf numFmtId="0" fontId="8" fillId="0" borderId="0" xfId="16" applyFont="1"/>
    <xf numFmtId="0" fontId="8" fillId="0" borderId="6" xfId="16" applyFont="1" applyFill="1" applyBorder="1"/>
    <xf numFmtId="7" fontId="8" fillId="0" borderId="7" xfId="16" applyNumberFormat="1" applyFont="1" applyFill="1" applyBorder="1" applyAlignment="1">
      <alignment horizontal="center"/>
    </xf>
    <xf numFmtId="7" fontId="8" fillId="2" borderId="7" xfId="16" applyNumberFormat="1" applyFont="1" applyFill="1" applyBorder="1" applyAlignment="1">
      <alignment horizontal="center"/>
    </xf>
    <xf numFmtId="7" fontId="9" fillId="0" borderId="7" xfId="16" applyNumberFormat="1" applyFont="1" applyFill="1" applyBorder="1"/>
    <xf numFmtId="0" fontId="8" fillId="3" borderId="0" xfId="16" applyFont="1" applyFill="1"/>
    <xf numFmtId="0" fontId="8" fillId="0" borderId="9" xfId="16" applyFont="1" applyFill="1" applyBorder="1"/>
    <xf numFmtId="7" fontId="8" fillId="0" borderId="10" xfId="16" applyNumberFormat="1" applyFont="1" applyFill="1" applyBorder="1" applyAlignment="1">
      <alignment horizontal="center"/>
    </xf>
    <xf numFmtId="0" fontId="10" fillId="0" borderId="12" xfId="16" applyFont="1" applyFill="1" applyBorder="1"/>
    <xf numFmtId="7" fontId="10" fillId="0" borderId="12" xfId="16" applyNumberFormat="1" applyFont="1" applyFill="1" applyBorder="1" applyAlignment="1">
      <alignment horizontal="center"/>
    </xf>
    <xf numFmtId="7" fontId="10" fillId="2" borderId="12" xfId="16" applyNumberFormat="1" applyFont="1" applyFill="1" applyBorder="1" applyAlignment="1">
      <alignment horizontal="center"/>
    </xf>
    <xf numFmtId="7" fontId="11" fillId="0" borderId="12" xfId="16" applyNumberFormat="1" applyFont="1" applyFill="1" applyBorder="1"/>
    <xf numFmtId="0" fontId="10" fillId="0" borderId="0" xfId="16" applyFont="1"/>
    <xf numFmtId="0" fontId="10" fillId="0" borderId="7" xfId="16" applyFont="1" applyFill="1" applyBorder="1"/>
    <xf numFmtId="7" fontId="10" fillId="0" borderId="7" xfId="16" applyNumberFormat="1" applyFont="1" applyFill="1" applyBorder="1" applyAlignment="1">
      <alignment horizontal="center"/>
    </xf>
    <xf numFmtId="7" fontId="10" fillId="2" borderId="7" xfId="16" applyNumberFormat="1" applyFont="1" applyFill="1" applyBorder="1" applyAlignment="1">
      <alignment horizontal="center"/>
    </xf>
    <xf numFmtId="7" fontId="11" fillId="0" borderId="7" xfId="16" applyNumberFormat="1" applyFont="1" applyFill="1" applyBorder="1"/>
    <xf numFmtId="0" fontId="7" fillId="0" borderId="0" xfId="16" applyFont="1" applyFill="1"/>
    <xf numFmtId="7" fontId="8" fillId="0" borderId="0" xfId="16" applyNumberFormat="1" applyFont="1" applyAlignment="1">
      <alignment horizontal="center"/>
    </xf>
    <xf numFmtId="7" fontId="8" fillId="0" borderId="0" xfId="16" applyNumberFormat="1" applyFont="1" applyAlignment="1">
      <alignment horizontal="center"/>
    </xf>
    <xf numFmtId="7" fontId="7" fillId="0" borderId="0" xfId="16" applyNumberFormat="1" applyFont="1"/>
    <xf numFmtId="0" fontId="8" fillId="0" borderId="0" xfId="16" applyFont="1" applyAlignment="1">
      <alignment horizontal="center"/>
    </xf>
    <xf numFmtId="7" fontId="10" fillId="3" borderId="7" xfId="16" applyNumberFormat="1" applyFont="1" applyFill="1" applyBorder="1" applyAlignment="1">
      <alignment horizontal="center"/>
    </xf>
    <xf numFmtId="7" fontId="8" fillId="3" borderId="7" xfId="16" applyNumberFormat="1" applyFont="1" applyFill="1" applyBorder="1" applyAlignment="1">
      <alignment horizontal="center"/>
    </xf>
    <xf numFmtId="7" fontId="8" fillId="3" borderId="10" xfId="16" applyNumberFormat="1" applyFont="1" applyFill="1" applyBorder="1" applyAlignment="1">
      <alignment horizontal="center"/>
    </xf>
    <xf numFmtId="0" fontId="6" fillId="3" borderId="0" xfId="16" applyFont="1" applyFill="1"/>
    <xf numFmtId="7" fontId="9" fillId="3" borderId="7" xfId="16" applyNumberFormat="1" applyFont="1" applyFill="1" applyBorder="1"/>
    <xf numFmtId="7" fontId="9" fillId="3" borderId="10" xfId="16" applyNumberFormat="1" applyFont="1" applyFill="1" applyBorder="1"/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7" fontId="10" fillId="0" borderId="0" xfId="16" applyNumberFormat="1" applyFont="1" applyBorder="1" applyAlignment="1">
      <alignment horizontal="center"/>
    </xf>
    <xf numFmtId="7" fontId="10" fillId="0" borderId="0" xfId="16" applyNumberFormat="1" applyFont="1" applyBorder="1" applyAlignment="1">
      <alignment horizontal="center" wrapText="1"/>
    </xf>
    <xf numFmtId="7" fontId="13" fillId="0" borderId="0" xfId="16" applyNumberFormat="1" applyFont="1" applyBorder="1" applyAlignment="1">
      <alignment horizontal="center" wrapText="1"/>
    </xf>
    <xf numFmtId="7" fontId="14" fillId="0" borderId="0" xfId="16" applyNumberFormat="1" applyFont="1" applyBorder="1"/>
    <xf numFmtId="7" fontId="15" fillId="0" borderId="0" xfId="16" applyNumberFormat="1" applyFont="1" applyBorder="1" applyAlignment="1">
      <alignment horizontal="center" wrapText="1"/>
    </xf>
    <xf numFmtId="7" fontId="7" fillId="0" borderId="0" xfId="16" applyNumberFormat="1" applyFont="1" applyBorder="1" applyAlignment="1">
      <alignment horizontal="center" vertical="center" wrapText="1"/>
    </xf>
    <xf numFmtId="0" fontId="6" fillId="0" borderId="0" xfId="16" applyFont="1" applyBorder="1" applyAlignment="1"/>
    <xf numFmtId="7" fontId="8" fillId="0" borderId="0" xfId="16" applyNumberFormat="1" applyFont="1" applyBorder="1" applyAlignment="1">
      <alignment horizontal="center"/>
    </xf>
    <xf numFmtId="7" fontId="8" fillId="0" borderId="0" xfId="16" applyNumberFormat="1" applyFont="1" applyBorder="1" applyAlignment="1">
      <alignment horizontal="left"/>
    </xf>
    <xf numFmtId="7" fontId="10" fillId="0" borderId="0" xfId="16" applyNumberFormat="1" applyFont="1" applyBorder="1" applyAlignment="1">
      <alignment horizontal="left"/>
    </xf>
    <xf numFmtId="7" fontId="7" fillId="0" borderId="0" xfId="16" applyNumberFormat="1" applyFont="1" applyBorder="1" applyAlignment="1">
      <alignment horizontal="left"/>
    </xf>
    <xf numFmtId="7" fontId="17" fillId="0" borderId="0" xfId="16" applyNumberFormat="1" applyFont="1" applyFill="1" applyAlignment="1">
      <alignment horizontal="center"/>
    </xf>
    <xf numFmtId="9" fontId="16" fillId="0" borderId="0" xfId="1" applyFont="1" applyAlignment="1">
      <alignment horizontal="center"/>
    </xf>
    <xf numFmtId="0" fontId="16" fillId="0" borderId="0" xfId="16" applyFont="1"/>
    <xf numFmtId="0" fontId="18" fillId="0" borderId="0" xfId="16" applyFont="1"/>
    <xf numFmtId="7" fontId="7" fillId="3" borderId="0" xfId="16" applyNumberFormat="1" applyFont="1" applyFill="1"/>
    <xf numFmtId="7" fontId="12" fillId="3" borderId="0" xfId="16" applyNumberFormat="1" applyFont="1" applyFill="1" applyAlignment="1">
      <alignment horizontal="right"/>
    </xf>
    <xf numFmtId="7" fontId="12" fillId="3" borderId="0" xfId="16" applyNumberFormat="1" applyFont="1" applyFill="1" applyAlignment="1">
      <alignment horizontal="center"/>
    </xf>
    <xf numFmtId="0" fontId="19" fillId="0" borderId="5" xfId="16" applyFont="1" applyBorder="1" applyAlignment="1">
      <alignment horizontal="center"/>
    </xf>
    <xf numFmtId="0" fontId="9" fillId="0" borderId="8" xfId="16" applyFont="1" applyBorder="1"/>
    <xf numFmtId="9" fontId="9" fillId="0" borderId="8" xfId="1" applyFont="1" applyBorder="1"/>
    <xf numFmtId="7" fontId="9" fillId="0" borderId="11" xfId="16" applyNumberFormat="1" applyFont="1" applyBorder="1"/>
    <xf numFmtId="0" fontId="20" fillId="0" borderId="13" xfId="16" applyFont="1" applyBorder="1"/>
    <xf numFmtId="0" fontId="11" fillId="0" borderId="13" xfId="16" applyFont="1" applyBorder="1"/>
    <xf numFmtId="0" fontId="7" fillId="0" borderId="13" xfId="16" applyFont="1" applyBorder="1"/>
    <xf numFmtId="9" fontId="18" fillId="0" borderId="13" xfId="1" applyFont="1" applyBorder="1"/>
    <xf numFmtId="7" fontId="11" fillId="0" borderId="12" xfId="16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10" fontId="6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 vertical="center"/>
    </xf>
    <xf numFmtId="0" fontId="6" fillId="0" borderId="0" xfId="0" applyFont="1"/>
    <xf numFmtId="6" fontId="22" fillId="2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7" fontId="25" fillId="0" borderId="0" xfId="16" applyNumberFormat="1" applyFont="1" applyAlignment="1">
      <alignment horizontal="right"/>
    </xf>
    <xf numFmtId="0" fontId="26" fillId="0" borderId="0" xfId="16" applyFont="1"/>
    <xf numFmtId="7" fontId="26" fillId="0" borderId="0" xfId="16" applyNumberFormat="1" applyFont="1" applyAlignment="1">
      <alignment horizontal="center"/>
    </xf>
    <xf numFmtId="0" fontId="25" fillId="0" borderId="0" xfId="16" applyFont="1" applyAlignment="1">
      <alignment horizontal="left" indent="1"/>
    </xf>
    <xf numFmtId="0" fontId="25" fillId="0" borderId="0" xfId="16" applyFont="1"/>
    <xf numFmtId="37" fontId="25" fillId="4" borderId="0" xfId="16" applyNumberFormat="1" applyFont="1" applyFill="1" applyAlignment="1">
      <alignment horizontal="center"/>
    </xf>
    <xf numFmtId="0" fontId="26" fillId="0" borderId="0" xfId="16" applyFont="1" applyAlignment="1">
      <alignment horizontal="center"/>
    </xf>
    <xf numFmtId="0" fontId="26" fillId="0" borderId="14" xfId="16" applyFont="1" applyBorder="1" applyAlignment="1">
      <alignment horizontal="center"/>
    </xf>
    <xf numFmtId="9" fontId="26" fillId="0" borderId="15" xfId="1" applyNumberFormat="1" applyFont="1" applyBorder="1" applyAlignment="1">
      <alignment horizontal="center"/>
    </xf>
    <xf numFmtId="0" fontId="26" fillId="0" borderId="16" xfId="16" applyFont="1" applyBorder="1" applyAlignment="1">
      <alignment horizontal="center"/>
    </xf>
    <xf numFmtId="9" fontId="26" fillId="0" borderId="17" xfId="1" applyNumberFormat="1" applyFont="1" applyBorder="1" applyAlignment="1">
      <alignment horizontal="center"/>
    </xf>
    <xf numFmtId="0" fontId="25" fillId="4" borderId="7" xfId="16" applyFont="1" applyFill="1" applyBorder="1" applyAlignment="1">
      <alignment horizontal="center"/>
    </xf>
    <xf numFmtId="0" fontId="25" fillId="4" borderId="1" xfId="16" applyFont="1" applyFill="1" applyBorder="1" applyAlignment="1">
      <alignment horizontal="center"/>
    </xf>
    <xf numFmtId="0" fontId="6" fillId="2" borderId="1" xfId="16" applyFont="1" applyFill="1" applyBorder="1" applyAlignment="1">
      <alignment horizontal="center"/>
    </xf>
    <xf numFmtId="0" fontId="6" fillId="2" borderId="2" xfId="16" applyFont="1" applyFill="1" applyBorder="1" applyAlignment="1">
      <alignment horizontal="center"/>
    </xf>
    <xf numFmtId="0" fontId="6" fillId="0" borderId="1" xfId="16" applyFont="1" applyBorder="1" applyAlignment="1">
      <alignment horizontal="center"/>
    </xf>
    <xf numFmtId="0" fontId="6" fillId="0" borderId="2" xfId="16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Normal" xfId="0" builtinId="0"/>
    <cellStyle name="Normal 2" xfId="16" xr:uid="{00000000-0005-0000-0000-000017000000}"/>
    <cellStyle name="Percent" xfId="1" builtinId="5"/>
    <cellStyle name="Percent 2" xfId="21" xr:uid="{00000000-0005-0000-0000-00001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6"/>
  <sheetViews>
    <sheetView tabSelected="1" workbookViewId="0">
      <selection activeCell="C28" sqref="C28"/>
    </sheetView>
  </sheetViews>
  <sheetFormatPr defaultColWidth="10.83203125" defaultRowHeight="21" x14ac:dyDescent="0.5"/>
  <cols>
    <col min="1" max="1" width="40.83203125" style="1" bestFit="1" customWidth="1"/>
    <col min="2" max="9" width="20.83203125" style="2" customWidth="1"/>
    <col min="10" max="10" width="19.83203125" style="3" customWidth="1"/>
    <col min="11" max="11" width="18.1640625" style="3" customWidth="1"/>
    <col min="12" max="16384" width="10.83203125" style="1"/>
  </cols>
  <sheetData>
    <row r="1" spans="1:82" x14ac:dyDescent="0.5">
      <c r="A1" s="45">
        <v>160400</v>
      </c>
      <c r="B1" s="50" t="s">
        <v>42</v>
      </c>
      <c r="C1" s="46"/>
      <c r="D1" s="47"/>
      <c r="E1" s="79" t="s">
        <v>50</v>
      </c>
      <c r="F1" s="84">
        <v>24</v>
      </c>
      <c r="G1" s="29"/>
      <c r="H1" s="29"/>
      <c r="I1" s="42"/>
      <c r="J1" s="43"/>
    </row>
    <row r="2" spans="1:82" x14ac:dyDescent="0.5">
      <c r="A2" s="47">
        <f>A1*0.25</f>
        <v>40100</v>
      </c>
      <c r="B2" s="48" t="s">
        <v>41</v>
      </c>
      <c r="C2" s="1"/>
      <c r="D2" s="47"/>
      <c r="E2" s="79" t="s">
        <v>51</v>
      </c>
      <c r="F2" s="84">
        <v>600</v>
      </c>
      <c r="G2" s="29"/>
      <c r="H2" s="29"/>
      <c r="I2" s="44"/>
      <c r="J2" s="43"/>
    </row>
    <row r="3" spans="1:82" x14ac:dyDescent="0.5">
      <c r="A3" s="40">
        <f>A1*0.75</f>
        <v>120300</v>
      </c>
      <c r="B3" s="49" t="s">
        <v>40</v>
      </c>
      <c r="C3" s="1"/>
      <c r="D3" s="47"/>
      <c r="E3" s="29"/>
      <c r="F3" s="29"/>
      <c r="G3" s="29"/>
      <c r="H3" s="29"/>
      <c r="I3" s="29"/>
    </row>
    <row r="4" spans="1:82" x14ac:dyDescent="0.5">
      <c r="B4" s="40"/>
      <c r="C4" s="41"/>
      <c r="D4" s="29"/>
      <c r="E4" s="29"/>
      <c r="F4" s="29"/>
      <c r="G4" s="29"/>
      <c r="H4" s="29"/>
      <c r="I4" s="29"/>
    </row>
    <row r="5" spans="1:82" x14ac:dyDescent="0.5">
      <c r="A5" s="35" t="s">
        <v>39</v>
      </c>
      <c r="B5" s="92" t="s">
        <v>2</v>
      </c>
      <c r="C5" s="93"/>
      <c r="D5" s="94" t="s">
        <v>3</v>
      </c>
      <c r="E5" s="95"/>
    </row>
    <row r="7" spans="1:82" s="2" customFormat="1" x14ac:dyDescent="0.5">
      <c r="A7" s="4"/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  <c r="K7" s="6" t="s">
        <v>13</v>
      </c>
    </row>
    <row r="8" spans="1:82" s="6" customFormat="1" ht="21.5" thickBot="1" x14ac:dyDescent="0.55000000000000004">
      <c r="A8" s="5"/>
      <c r="B8" s="5" t="s">
        <v>14</v>
      </c>
      <c r="C8" s="5" t="s">
        <v>15</v>
      </c>
      <c r="D8" s="5" t="s">
        <v>16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21</v>
      </c>
      <c r="J8" s="5"/>
    </row>
    <row r="9" spans="1:82" s="10" customFormat="1" x14ac:dyDescent="0.5">
      <c r="A9" s="7" t="s">
        <v>22</v>
      </c>
      <c r="B9" s="8" t="s">
        <v>23</v>
      </c>
      <c r="C9" s="8">
        <v>2200</v>
      </c>
      <c r="D9" s="8">
        <v>4417</v>
      </c>
      <c r="E9" s="8" t="s">
        <v>23</v>
      </c>
      <c r="F9" s="8" t="s">
        <v>23</v>
      </c>
      <c r="G9" s="8" t="s">
        <v>23</v>
      </c>
      <c r="H9" s="8">
        <v>4417</v>
      </c>
      <c r="I9" s="8" t="s">
        <v>23</v>
      </c>
      <c r="J9" s="9">
        <f t="shared" ref="J9:J23" si="0">SUM(B9:I9)</f>
        <v>11034</v>
      </c>
      <c r="K9" s="58" t="s">
        <v>24</v>
      </c>
    </row>
    <row r="10" spans="1:82" s="10" customFormat="1" x14ac:dyDescent="0.5">
      <c r="A10" s="11" t="s">
        <v>25</v>
      </c>
      <c r="B10" s="12" t="s">
        <v>23</v>
      </c>
      <c r="C10" s="12" t="s">
        <v>23</v>
      </c>
      <c r="D10" s="13">
        <v>400</v>
      </c>
      <c r="E10" s="12" t="s">
        <v>23</v>
      </c>
      <c r="F10" s="12" t="s">
        <v>23</v>
      </c>
      <c r="G10" s="12" t="s">
        <v>23</v>
      </c>
      <c r="H10" s="13">
        <v>400</v>
      </c>
      <c r="I10" s="12" t="s">
        <v>23</v>
      </c>
      <c r="J10" s="14">
        <f t="shared" si="0"/>
        <v>800</v>
      </c>
      <c r="K10" s="59"/>
    </row>
    <row r="11" spans="1:82" s="10" customFormat="1" x14ac:dyDescent="0.5">
      <c r="A11" s="11" t="s">
        <v>26</v>
      </c>
      <c r="B11" s="12" t="s">
        <v>23</v>
      </c>
      <c r="C11" s="13">
        <v>650</v>
      </c>
      <c r="D11" s="12" t="s">
        <v>23</v>
      </c>
      <c r="E11" s="12" t="s">
        <v>23</v>
      </c>
      <c r="F11" s="12" t="s">
        <v>23</v>
      </c>
      <c r="G11" s="13">
        <v>550</v>
      </c>
      <c r="H11" s="12" t="s">
        <v>23</v>
      </c>
      <c r="I11" s="12" t="s">
        <v>23</v>
      </c>
      <c r="J11" s="14">
        <f t="shared" si="0"/>
        <v>1200</v>
      </c>
      <c r="K11" s="59"/>
    </row>
    <row r="12" spans="1:82" s="15" customFormat="1" x14ac:dyDescent="0.5">
      <c r="A12" s="11" t="s">
        <v>27</v>
      </c>
      <c r="B12" s="12">
        <v>315.14999999999998</v>
      </c>
      <c r="C12" s="12" t="s">
        <v>23</v>
      </c>
      <c r="D12" s="12" t="s">
        <v>23</v>
      </c>
      <c r="E12" s="12" t="s">
        <v>23</v>
      </c>
      <c r="F12" s="13">
        <v>315</v>
      </c>
      <c r="G12" s="12" t="s">
        <v>23</v>
      </c>
      <c r="H12" s="12" t="s">
        <v>23</v>
      </c>
      <c r="I12" s="12" t="s">
        <v>23</v>
      </c>
      <c r="J12" s="14">
        <f t="shared" si="0"/>
        <v>630.15</v>
      </c>
      <c r="K12" s="5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</row>
    <row r="13" spans="1:82" s="15" customFormat="1" x14ac:dyDescent="0.5">
      <c r="A13" s="11" t="s">
        <v>28</v>
      </c>
      <c r="B13" s="12" t="s">
        <v>23</v>
      </c>
      <c r="C13" s="33">
        <v>200</v>
      </c>
      <c r="D13" s="12" t="s">
        <v>23</v>
      </c>
      <c r="E13" s="12" t="s">
        <v>23</v>
      </c>
      <c r="F13" s="12" t="s">
        <v>23</v>
      </c>
      <c r="G13" s="33">
        <v>200</v>
      </c>
      <c r="H13" s="12" t="s">
        <v>23</v>
      </c>
      <c r="I13" s="12" t="s">
        <v>23</v>
      </c>
      <c r="J13" s="36">
        <f t="shared" si="0"/>
        <v>400</v>
      </c>
      <c r="K13" s="60">
        <f>K14/J24</f>
        <v>0.10995720337484041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</row>
    <row r="14" spans="1:82" s="15" customFormat="1" ht="21.5" thickBot="1" x14ac:dyDescent="0.55000000000000004">
      <c r="A14" s="16" t="s">
        <v>29</v>
      </c>
      <c r="B14" s="17" t="s">
        <v>23</v>
      </c>
      <c r="C14" s="34">
        <v>90</v>
      </c>
      <c r="D14" s="17" t="s">
        <v>23</v>
      </c>
      <c r="E14" s="34">
        <v>120</v>
      </c>
      <c r="F14" s="17" t="s">
        <v>23</v>
      </c>
      <c r="G14" s="17" t="s">
        <v>23</v>
      </c>
      <c r="H14" s="34">
        <v>90</v>
      </c>
      <c r="I14" s="34">
        <v>120</v>
      </c>
      <c r="J14" s="37">
        <f t="shared" si="0"/>
        <v>420</v>
      </c>
      <c r="K14" s="61">
        <f>SUM(J9:J14)</f>
        <v>14484.15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spans="1:82" s="22" customFormat="1" x14ac:dyDescent="0.5">
      <c r="A15" s="18" t="s">
        <v>30</v>
      </c>
      <c r="B15" s="19">
        <v>5536.88</v>
      </c>
      <c r="C15" s="20">
        <v>14000</v>
      </c>
      <c r="D15" s="20">
        <v>14000</v>
      </c>
      <c r="E15" s="20">
        <v>14000</v>
      </c>
      <c r="F15" s="20">
        <v>14000</v>
      </c>
      <c r="G15" s="20">
        <v>14000</v>
      </c>
      <c r="H15" s="20">
        <v>14000</v>
      </c>
      <c r="I15" s="20">
        <v>14000</v>
      </c>
      <c r="J15" s="21">
        <f t="shared" si="0"/>
        <v>103536.88</v>
      </c>
      <c r="K15" s="62" t="s">
        <v>31</v>
      </c>
    </row>
    <row r="16" spans="1:82" s="22" customFormat="1" x14ac:dyDescent="0.5">
      <c r="A16" s="23" t="s">
        <v>32</v>
      </c>
      <c r="B16" s="24">
        <v>150</v>
      </c>
      <c r="C16" s="25">
        <v>450</v>
      </c>
      <c r="D16" s="25">
        <v>450</v>
      </c>
      <c r="E16" s="25">
        <v>450</v>
      </c>
      <c r="F16" s="25">
        <v>450</v>
      </c>
      <c r="G16" s="25">
        <v>450</v>
      </c>
      <c r="H16" s="25">
        <v>450</v>
      </c>
      <c r="I16" s="25">
        <v>450</v>
      </c>
      <c r="J16" s="26">
        <f t="shared" si="0"/>
        <v>3300</v>
      </c>
      <c r="K16" s="63"/>
    </row>
    <row r="17" spans="1:11" s="22" customFormat="1" x14ac:dyDescent="0.5">
      <c r="A17" s="23" t="s">
        <v>36</v>
      </c>
      <c r="B17" s="24" t="s">
        <v>23</v>
      </c>
      <c r="C17" s="24" t="s">
        <v>23</v>
      </c>
      <c r="D17" s="24" t="s">
        <v>23</v>
      </c>
      <c r="E17" s="25">
        <v>1730</v>
      </c>
      <c r="F17" s="24" t="s">
        <v>23</v>
      </c>
      <c r="G17" s="24" t="s">
        <v>23</v>
      </c>
      <c r="H17" s="24" t="s">
        <v>23</v>
      </c>
      <c r="I17" s="25">
        <v>1730</v>
      </c>
      <c r="J17" s="26">
        <f t="shared" si="0"/>
        <v>3460</v>
      </c>
      <c r="K17" s="63"/>
    </row>
    <row r="18" spans="1:11" s="22" customFormat="1" x14ac:dyDescent="0.5">
      <c r="A18" s="23" t="s">
        <v>37</v>
      </c>
      <c r="B18" s="24">
        <v>46.15</v>
      </c>
      <c r="C18" s="25">
        <v>109.62</v>
      </c>
      <c r="D18" s="25">
        <v>109.62</v>
      </c>
      <c r="E18" s="25">
        <v>109.62</v>
      </c>
      <c r="F18" s="25">
        <v>109.62</v>
      </c>
      <c r="G18" s="25">
        <v>109.62</v>
      </c>
      <c r="H18" s="25">
        <v>109.62</v>
      </c>
      <c r="I18" s="25">
        <v>109.62</v>
      </c>
      <c r="J18" s="26">
        <f t="shared" si="0"/>
        <v>813.49</v>
      </c>
      <c r="K18" s="63"/>
    </row>
    <row r="19" spans="1:11" s="22" customFormat="1" x14ac:dyDescent="0.5">
      <c r="A19" s="23" t="s">
        <v>38</v>
      </c>
      <c r="B19" s="24" t="s">
        <v>23</v>
      </c>
      <c r="C19" s="24" t="s">
        <v>23</v>
      </c>
      <c r="D19" s="32">
        <v>4047.75</v>
      </c>
      <c r="E19" s="24" t="s">
        <v>23</v>
      </c>
      <c r="F19" s="24" t="s">
        <v>23</v>
      </c>
      <c r="G19" s="24" t="s">
        <v>23</v>
      </c>
      <c r="H19" s="24" t="s">
        <v>23</v>
      </c>
      <c r="I19" s="24" t="s">
        <v>23</v>
      </c>
      <c r="J19" s="26">
        <f t="shared" si="0"/>
        <v>4047.75</v>
      </c>
      <c r="K19" s="63"/>
    </row>
    <row r="20" spans="1:11" x14ac:dyDescent="0.5">
      <c r="A20" s="23" t="s">
        <v>33</v>
      </c>
      <c r="B20" s="24" t="s">
        <v>23</v>
      </c>
      <c r="C20" s="24" t="s">
        <v>23</v>
      </c>
      <c r="D20" s="32">
        <v>2083.0700000000002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6">
        <f t="shared" si="0"/>
        <v>2083.0700000000002</v>
      </c>
      <c r="K20" s="64"/>
    </row>
    <row r="21" spans="1:11" x14ac:dyDescent="0.5">
      <c r="A21" s="23"/>
      <c r="B21" s="24"/>
      <c r="C21" s="24"/>
      <c r="D21" s="24"/>
      <c r="E21" s="24"/>
      <c r="F21" s="24"/>
      <c r="G21" s="24"/>
      <c r="H21" s="24"/>
      <c r="I21" s="24"/>
      <c r="J21" s="26">
        <f t="shared" si="0"/>
        <v>0</v>
      </c>
      <c r="K21" s="64"/>
    </row>
    <row r="22" spans="1:11" x14ac:dyDescent="0.5">
      <c r="A22" s="23"/>
      <c r="B22" s="24"/>
      <c r="C22" s="24"/>
      <c r="D22" s="24"/>
      <c r="E22" s="24"/>
      <c r="F22" s="24"/>
      <c r="G22" s="24"/>
      <c r="H22" s="24"/>
      <c r="I22" s="24"/>
      <c r="J22" s="26">
        <f t="shared" si="0"/>
        <v>0</v>
      </c>
      <c r="K22" s="65">
        <f>K23/J24</f>
        <v>0.89004279662515973</v>
      </c>
    </row>
    <row r="23" spans="1:11" x14ac:dyDescent="0.5">
      <c r="A23" s="23"/>
      <c r="B23" s="24"/>
      <c r="C23" s="24"/>
      <c r="D23" s="24"/>
      <c r="E23" s="24"/>
      <c r="F23" s="24"/>
      <c r="G23" s="24"/>
      <c r="H23" s="24"/>
      <c r="I23" s="24"/>
      <c r="J23" s="26">
        <f t="shared" si="0"/>
        <v>0</v>
      </c>
      <c r="K23" s="66">
        <f>SUM(J15:J23)</f>
        <v>117241.19000000002</v>
      </c>
    </row>
    <row r="24" spans="1:11" s="3" customFormat="1" x14ac:dyDescent="0.5">
      <c r="A24" s="27" t="s">
        <v>12</v>
      </c>
      <c r="B24" s="51">
        <f t="shared" ref="B24:I24" si="1">SUM(B9:B23)</f>
        <v>6048.1799999999994</v>
      </c>
      <c r="C24" s="51">
        <f t="shared" si="1"/>
        <v>17699.62</v>
      </c>
      <c r="D24" s="51">
        <f t="shared" si="1"/>
        <v>25507.439999999999</v>
      </c>
      <c r="E24" s="51">
        <f t="shared" si="1"/>
        <v>16409.62</v>
      </c>
      <c r="F24" s="51">
        <f t="shared" si="1"/>
        <v>14874.62</v>
      </c>
      <c r="G24" s="51">
        <f t="shared" si="1"/>
        <v>15309.62</v>
      </c>
      <c r="H24" s="51">
        <f t="shared" si="1"/>
        <v>19466.62</v>
      </c>
      <c r="I24" s="51">
        <f t="shared" si="1"/>
        <v>16409.62</v>
      </c>
      <c r="J24" s="30">
        <f>SUM(J9:J23)</f>
        <v>131725.34</v>
      </c>
    </row>
    <row r="25" spans="1:11" s="53" customFormat="1" x14ac:dyDescent="0.5">
      <c r="A25" s="53" t="s">
        <v>43</v>
      </c>
      <c r="B25" s="52">
        <f>SUM(B15:B20)/B24</f>
        <v>0.94789341587055942</v>
      </c>
      <c r="C25" s="52">
        <f t="shared" ref="C25:J25" si="2">SUM(C15:C20)/C24</f>
        <v>0.82259506136289939</v>
      </c>
      <c r="D25" s="52">
        <f t="shared" si="2"/>
        <v>0.8111531380648157</v>
      </c>
      <c r="E25" s="52">
        <f t="shared" si="2"/>
        <v>0.99268721640111113</v>
      </c>
      <c r="F25" s="52">
        <f t="shared" si="2"/>
        <v>0.9788229884191999</v>
      </c>
      <c r="G25" s="52">
        <f t="shared" si="2"/>
        <v>0.95101119426870162</v>
      </c>
      <c r="H25" s="52">
        <f t="shared" si="2"/>
        <v>0.74792747790833758</v>
      </c>
      <c r="I25" s="52">
        <f t="shared" si="2"/>
        <v>0.99268721640111113</v>
      </c>
      <c r="J25" s="52">
        <f t="shared" si="2"/>
        <v>0.89004279662515973</v>
      </c>
      <c r="K25" s="54"/>
    </row>
    <row r="26" spans="1:11" x14ac:dyDescent="0.5">
      <c r="B26" s="29"/>
      <c r="C26" s="29"/>
      <c r="D26" s="29"/>
      <c r="E26" s="29"/>
      <c r="F26" s="29"/>
      <c r="G26" s="29"/>
      <c r="H26" s="29"/>
      <c r="I26" s="29"/>
    </row>
    <row r="27" spans="1:11" x14ac:dyDescent="0.5">
      <c r="B27" s="47"/>
      <c r="C27" s="47"/>
      <c r="D27" s="28"/>
      <c r="E27" s="57"/>
      <c r="F27" s="57"/>
      <c r="G27" s="57"/>
      <c r="H27" s="57"/>
      <c r="I27" s="56" t="s">
        <v>44</v>
      </c>
      <c r="J27" s="55">
        <f>A1-J24</f>
        <v>28674.660000000003</v>
      </c>
    </row>
    <row r="28" spans="1:11" x14ac:dyDescent="0.5">
      <c r="B28" s="47"/>
      <c r="C28" s="47"/>
      <c r="D28" s="28"/>
      <c r="E28" s="28"/>
      <c r="F28" s="28"/>
      <c r="G28" s="28"/>
      <c r="H28" s="28"/>
      <c r="I28" s="28"/>
    </row>
    <row r="29" spans="1:11" s="80" customFormat="1" ht="21.5" thickBot="1" x14ac:dyDescent="0.55000000000000004">
      <c r="A29" s="80" t="s">
        <v>47</v>
      </c>
      <c r="B29" s="81"/>
      <c r="C29" s="81"/>
      <c r="D29" s="81"/>
      <c r="E29" s="81"/>
      <c r="F29" s="81"/>
      <c r="G29" s="81"/>
      <c r="H29" s="81"/>
      <c r="I29" s="81"/>
      <c r="J29" s="85" t="s">
        <v>49</v>
      </c>
      <c r="K29" s="85" t="s">
        <v>53</v>
      </c>
    </row>
    <row r="30" spans="1:11" s="83" customFormat="1" x14ac:dyDescent="0.5">
      <c r="A30" s="82" t="s">
        <v>52</v>
      </c>
      <c r="B30" s="90">
        <v>20</v>
      </c>
      <c r="C30" s="90">
        <v>21</v>
      </c>
      <c r="D30" s="90"/>
      <c r="E30" s="90"/>
      <c r="F30" s="90"/>
      <c r="G30" s="90"/>
      <c r="H30" s="90"/>
      <c r="I30" s="91"/>
      <c r="J30" s="86">
        <f>AVERAGE(B30:I30)</f>
        <v>20.5</v>
      </c>
      <c r="K30" s="87">
        <f>J30/F1</f>
        <v>0.85416666666666663</v>
      </c>
    </row>
    <row r="31" spans="1:11" s="83" customFormat="1" ht="21.5" thickBot="1" x14ac:dyDescent="0.55000000000000004">
      <c r="A31" s="82" t="s">
        <v>48</v>
      </c>
      <c r="B31" s="90">
        <f>B30*20</f>
        <v>400</v>
      </c>
      <c r="C31" s="90">
        <f>C30*23</f>
        <v>483</v>
      </c>
      <c r="D31" s="90"/>
      <c r="E31" s="90"/>
      <c r="F31" s="90"/>
      <c r="G31" s="90"/>
      <c r="H31" s="90"/>
      <c r="I31" s="91"/>
      <c r="J31" s="88">
        <f>AVERAGE(B31:I31)</f>
        <v>441.5</v>
      </c>
      <c r="K31" s="89">
        <f>J31/F2</f>
        <v>0.73583333333333334</v>
      </c>
    </row>
    <row r="32" spans="1:11" x14ac:dyDescent="0.5">
      <c r="B32" s="31"/>
      <c r="C32" s="31"/>
      <c r="D32" s="31"/>
      <c r="E32" s="31"/>
      <c r="F32" s="31"/>
      <c r="G32" s="31"/>
      <c r="H32" s="31"/>
      <c r="I32" s="31"/>
    </row>
    <row r="33" spans="2:9" x14ac:dyDescent="0.5">
      <c r="B33" s="31"/>
      <c r="C33" s="31"/>
      <c r="D33" s="31"/>
      <c r="E33" s="31"/>
      <c r="F33" s="31"/>
      <c r="G33" s="31"/>
      <c r="H33" s="31"/>
      <c r="I33" s="31"/>
    </row>
    <row r="34" spans="2:9" x14ac:dyDescent="0.5">
      <c r="B34" s="31"/>
      <c r="C34" s="31"/>
      <c r="D34" s="31"/>
      <c r="E34" s="31"/>
      <c r="F34" s="31"/>
      <c r="G34" s="31"/>
      <c r="H34" s="31"/>
      <c r="I34" s="31"/>
    </row>
    <row r="35" spans="2:9" x14ac:dyDescent="0.5">
      <c r="B35" s="31"/>
      <c r="C35" s="31"/>
      <c r="D35" s="31"/>
      <c r="E35" s="31"/>
      <c r="F35" s="31"/>
      <c r="G35" s="31"/>
      <c r="H35" s="31"/>
      <c r="I35" s="31"/>
    </row>
    <row r="36" spans="2:9" x14ac:dyDescent="0.5">
      <c r="B36" s="31"/>
      <c r="C36" s="31"/>
      <c r="D36" s="31"/>
      <c r="E36" s="31"/>
      <c r="F36" s="31"/>
      <c r="G36" s="31"/>
      <c r="H36" s="31"/>
      <c r="I36" s="31"/>
    </row>
  </sheetData>
  <mergeCells count="2">
    <mergeCell ref="B5:C5"/>
    <mergeCell ref="D5:E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zoomScale="150" zoomScaleNormal="150" zoomScalePageLayoutView="150" workbookViewId="0">
      <selection activeCell="C16" sqref="C16"/>
    </sheetView>
  </sheetViews>
  <sheetFormatPr defaultColWidth="10.6640625" defaultRowHeight="21" x14ac:dyDescent="0.5"/>
  <cols>
    <col min="1" max="1" width="15.83203125" bestFit="1" customWidth="1"/>
    <col min="2" max="2" width="23.6640625" style="76" bestFit="1" customWidth="1"/>
  </cols>
  <sheetData>
    <row r="1" spans="1:9" x14ac:dyDescent="0.5">
      <c r="A1" s="67"/>
      <c r="B1" s="71" t="s">
        <v>45</v>
      </c>
      <c r="C1" s="96" t="s">
        <v>46</v>
      </c>
      <c r="D1" s="96"/>
      <c r="E1" s="96"/>
      <c r="F1" s="96"/>
      <c r="G1" s="96"/>
      <c r="H1" s="96"/>
      <c r="I1" s="96"/>
    </row>
    <row r="2" spans="1:9" x14ac:dyDescent="0.5">
      <c r="A2" s="39" t="s">
        <v>34</v>
      </c>
      <c r="B2" s="72">
        <v>80000</v>
      </c>
      <c r="C2" s="77">
        <v>70000</v>
      </c>
      <c r="D2" s="77">
        <v>60000</v>
      </c>
      <c r="E2" s="77">
        <v>50000</v>
      </c>
      <c r="F2" s="77">
        <v>40000</v>
      </c>
      <c r="G2" s="77">
        <v>30000</v>
      </c>
      <c r="H2" s="77">
        <v>20000</v>
      </c>
      <c r="I2" s="77">
        <v>10000</v>
      </c>
    </row>
    <row r="3" spans="1:9" x14ac:dyDescent="0.5">
      <c r="A3" s="39" t="s">
        <v>0</v>
      </c>
      <c r="B3" s="73">
        <v>3.7499999999999999E-2</v>
      </c>
      <c r="C3" s="38">
        <v>3.7499999999999999E-2</v>
      </c>
      <c r="D3" s="38">
        <v>3.7499999999999999E-2</v>
      </c>
      <c r="E3" s="38">
        <v>3.7499999999999999E-2</v>
      </c>
      <c r="F3" s="38">
        <v>3.7499999999999999E-2</v>
      </c>
      <c r="G3" s="38">
        <v>3.7499999999999999E-2</v>
      </c>
      <c r="H3" s="38">
        <v>3.7499999999999999E-2</v>
      </c>
      <c r="I3" s="38">
        <v>3.7499999999999999E-2</v>
      </c>
    </row>
    <row r="4" spans="1:9" x14ac:dyDescent="0.5">
      <c r="A4" s="39" t="s">
        <v>35</v>
      </c>
      <c r="B4" s="74">
        <v>30</v>
      </c>
      <c r="C4" s="78">
        <v>23.841371198320591</v>
      </c>
      <c r="D4" s="78">
        <v>18.839889871082608</v>
      </c>
      <c r="E4" s="78">
        <v>14.628932073287769</v>
      </c>
      <c r="F4" s="78">
        <v>10.992372205892837</v>
      </c>
      <c r="G4" s="78">
        <v>7.7921007862863698</v>
      </c>
      <c r="H4" s="78">
        <v>4.9346046577758766</v>
      </c>
      <c r="I4" s="78">
        <v>2.3534999990567016</v>
      </c>
    </row>
    <row r="5" spans="1:9" s="70" customFormat="1" x14ac:dyDescent="0.35">
      <c r="A5" s="68" t="s">
        <v>1</v>
      </c>
      <c r="B5" s="75">
        <f>PMT(B3/12,B4*12,-B2)</f>
        <v>370.49247325770222</v>
      </c>
      <c r="C5" s="69">
        <f t="shared" ref="C5:I5" si="0">PMT(C3/12,C4*12,-C2)</f>
        <v>370.49014283807549</v>
      </c>
      <c r="D5" s="69">
        <f t="shared" si="0"/>
        <v>370.49024677610618</v>
      </c>
      <c r="E5" s="69">
        <f t="shared" si="0"/>
        <v>370.49000077861189</v>
      </c>
      <c r="F5" s="69">
        <f t="shared" si="0"/>
        <v>370.48929312151859</v>
      </c>
      <c r="G5" s="69">
        <f t="shared" si="0"/>
        <v>370.48984310182533</v>
      </c>
      <c r="H5" s="69">
        <f t="shared" si="0"/>
        <v>370.4900004914432</v>
      </c>
      <c r="I5" s="69">
        <f t="shared" si="0"/>
        <v>370.48998443601243</v>
      </c>
    </row>
  </sheetData>
  <mergeCells count="1">
    <mergeCell ref="C1:I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PPP Tracking Example</vt:lpstr>
      <vt:lpstr>EIDL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Daymon</dc:creator>
  <cp:lastModifiedBy>Christian</cp:lastModifiedBy>
  <dcterms:created xsi:type="dcterms:W3CDTF">2020-04-15T23:35:29Z</dcterms:created>
  <dcterms:modified xsi:type="dcterms:W3CDTF">2020-04-30T15:37:37Z</dcterms:modified>
</cp:coreProperties>
</file>