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430"/>
  <workbookPr dateCompatibility="0"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ncconnect-my.sharepoint.com/personal/jessica_pyjas_nc_gov/Documents/"/>
    </mc:Choice>
  </mc:AlternateContent>
  <xr:revisionPtr revIDLastSave="0" documentId="13_ncr:9_{CDDCDD3C-2F9C-409F-B091-C60762DD7400}" xr6:coauthVersionLast="47" xr6:coauthVersionMax="47" xr10:uidLastSave="{00000000-0000-0000-0000-000000000000}"/>
  <bookViews>
    <workbookView xWindow="-28920" yWindow="-2010" windowWidth="29040" windowHeight="17520" tabRatio="0" firstSheet="1" activeTab="1" xr2:uid="{4C1B8BE4-466B-4ED9-9616-E06AAC1F66B8}"/>
  </bookViews>
  <sheets>
    <sheet name="Participant Tracking" sheetId="1" r:id="rId1"/>
    <sheet name="Week_1_Conversion" sheetId="2" r:id="rId2"/>
    <sheet name="Week_2_Conversion" sheetId="3" r:id="rId3"/>
    <sheet name="Week_3_Conversion" sheetId="4" r:id="rId4"/>
    <sheet name="Week_4_Conversion" sheetId="5" r:id="rId5"/>
    <sheet name="Week_5_Conversion" sheetId="6" r:id="rId6"/>
    <sheet name="Week_6_Conversion" sheetId="7" r:id="rId7"/>
    <sheet name="Week_7_Conversion" sheetId="8" r:id="rId8"/>
    <sheet name="Week_8_Conversion" sheetId="9" r:id="rId9"/>
    <sheet name="Activity List" sheetId="10" state="hidden" r:id="rId10"/>
  </sheets>
  <externalReferences>
    <externalReference r:id="rId11"/>
  </externalReferences>
  <definedNames>
    <definedName name="Agency">OFFSET([1]DropDownValues!$B$2,0,0,COUNTA([1]DropDownValues!$B$2:$B$200),1)</definedName>
    <definedName name="NumParticipants">OFFSET([1]DropDownValues!$D$2,0,0,COUNTA([1]DropDownValues!$D$2:$D$100),1)</definedName>
    <definedName name="_xlnm.Print_Area" localSheetId="0">'Participant Tracking'!$A$1:$N$27</definedName>
    <definedName name="TeamMembers">OFFSET('Participant Tracking'!$C$12,0,0,COUNTA('Participant Tracking'!$C$12:$C$18),1)</definedName>
  </definedNames>
  <calcPr calcId="191029" refMode="R1C1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D69" i="9" l="1"/>
  <c r="E69" i="9" s="1"/>
  <c r="D68" i="9"/>
  <c r="D67" i="9"/>
  <c r="D66" i="9"/>
  <c r="D65" i="9"/>
  <c r="D60" i="9"/>
  <c r="D59" i="9"/>
  <c r="D58" i="9"/>
  <c r="D57" i="9"/>
  <c r="D56" i="9"/>
  <c r="D51" i="9"/>
  <c r="D50" i="9"/>
  <c r="D49" i="9"/>
  <c r="D48" i="9"/>
  <c r="D47" i="9"/>
  <c r="D42" i="9"/>
  <c r="D41" i="9"/>
  <c r="D40" i="9"/>
  <c r="D39" i="9"/>
  <c r="D38" i="9"/>
  <c r="D33" i="9"/>
  <c r="D32" i="9"/>
  <c r="D31" i="9"/>
  <c r="D30" i="9"/>
  <c r="D29" i="9"/>
  <c r="D24" i="9"/>
  <c r="D23" i="9"/>
  <c r="D22" i="9"/>
  <c r="D21" i="9"/>
  <c r="D20" i="9"/>
  <c r="D15" i="9"/>
  <c r="D14" i="9"/>
  <c r="D13" i="9"/>
  <c r="D12" i="9"/>
  <c r="D11" i="9"/>
  <c r="D69" i="8"/>
  <c r="D68" i="8"/>
  <c r="D67" i="8"/>
  <c r="D66" i="8"/>
  <c r="D65" i="8"/>
  <c r="D60" i="8"/>
  <c r="D59" i="8"/>
  <c r="D58" i="8"/>
  <c r="D57" i="8"/>
  <c r="D56" i="8"/>
  <c r="D51" i="8"/>
  <c r="D50" i="8"/>
  <c r="D49" i="8"/>
  <c r="D48" i="8"/>
  <c r="D47" i="8"/>
  <c r="D42" i="8"/>
  <c r="D41" i="8"/>
  <c r="D40" i="8"/>
  <c r="D39" i="8"/>
  <c r="D38" i="8"/>
  <c r="D33" i="8"/>
  <c r="D32" i="8"/>
  <c r="D31" i="8"/>
  <c r="D30" i="8"/>
  <c r="D29" i="8"/>
  <c r="D24" i="8"/>
  <c r="D23" i="8"/>
  <c r="D22" i="8"/>
  <c r="D21" i="8"/>
  <c r="D20" i="8"/>
  <c r="D15" i="8"/>
  <c r="D14" i="8"/>
  <c r="D13" i="8"/>
  <c r="D12" i="8"/>
  <c r="D11" i="8"/>
  <c r="D69" i="7"/>
  <c r="D68" i="7"/>
  <c r="D67" i="7"/>
  <c r="D66" i="7"/>
  <c r="D65" i="7"/>
  <c r="D60" i="7"/>
  <c r="D59" i="7"/>
  <c r="D58" i="7"/>
  <c r="D57" i="7"/>
  <c r="D56" i="7"/>
  <c r="D51" i="7"/>
  <c r="D50" i="7"/>
  <c r="D49" i="7"/>
  <c r="D48" i="7"/>
  <c r="D47" i="7"/>
  <c r="D42" i="7"/>
  <c r="D41" i="7"/>
  <c r="D40" i="7"/>
  <c r="D39" i="7"/>
  <c r="D38" i="7"/>
  <c r="D33" i="7"/>
  <c r="D32" i="7"/>
  <c r="D31" i="7"/>
  <c r="D30" i="7"/>
  <c r="D29" i="7"/>
  <c r="D24" i="7"/>
  <c r="D23" i="7"/>
  <c r="D22" i="7"/>
  <c r="D21" i="7"/>
  <c r="D20" i="7"/>
  <c r="D15" i="7"/>
  <c r="D14" i="7"/>
  <c r="D13" i="7"/>
  <c r="D12" i="7"/>
  <c r="D11" i="7"/>
  <c r="D69" i="6"/>
  <c r="D68" i="6"/>
  <c r="D67" i="6"/>
  <c r="D66" i="6"/>
  <c r="D65" i="6"/>
  <c r="D60" i="6"/>
  <c r="D59" i="6"/>
  <c r="D58" i="6"/>
  <c r="D57" i="6"/>
  <c r="D56" i="6"/>
  <c r="D51" i="6"/>
  <c r="D50" i="6"/>
  <c r="D49" i="6"/>
  <c r="D48" i="6"/>
  <c r="D47" i="6"/>
  <c r="D42" i="6"/>
  <c r="D41" i="6"/>
  <c r="D40" i="6"/>
  <c r="D39" i="6"/>
  <c r="D38" i="6"/>
  <c r="D33" i="6"/>
  <c r="D32" i="6"/>
  <c r="D31" i="6"/>
  <c r="D30" i="6"/>
  <c r="D29" i="6"/>
  <c r="D24" i="6"/>
  <c r="D23" i="6"/>
  <c r="D22" i="6"/>
  <c r="D21" i="6"/>
  <c r="D20" i="6"/>
  <c r="D15" i="6"/>
  <c r="D14" i="6"/>
  <c r="D13" i="6"/>
  <c r="D12" i="6"/>
  <c r="D11" i="6"/>
  <c r="D69" i="5"/>
  <c r="D68" i="5"/>
  <c r="D67" i="5"/>
  <c r="D66" i="5"/>
  <c r="D65" i="5"/>
  <c r="D60" i="5"/>
  <c r="D59" i="5"/>
  <c r="D58" i="5"/>
  <c r="D57" i="5"/>
  <c r="D56" i="5"/>
  <c r="D51" i="5"/>
  <c r="D50" i="5"/>
  <c r="D49" i="5"/>
  <c r="D48" i="5"/>
  <c r="D47" i="5"/>
  <c r="D42" i="5"/>
  <c r="D41" i="5"/>
  <c r="D40" i="5"/>
  <c r="D39" i="5"/>
  <c r="D38" i="5"/>
  <c r="D33" i="5"/>
  <c r="D32" i="5"/>
  <c r="D31" i="5"/>
  <c r="D30" i="5"/>
  <c r="D29" i="5"/>
  <c r="D24" i="5"/>
  <c r="D23" i="5"/>
  <c r="D22" i="5"/>
  <c r="D21" i="5"/>
  <c r="D20" i="5"/>
  <c r="D15" i="5"/>
  <c r="D14" i="5"/>
  <c r="D13" i="5"/>
  <c r="D12" i="5"/>
  <c r="D11" i="5"/>
  <c r="D69" i="4"/>
  <c r="D68" i="4"/>
  <c r="D67" i="4"/>
  <c r="D66" i="4"/>
  <c r="D65" i="4"/>
  <c r="D60" i="4"/>
  <c r="D59" i="4"/>
  <c r="D58" i="4"/>
  <c r="D57" i="4"/>
  <c r="D56" i="4"/>
  <c r="D51" i="4"/>
  <c r="D50" i="4"/>
  <c r="D49" i="4"/>
  <c r="D48" i="4"/>
  <c r="D47" i="4"/>
  <c r="D42" i="4"/>
  <c r="D41" i="4"/>
  <c r="D40" i="4"/>
  <c r="D39" i="4"/>
  <c r="D38" i="4"/>
  <c r="D33" i="4"/>
  <c r="D32" i="4"/>
  <c r="D31" i="4"/>
  <c r="D30" i="4"/>
  <c r="D29" i="4"/>
  <c r="D24" i="4"/>
  <c r="D23" i="4"/>
  <c r="D22" i="4"/>
  <c r="D21" i="4"/>
  <c r="D20" i="4"/>
  <c r="D15" i="4"/>
  <c r="D14" i="4"/>
  <c r="D13" i="4"/>
  <c r="D12" i="4"/>
  <c r="D11" i="4"/>
  <c r="D69" i="3"/>
  <c r="D68" i="3"/>
  <c r="D67" i="3"/>
  <c r="D66" i="3"/>
  <c r="D65" i="3"/>
  <c r="D60" i="3"/>
  <c r="D59" i="3"/>
  <c r="D58" i="3"/>
  <c r="D57" i="3"/>
  <c r="D56" i="3"/>
  <c r="D51" i="3"/>
  <c r="D50" i="3"/>
  <c r="D49" i="3"/>
  <c r="D48" i="3"/>
  <c r="D47" i="3"/>
  <c r="D42" i="3"/>
  <c r="D41" i="3"/>
  <c r="D40" i="3"/>
  <c r="D39" i="3"/>
  <c r="D38" i="3"/>
  <c r="D33" i="3"/>
  <c r="D32" i="3"/>
  <c r="D31" i="3"/>
  <c r="D30" i="3"/>
  <c r="D29" i="3"/>
  <c r="D24" i="3"/>
  <c r="D23" i="3"/>
  <c r="D22" i="3"/>
  <c r="D21" i="3"/>
  <c r="D20" i="3"/>
  <c r="D15" i="3"/>
  <c r="D14" i="3"/>
  <c r="D13" i="3"/>
  <c r="D12" i="3"/>
  <c r="D11" i="3"/>
  <c r="D69" i="2"/>
  <c r="D68" i="2"/>
  <c r="D67" i="2"/>
  <c r="D66" i="2"/>
  <c r="D65" i="2"/>
  <c r="D60" i="2"/>
  <c r="D59" i="2"/>
  <c r="D58" i="2"/>
  <c r="D57" i="2"/>
  <c r="D56" i="2"/>
  <c r="E56" i="2" s="1"/>
  <c r="D51" i="2"/>
  <c r="D50" i="2"/>
  <c r="D49" i="2"/>
  <c r="D48" i="2"/>
  <c r="D47" i="2"/>
  <c r="D42" i="2"/>
  <c r="D41" i="2"/>
  <c r="D40" i="2"/>
  <c r="D39" i="2"/>
  <c r="D38" i="2"/>
  <c r="D33" i="2"/>
  <c r="D32" i="2"/>
  <c r="D31" i="2"/>
  <c r="D30" i="2"/>
  <c r="D29" i="2"/>
  <c r="E29" i="2" s="1"/>
  <c r="D24" i="2"/>
  <c r="D23" i="2"/>
  <c r="D22" i="2"/>
  <c r="D21" i="2"/>
  <c r="D20" i="2"/>
  <c r="D13" i="2"/>
  <c r="E13" i="2" s="1"/>
  <c r="D15" i="2"/>
  <c r="D14" i="2"/>
  <c r="D12" i="2"/>
  <c r="D11" i="2"/>
  <c r="C101" i="10"/>
  <c r="C23" i="10"/>
  <c r="E12" i="2"/>
  <c r="C100" i="10"/>
  <c r="C99" i="10"/>
  <c r="C97" i="10"/>
  <c r="C95" i="10"/>
  <c r="C96" i="10"/>
  <c r="C94" i="10"/>
  <c r="C93" i="10"/>
  <c r="C92" i="10"/>
  <c r="C91" i="10"/>
  <c r="C90" i="10"/>
  <c r="C89" i="10"/>
  <c r="C88" i="10"/>
  <c r="C87" i="10"/>
  <c r="C86" i="10"/>
  <c r="C85" i="10"/>
  <c r="C84" i="10"/>
  <c r="C82" i="10"/>
  <c r="C83" i="10"/>
  <c r="C81" i="10"/>
  <c r="C80" i="10"/>
  <c r="C79" i="10"/>
  <c r="C77" i="10"/>
  <c r="C76" i="10"/>
  <c r="C78" i="10"/>
  <c r="C75" i="10"/>
  <c r="C73" i="10"/>
  <c r="C72" i="10"/>
  <c r="C74" i="10"/>
  <c r="C71" i="10"/>
  <c r="C70" i="10"/>
  <c r="C69" i="10"/>
  <c r="C68" i="10"/>
  <c r="C67" i="10"/>
  <c r="C66" i="10"/>
  <c r="C65" i="10"/>
  <c r="C63" i="10"/>
  <c r="C62" i="10"/>
  <c r="C61" i="10"/>
  <c r="C60" i="10"/>
  <c r="C59" i="10"/>
  <c r="C58" i="10"/>
  <c r="C55" i="10"/>
  <c r="C56" i="10"/>
  <c r="C57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7" i="10"/>
  <c r="C38" i="10"/>
  <c r="C36" i="10"/>
  <c r="C35" i="10"/>
  <c r="C34" i="10"/>
  <c r="C33" i="10"/>
  <c r="C32" i="10"/>
  <c r="C31" i="10"/>
  <c r="C30" i="10"/>
  <c r="C29" i="10"/>
  <c r="C28" i="10"/>
  <c r="C27" i="10"/>
  <c r="C26" i="10"/>
  <c r="C25" i="10"/>
  <c r="C24" i="10"/>
  <c r="C22" i="10"/>
  <c r="C21" i="10"/>
  <c r="C20" i="10"/>
  <c r="C18" i="10"/>
  <c r="C17" i="10"/>
  <c r="C16" i="10"/>
  <c r="C15" i="10"/>
  <c r="C14" i="10"/>
  <c r="C12" i="10"/>
  <c r="C9" i="10"/>
  <c r="C10" i="10"/>
  <c r="C11" i="10"/>
  <c r="C8" i="10"/>
  <c r="C7" i="10"/>
  <c r="C6" i="10"/>
  <c r="C4" i="10"/>
  <c r="C3" i="10"/>
  <c r="C5" i="10"/>
  <c r="E68" i="9"/>
  <c r="E67" i="9"/>
  <c r="E66" i="9"/>
  <c r="E65" i="9"/>
  <c r="E60" i="9"/>
  <c r="E59" i="9"/>
  <c r="E58" i="9"/>
  <c r="E57" i="9"/>
  <c r="E56" i="9"/>
  <c r="E51" i="9"/>
  <c r="E50" i="9"/>
  <c r="E49" i="9"/>
  <c r="E48" i="9"/>
  <c r="E47" i="9"/>
  <c r="E42" i="9"/>
  <c r="E41" i="9"/>
  <c r="E40" i="9"/>
  <c r="E39" i="9"/>
  <c r="E38" i="9"/>
  <c r="E33" i="9"/>
  <c r="E32" i="9"/>
  <c r="E31" i="9"/>
  <c r="E30" i="9"/>
  <c r="E29" i="9"/>
  <c r="E24" i="9"/>
  <c r="E23" i="9"/>
  <c r="E22" i="9"/>
  <c r="E21" i="9"/>
  <c r="E20" i="9"/>
  <c r="E15" i="9"/>
  <c r="E14" i="9"/>
  <c r="E13" i="9"/>
  <c r="E12" i="9"/>
  <c r="E11" i="9"/>
  <c r="E69" i="8"/>
  <c r="E68" i="8"/>
  <c r="E67" i="8"/>
  <c r="E66" i="8"/>
  <c r="E65" i="8"/>
  <c r="E60" i="8"/>
  <c r="E59" i="8"/>
  <c r="E58" i="8"/>
  <c r="E57" i="8"/>
  <c r="E56" i="8"/>
  <c r="E51" i="8"/>
  <c r="E50" i="8"/>
  <c r="E49" i="8"/>
  <c r="E48" i="8"/>
  <c r="E47" i="8"/>
  <c r="E42" i="8"/>
  <c r="E41" i="8"/>
  <c r="E40" i="8"/>
  <c r="E39" i="8"/>
  <c r="E38" i="8"/>
  <c r="E33" i="8"/>
  <c r="E32" i="8"/>
  <c r="E31" i="8"/>
  <c r="E30" i="8"/>
  <c r="E29" i="8"/>
  <c r="E24" i="8"/>
  <c r="E23" i="8"/>
  <c r="E22" i="8"/>
  <c r="E21" i="8"/>
  <c r="E20" i="8"/>
  <c r="E15" i="8"/>
  <c r="E14" i="8"/>
  <c r="E13" i="8"/>
  <c r="E12" i="8"/>
  <c r="E11" i="8"/>
  <c r="E69" i="7"/>
  <c r="E68" i="7"/>
  <c r="E67" i="7"/>
  <c r="E66" i="7"/>
  <c r="E65" i="7"/>
  <c r="E60" i="7"/>
  <c r="E59" i="7"/>
  <c r="E58" i="7"/>
  <c r="E57" i="7"/>
  <c r="E56" i="7"/>
  <c r="E51" i="7"/>
  <c r="E50" i="7"/>
  <c r="E49" i="7"/>
  <c r="E48" i="7"/>
  <c r="E47" i="7"/>
  <c r="E42" i="7"/>
  <c r="E41" i="7"/>
  <c r="E40" i="7"/>
  <c r="E39" i="7"/>
  <c r="E38" i="7"/>
  <c r="E33" i="7"/>
  <c r="E32" i="7"/>
  <c r="E31" i="7"/>
  <c r="E30" i="7"/>
  <c r="E29" i="7"/>
  <c r="E24" i="7"/>
  <c r="E23" i="7"/>
  <c r="E22" i="7"/>
  <c r="E21" i="7"/>
  <c r="E20" i="7"/>
  <c r="E15" i="7"/>
  <c r="E14" i="7"/>
  <c r="E13" i="7"/>
  <c r="E12" i="7"/>
  <c r="E11" i="7"/>
  <c r="E69" i="6"/>
  <c r="E68" i="6"/>
  <c r="E67" i="6"/>
  <c r="E66" i="6"/>
  <c r="E65" i="6"/>
  <c r="E60" i="6"/>
  <c r="E59" i="6"/>
  <c r="E58" i="6"/>
  <c r="E57" i="6"/>
  <c r="E56" i="6"/>
  <c r="E51" i="6"/>
  <c r="E50" i="6"/>
  <c r="E49" i="6"/>
  <c r="E48" i="6"/>
  <c r="E47" i="6"/>
  <c r="E42" i="6"/>
  <c r="E41" i="6"/>
  <c r="E40" i="6"/>
  <c r="E39" i="6"/>
  <c r="E38" i="6"/>
  <c r="E33" i="6"/>
  <c r="E32" i="6"/>
  <c r="E31" i="6"/>
  <c r="E30" i="6"/>
  <c r="E29" i="6"/>
  <c r="E24" i="6"/>
  <c r="E23" i="6"/>
  <c r="E22" i="6"/>
  <c r="E21" i="6"/>
  <c r="E20" i="6"/>
  <c r="E15" i="6"/>
  <c r="E14" i="6"/>
  <c r="E13" i="6"/>
  <c r="E12" i="6"/>
  <c r="E11" i="6"/>
  <c r="E69" i="5"/>
  <c r="E68" i="5"/>
  <c r="E67" i="5"/>
  <c r="E66" i="5"/>
  <c r="E65" i="5"/>
  <c r="E60" i="5"/>
  <c r="E59" i="5"/>
  <c r="E58" i="5"/>
  <c r="E57" i="5"/>
  <c r="E56" i="5"/>
  <c r="E51" i="5"/>
  <c r="E50" i="5"/>
  <c r="E49" i="5"/>
  <c r="E48" i="5"/>
  <c r="E47" i="5"/>
  <c r="E42" i="5"/>
  <c r="E41" i="5"/>
  <c r="E40" i="5"/>
  <c r="E39" i="5"/>
  <c r="E38" i="5"/>
  <c r="E33" i="5"/>
  <c r="E32" i="5"/>
  <c r="E31" i="5"/>
  <c r="E30" i="5"/>
  <c r="E29" i="5"/>
  <c r="E24" i="5"/>
  <c r="E23" i="5"/>
  <c r="E22" i="5"/>
  <c r="E21" i="5"/>
  <c r="E20" i="5"/>
  <c r="E15" i="5"/>
  <c r="E14" i="5"/>
  <c r="E13" i="5"/>
  <c r="E12" i="5"/>
  <c r="E11" i="5"/>
  <c r="E69" i="4"/>
  <c r="E68" i="4"/>
  <c r="E67" i="4"/>
  <c r="E66" i="4"/>
  <c r="E65" i="4"/>
  <c r="E60" i="4"/>
  <c r="E59" i="4"/>
  <c r="E58" i="4"/>
  <c r="E57" i="4"/>
  <c r="E56" i="4"/>
  <c r="E51" i="4"/>
  <c r="E50" i="4"/>
  <c r="E49" i="4"/>
  <c r="E48" i="4"/>
  <c r="E47" i="4"/>
  <c r="E42" i="4"/>
  <c r="E41" i="4"/>
  <c r="E40" i="4"/>
  <c r="E39" i="4"/>
  <c r="E38" i="4"/>
  <c r="E33" i="4"/>
  <c r="E32" i="4"/>
  <c r="E31" i="4"/>
  <c r="E30" i="4"/>
  <c r="E29" i="4"/>
  <c r="E24" i="4"/>
  <c r="E23" i="4"/>
  <c r="E22" i="4"/>
  <c r="E21" i="4"/>
  <c r="E20" i="4"/>
  <c r="E15" i="4"/>
  <c r="E14" i="4"/>
  <c r="E13" i="4"/>
  <c r="E12" i="4"/>
  <c r="E11" i="4"/>
  <c r="E69" i="3"/>
  <c r="E68" i="3"/>
  <c r="E67" i="3"/>
  <c r="E66" i="3"/>
  <c r="E65" i="3"/>
  <c r="E60" i="3"/>
  <c r="E59" i="3"/>
  <c r="E58" i="3"/>
  <c r="E57" i="3"/>
  <c r="E56" i="3"/>
  <c r="E51" i="3"/>
  <c r="E50" i="3"/>
  <c r="E49" i="3"/>
  <c r="E48" i="3"/>
  <c r="E47" i="3"/>
  <c r="E42" i="3"/>
  <c r="E41" i="3"/>
  <c r="E40" i="3"/>
  <c r="E39" i="3"/>
  <c r="E38" i="3"/>
  <c r="E33" i="3"/>
  <c r="E32" i="3"/>
  <c r="E31" i="3"/>
  <c r="E30" i="3"/>
  <c r="E29" i="3"/>
  <c r="E24" i="3"/>
  <c r="E23" i="3"/>
  <c r="E22" i="3"/>
  <c r="E21" i="3"/>
  <c r="E20" i="3"/>
  <c r="E15" i="3"/>
  <c r="E14" i="3"/>
  <c r="E13" i="3"/>
  <c r="E12" i="3"/>
  <c r="E11" i="3"/>
  <c r="E69" i="2"/>
  <c r="E68" i="2"/>
  <c r="E67" i="2"/>
  <c r="E66" i="2"/>
  <c r="E65" i="2"/>
  <c r="E60" i="2"/>
  <c r="E59" i="2"/>
  <c r="E58" i="2"/>
  <c r="E57" i="2"/>
  <c r="E51" i="2"/>
  <c r="E50" i="2"/>
  <c r="E49" i="2"/>
  <c r="E48" i="2"/>
  <c r="E47" i="2"/>
  <c r="E42" i="2"/>
  <c r="E41" i="2"/>
  <c r="E40" i="2"/>
  <c r="E39" i="2"/>
  <c r="E38" i="2"/>
  <c r="E33" i="2"/>
  <c r="E32" i="2"/>
  <c r="E31" i="2"/>
  <c r="E30" i="2"/>
  <c r="E24" i="2"/>
  <c r="E23" i="2"/>
  <c r="E22" i="2"/>
  <c r="E21" i="2"/>
  <c r="E20" i="2"/>
  <c r="E15" i="2"/>
  <c r="E14" i="2"/>
  <c r="AC18" i="1"/>
  <c r="AC17" i="1"/>
  <c r="AC16" i="1"/>
  <c r="AC15" i="1"/>
  <c r="AC14" i="1"/>
  <c r="AC13" i="1"/>
  <c r="AC12" i="1"/>
  <c r="E11" i="2" l="1"/>
  <c r="E16" i="2" s="1"/>
  <c r="G12" i="1" s="1"/>
  <c r="E25" i="4"/>
  <c r="I13" i="1" s="1"/>
  <c r="E34" i="8"/>
  <c r="M14" i="1" s="1"/>
  <c r="E43" i="9"/>
  <c r="N15" i="1" s="1"/>
  <c r="E70" i="6"/>
  <c r="K18" i="1" s="1"/>
  <c r="E70" i="9"/>
  <c r="N18" i="1" s="1"/>
  <c r="E61" i="2"/>
  <c r="G17" i="1" s="1"/>
  <c r="E61" i="3"/>
  <c r="H17" i="1" s="1"/>
  <c r="E25" i="2"/>
  <c r="G13" i="1" s="1"/>
  <c r="E61" i="5"/>
  <c r="J17" i="1" s="1"/>
  <c r="E34" i="7"/>
  <c r="L14" i="1" s="1"/>
  <c r="E34" i="9"/>
  <c r="N14" i="1" s="1"/>
  <c r="E61" i="7"/>
  <c r="L17" i="1" s="1"/>
  <c r="E16" i="3"/>
  <c r="H12" i="1" s="1"/>
  <c r="E25" i="6"/>
  <c r="K13" i="1" s="1"/>
  <c r="E25" i="8"/>
  <c r="M13" i="1" s="1"/>
  <c r="E61" i="9"/>
  <c r="N17" i="1" s="1"/>
  <c r="E61" i="6"/>
  <c r="K17" i="1" s="1"/>
  <c r="E25" i="3"/>
  <c r="H13" i="1" s="1"/>
  <c r="E61" i="4"/>
  <c r="I17" i="1" s="1"/>
  <c r="E25" i="5"/>
  <c r="J13" i="1" s="1"/>
  <c r="E25" i="7"/>
  <c r="L13" i="1" s="1"/>
  <c r="E61" i="8"/>
  <c r="M17" i="1" s="1"/>
  <c r="E25" i="9"/>
  <c r="N13" i="1" s="1"/>
  <c r="E70" i="3"/>
  <c r="H18" i="1" s="1"/>
  <c r="E34" i="4"/>
  <c r="I14" i="1" s="1"/>
  <c r="E16" i="5"/>
  <c r="J12" i="1" s="1"/>
  <c r="E43" i="5"/>
  <c r="J15" i="1" s="1"/>
  <c r="E52" i="6"/>
  <c r="K16" i="1" s="1"/>
  <c r="E16" i="8"/>
  <c r="M12" i="1" s="1"/>
  <c r="E43" i="8"/>
  <c r="M15" i="1" s="1"/>
  <c r="E52" i="9"/>
  <c r="N16" i="1" s="1"/>
  <c r="E43" i="2"/>
  <c r="G15" i="1" s="1"/>
  <c r="E52" i="3"/>
  <c r="H16" i="1" s="1"/>
  <c r="E70" i="2"/>
  <c r="G18" i="1" s="1"/>
  <c r="E16" i="7"/>
  <c r="L12" i="1" s="1"/>
  <c r="E52" i="5"/>
  <c r="J16" i="1" s="1"/>
  <c r="E43" i="7"/>
  <c r="L15" i="1" s="1"/>
  <c r="E52" i="8"/>
  <c r="M16" i="1" s="1"/>
  <c r="E34" i="6"/>
  <c r="K14" i="1" s="1"/>
  <c r="E70" i="8"/>
  <c r="M18" i="1" s="1"/>
  <c r="E16" i="9"/>
  <c r="N12" i="1" s="1"/>
  <c r="E34" i="3"/>
  <c r="H14" i="1" s="1"/>
  <c r="E52" i="2"/>
  <c r="G16" i="1" s="1"/>
  <c r="E34" i="5"/>
  <c r="J14" i="1" s="1"/>
  <c r="E43" i="6"/>
  <c r="K15" i="1" s="1"/>
  <c r="E70" i="7"/>
  <c r="L18" i="1" s="1"/>
  <c r="E70" i="5"/>
  <c r="J18" i="1" s="1"/>
  <c r="E43" i="4"/>
  <c r="I15" i="1" s="1"/>
  <c r="E70" i="4"/>
  <c r="I18" i="1" s="1"/>
  <c r="E34" i="2"/>
  <c r="G14" i="1" s="1"/>
  <c r="E43" i="3"/>
  <c r="H15" i="1" s="1"/>
  <c r="E52" i="4"/>
  <c r="I16" i="1" s="1"/>
  <c r="E52" i="7"/>
  <c r="L16" i="1" s="1"/>
  <c r="E16" i="4"/>
  <c r="I12" i="1" s="1"/>
  <c r="I20" i="1" s="1"/>
  <c r="E16" i="6"/>
  <c r="K12" i="1" s="1"/>
  <c r="G19" i="1" l="1"/>
  <c r="G22" i="1" s="1"/>
  <c r="F12" i="1"/>
  <c r="AD12" i="1" s="1"/>
  <c r="L20" i="1"/>
  <c r="N19" i="1"/>
  <c r="N22" i="1" s="1"/>
  <c r="G20" i="1"/>
  <c r="M20" i="1"/>
  <c r="F14" i="1"/>
  <c r="AD14" i="1" s="1"/>
  <c r="K20" i="1"/>
  <c r="F17" i="1"/>
  <c r="AD17" i="1" s="1"/>
  <c r="I19" i="1"/>
  <c r="I21" i="1" s="1"/>
  <c r="F13" i="1"/>
  <c r="AD13" i="1" s="1"/>
  <c r="K19" i="1"/>
  <c r="K22" i="1" s="1"/>
  <c r="M19" i="1"/>
  <c r="M21" i="1" s="1"/>
  <c r="N20" i="1"/>
  <c r="J20" i="1"/>
  <c r="H20" i="1"/>
  <c r="L19" i="1"/>
  <c r="L21" i="1" s="1"/>
  <c r="F15" i="1"/>
  <c r="AD15" i="1" s="1"/>
  <c r="F18" i="1"/>
  <c r="AD18" i="1" s="1"/>
  <c r="H32" i="1"/>
  <c r="H19" i="1"/>
  <c r="H22" i="1" s="1"/>
  <c r="F16" i="1"/>
  <c r="AD16" i="1" s="1"/>
  <c r="J19" i="1"/>
  <c r="J22" i="1" s="1"/>
  <c r="G21" i="1" l="1"/>
  <c r="F19" i="1"/>
  <c r="M22" i="1"/>
  <c r="K21" i="1"/>
  <c r="I22" i="1"/>
  <c r="L22" i="1"/>
  <c r="N21" i="1"/>
  <c r="F20" i="1"/>
  <c r="J21" i="1"/>
  <c r="H21" i="1"/>
  <c r="F21" i="1" l="1"/>
  <c r="F22" i="1"/>
</calcChain>
</file>

<file path=xl/connections.xml><?xml version="1.0" encoding="utf-8"?>
<connections xmlns="http://purl.oclc.org/ooxml/spreadsheetml/main" xmlns:mc="http://schemas.openxmlformats.org/markup-compatibility/2006" xmlns:xr16="http://schemas.microsoft.com/office/spreadsheetml/2017/revision16" mc:Ignorable="xr16">
  <connection id="1" xr16:uid="{59CF95DC-1AF1-4052-B2D2-9DEA586BDE26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<sst xmlns="http://purl.oclc.org/ooxml/spreadsheetml/main" count="613" uniqueCount="221">
  <si>
    <r>
      <rPr>
        <b/>
        <sz val="14"/>
        <color rgb="FF000000"/>
        <rFont val="Calibri"/>
        <family val="2"/>
      </rPr>
      <t xml:space="preserve"> </t>
    </r>
    <r>
      <rPr>
        <b/>
        <sz val="18"/>
        <color rgb="FF000000"/>
        <rFont val="Calibri"/>
        <family val="2"/>
      </rPr>
      <t xml:space="preserve">Miles for Wellness Participants </t>
    </r>
    <r>
      <rPr>
        <b/>
        <i/>
        <sz val="18"/>
        <color rgb="FF000000"/>
        <rFont val="Calibri"/>
        <family val="2"/>
      </rPr>
      <t>Weekly Log</t>
    </r>
    <r>
      <rPr>
        <b/>
        <i/>
        <sz val="18"/>
        <color rgb="FF000000"/>
        <rFont val="Calibri"/>
        <family val="2"/>
      </rPr>
      <t xml:space="preserve">
</t>
    </r>
    <r>
      <rPr>
        <b/>
        <sz val="18"/>
        <color rgb="FF0000FF"/>
        <rFont val="Calibri"/>
        <family val="2"/>
      </rPr>
      <t>Challenge 34: Pacing Through The Patch!</t>
    </r>
    <r>
      <rPr>
        <b/>
        <sz val="18"/>
        <color rgb="FF0000FF"/>
        <rFont val="Calibri"/>
        <family val="2"/>
      </rPr>
      <t xml:space="preserve">
</t>
    </r>
    <r>
      <rPr>
        <b/>
        <sz val="12"/>
        <color rgb="FF000000"/>
        <rFont val="Calibri"/>
        <family val="2"/>
      </rPr>
      <t xml:space="preserve">
</t>
    </r>
  </si>
  <si>
    <t>Team Member Name</t>
  </si>
  <si>
    <r>
      <rPr>
        <b/>
        <u/>
        <sz val="14"/>
        <color rgb="FF000000"/>
        <rFont val="Calibri"/>
        <family val="2"/>
      </rPr>
      <t>DIRECTIONS:</t>
    </r>
    <r>
      <rPr>
        <sz val="12"/>
        <color rgb="FF000000"/>
        <rFont val="Calibri"/>
        <family val="2"/>
      </rPr>
      <t xml:space="preserve"> </t>
    </r>
    <r>
      <rPr>
        <b/>
        <i/>
        <sz val="12"/>
        <color rgb="FFFF0000"/>
        <rFont val="Calibri"/>
        <family val="2"/>
      </rPr>
      <t>Click on the appropriate</t>
    </r>
    <r>
      <rPr>
        <b/>
        <i/>
        <sz val="12"/>
        <color rgb="FF000000"/>
        <rFont val="Calibri"/>
        <family val="2"/>
      </rPr>
      <t xml:space="preserve"> </t>
    </r>
    <r>
      <rPr>
        <b/>
        <i/>
        <u/>
        <sz val="11"/>
        <color rgb="FF305496"/>
        <rFont val="Arial Black"/>
        <family val="2"/>
      </rPr>
      <t>Week</t>
    </r>
    <r>
      <rPr>
        <sz val="12"/>
        <color rgb="FF000000"/>
        <rFont val="Calibri"/>
        <family val="2"/>
      </rPr>
      <t xml:space="preserve"> to open the daily </t>
    </r>
    <r>
      <rPr>
        <b/>
        <i/>
        <sz val="12"/>
        <color rgb="FF000000"/>
        <rFont val="Calibri"/>
        <family val="2"/>
      </rPr>
      <t>Activity Log</t>
    </r>
    <r>
      <rPr>
        <sz val="12"/>
        <color rgb="FF000000"/>
        <rFont val="Calibri"/>
        <family val="2"/>
      </rPr>
      <t xml:space="preserve"> on the next page.  The steps and conversions you record on each daily Activity Log will automatically transfer and calculate onto this </t>
    </r>
    <r>
      <rPr>
        <b/>
        <i/>
        <sz val="12"/>
        <color rgb="FF000000"/>
        <rFont val="Calibri"/>
        <family val="2"/>
      </rPr>
      <t>Weekly Log</t>
    </r>
    <r>
      <rPr>
        <sz val="12"/>
        <color rgb="FF000000"/>
        <rFont val="Calibri"/>
        <family val="2"/>
      </rPr>
      <t xml:space="preserve">.  </t>
    </r>
    <r>
      <rPr>
        <b/>
        <sz val="12"/>
        <color rgb="FFFF0000"/>
        <rFont val="Calibri"/>
        <family val="2"/>
      </rPr>
      <t xml:space="preserve">NO DIRECT ENTRIES CAN BE MADE ON THIS </t>
    </r>
    <r>
      <rPr>
        <b/>
        <u/>
        <sz val="12"/>
        <color rgb="FFFF0000"/>
        <rFont val="Calibri"/>
        <family val="2"/>
      </rPr>
      <t>SHEET</t>
    </r>
    <r>
      <rPr>
        <b/>
        <i/>
        <sz val="12"/>
        <color rgb="FFFF0000"/>
        <rFont val="Calibri"/>
        <family val="2"/>
      </rPr>
      <t xml:space="preserve"> except for Your Name</t>
    </r>
    <r>
      <rPr>
        <b/>
        <sz val="12"/>
        <color rgb="FFFF0000"/>
        <rFont val="Calibri"/>
        <family val="2"/>
      </rPr>
      <t xml:space="preserve">!   </t>
    </r>
    <r>
      <rPr>
        <sz val="12"/>
        <color rgb="FF000000"/>
        <rFont val="Calibri"/>
        <family val="2"/>
      </rPr>
      <t xml:space="preserve">     </t>
    </r>
  </si>
  <si>
    <t>Click on the appropriate week to enter steps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</si>
  <si>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</si>
  <si>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</si>
  <si>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</si>
  <si>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</si>
  <si>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</si>
  <si>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</si>
  <si>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</si>
  <si>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</si>
  <si>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Day of the Week</t>
  </si>
  <si>
    <t>Totals</t>
  </si>
  <si>
    <t>01</t>
  </si>
  <si>
    <t>Monday</t>
  </si>
  <si>
    <t>02</t>
  </si>
  <si>
    <t>Tuesday</t>
  </si>
  <si>
    <t>03</t>
  </si>
  <si>
    <t>Wednesday</t>
  </si>
  <si>
    <t>04</t>
  </si>
  <si>
    <t>Thursday</t>
  </si>
  <si>
    <t>05</t>
  </si>
  <si>
    <t>Friday</t>
  </si>
  <si>
    <t>06</t>
  </si>
  <si>
    <t>Saturday</t>
  </si>
  <si>
    <t>07</t>
  </si>
  <si>
    <t>Sunday</t>
  </si>
  <si>
    <t>Participant Total Steps</t>
  </si>
  <si>
    <t>Number of Days Participating</t>
  </si>
  <si>
    <t>Participant Average Steps</t>
  </si>
  <si>
    <t>Participant Total Miles*</t>
  </si>
  <si>
    <t>* Conversion factor of 2,000 steps equals 1 mile will automatically calculate.</t>
  </si>
  <si>
    <r>
      <t xml:space="preserve">      Please report your steps to your captain weekly. </t>
    </r>
    <r>
      <rPr>
        <sz val="10"/>
        <color rgb="FF000000"/>
        <rFont val="Calibri"/>
        <family val="2"/>
      </rPr>
      <t>At the end of competition, please sign below and give a printed copy to your captain.</t>
    </r>
  </si>
  <si>
    <t>"I acknowledge that the steps that I am submitting are an accurate representation of my activity and mileage.”                       ________________________________________________________________</t>
  </si>
  <si>
    <t xml:space="preserve">I used the following exercise conversion(s) during this competition (state type of physical activity and the conversion used): </t>
  </si>
  <si>
    <t>________________________________________________________________________________________________________</t>
  </si>
  <si>
    <t>Week 1 ACTIVITY LOG</t>
  </si>
  <si>
    <r>
      <rPr>
        <b/>
        <u/>
        <sz val="9"/>
        <color rgb="FF000000"/>
        <rFont val="Calibri"/>
        <family val="2"/>
      </rPr>
      <t>DIRECTIONS:</t>
    </r>
    <r>
      <rPr>
        <sz val="9"/>
        <color rgb="FF000000"/>
        <rFont val="Calibri"/>
        <family val="2"/>
      </rPr>
      <t xml:space="preserve"> Enter weekly steps and/or conversion minutes on this page. Enter </t>
    </r>
    <r>
      <rPr>
        <b/>
        <i/>
        <sz val="9"/>
        <color rgb="FF000000"/>
        <rFont val="Calibri"/>
        <family val="2"/>
      </rPr>
      <t>"Daily Steps</t>
    </r>
    <r>
      <rPr>
        <sz val="9"/>
        <color rgb="FF000000"/>
        <rFont val="Calibri"/>
        <family val="2"/>
      </rPr>
      <t xml:space="preserve">" on the top row in the yellow space.  If you have conversion minutes to report, click on the cell directly below </t>
    </r>
    <r>
      <rPr>
        <b/>
        <sz val="9"/>
        <color rgb="FF000000"/>
        <rFont val="Calibri"/>
        <family val="2"/>
      </rPr>
      <t>"Daily Steps"</t>
    </r>
    <r>
      <rPr>
        <sz val="9"/>
        <color rgb="FF000000"/>
        <rFont val="Calibri"/>
        <family val="2"/>
      </rPr>
      <t xml:space="preserve"> and a list of activities will show up in the drop-down menu. After entering the minutes for the activity, the sheet will calculate steps earned. Daily steps will automatically be added to your conversion steps for your </t>
    </r>
    <r>
      <rPr>
        <b/>
        <i/>
        <sz val="9"/>
        <color rgb="FF000000"/>
        <rFont val="Calibri"/>
        <family val="2"/>
      </rPr>
      <t>"Total Daily Steps"</t>
    </r>
    <r>
      <rPr>
        <sz val="9"/>
        <color rgb="FF000000"/>
        <rFont val="Calibri"/>
        <family val="2"/>
      </rPr>
      <t xml:space="preserve">. If an activity is not listed, choose a similiarly difficult activity that is closely related in intensity. All totals will auto-fill to the </t>
    </r>
    <r>
      <rPr>
        <b/>
        <i/>
        <sz val="9"/>
        <color rgb="FF000000"/>
        <rFont val="Calibri"/>
        <family val="2"/>
      </rPr>
      <t>Weekly Log</t>
    </r>
    <r>
      <rPr>
        <sz val="9"/>
        <color rgb="FF000000"/>
        <rFont val="Calibri"/>
        <family val="2"/>
      </rPr>
      <t>.</t>
    </r>
  </si>
  <si>
    <r>
      <rPr>
        <b/>
        <sz val="18"/>
        <color rgb="FF000000"/>
        <rFont val="Calibri"/>
        <family val="2"/>
      </rPr>
      <t xml:space="preserve">Monday                 </t>
    </r>
    <r>
      <rPr>
        <b/>
        <sz val="11"/>
        <color rgb="FF000000"/>
        <rFont val="Calibri"/>
        <family val="2"/>
      </rPr>
      <t xml:space="preserve"> 9/28/26       </t>
    </r>
  </si>
  <si>
    <t>Activity</t>
  </si>
  <si>
    <t>Minutes</t>
  </si>
  <si>
    <t>Steps per Min</t>
  </si>
  <si>
    <t>Total Steps</t>
  </si>
  <si>
    <t>Return to Weekly Log</t>
  </si>
  <si>
    <t>Daily Steps</t>
  </si>
  <si>
    <t>Go to Week 2</t>
  </si>
  <si>
    <t>Go to Week 3</t>
  </si>
  <si>
    <t>Go to Week 4</t>
  </si>
  <si>
    <t>Go to Week 5</t>
  </si>
  <si>
    <t>Go to Week 6</t>
  </si>
  <si>
    <t>Go to Week 7</t>
  </si>
  <si>
    <t>Total Daily Steps</t>
  </si>
  <si>
    <t>Go to Week 8</t>
  </si>
  <si>
    <r>
      <rPr>
        <b/>
        <sz val="18"/>
        <color rgb="FF000000"/>
        <rFont val="Calibri"/>
        <family val="2"/>
      </rPr>
      <t xml:space="preserve">Tuesday                 </t>
    </r>
    <r>
      <rPr>
        <b/>
        <sz val="11"/>
        <color rgb="FF000000"/>
        <rFont val="Calibri"/>
        <family val="2"/>
      </rPr>
      <t xml:space="preserve"> 9/29/26                   </t>
    </r>
  </si>
  <si>
    <r>
      <t xml:space="preserve">Wednesday                  </t>
    </r>
    <r>
      <rPr>
        <b/>
        <sz val="11"/>
        <color rgb="FF000000"/>
        <rFont val="Calibri"/>
        <family val="2"/>
      </rPr>
      <t>9/30/26</t>
    </r>
    <r>
      <rPr>
        <b/>
        <sz val="18"/>
        <color rgb="FF000000"/>
        <rFont val="Calibri"/>
        <family val="2"/>
      </rPr>
      <t xml:space="preserve">       </t>
    </r>
  </si>
  <si>
    <r>
      <t xml:space="preserve">Thursday                 </t>
    </r>
    <r>
      <rPr>
        <b/>
        <sz val="11"/>
        <color rgb="FF000000"/>
        <rFont val="Calibri"/>
        <family val="2"/>
      </rPr>
      <t xml:space="preserve"> 10/1/26 </t>
    </r>
    <r>
      <rPr>
        <b/>
        <sz val="18"/>
        <color rgb="FF000000"/>
        <rFont val="Calibri"/>
        <family val="2"/>
      </rPr>
      <t xml:space="preserve">             </t>
    </r>
  </si>
  <si>
    <r>
      <rPr>
        <b/>
        <sz val="18"/>
        <color rgb="FF000000"/>
        <rFont val="Calibri"/>
        <family val="2"/>
      </rPr>
      <t xml:space="preserve">Friday                  </t>
    </r>
    <r>
      <rPr>
        <b/>
        <sz val="11"/>
        <color rgb="FF000000"/>
        <rFont val="Calibri"/>
        <family val="2"/>
      </rPr>
      <t xml:space="preserve">10/2/26               </t>
    </r>
  </si>
  <si>
    <r>
      <t xml:space="preserve">Saturday                  </t>
    </r>
    <r>
      <rPr>
        <b/>
        <sz val="11"/>
        <color rgb="FF000000"/>
        <rFont val="Calibri"/>
        <family val="2"/>
      </rPr>
      <t>10/3/26</t>
    </r>
    <r>
      <rPr>
        <b/>
        <sz val="18"/>
        <color rgb="FF000000"/>
        <rFont val="Calibri"/>
        <family val="2"/>
      </rPr>
      <t xml:space="preserve">         </t>
    </r>
  </si>
  <si>
    <r>
      <rPr>
        <b/>
        <sz val="18"/>
        <color rgb="FF000000"/>
        <rFont val="Calibri"/>
        <family val="2"/>
      </rPr>
      <t xml:space="preserve">Sunday                 </t>
    </r>
    <r>
      <rPr>
        <b/>
        <sz val="11"/>
        <color rgb="FF000000"/>
        <rFont val="Calibri"/>
        <family val="2"/>
      </rPr>
      <t xml:space="preserve">10/4/26             </t>
    </r>
  </si>
  <si>
    <t>Week 2 ACTIVITY LOG</t>
  </si>
  <si>
    <r>
      <t xml:space="preserve">DIRECTIONS: Enter weekly steps and/or conversion minutes on this page. Enter </t>
    </r>
    <r>
      <rPr>
        <b/>
        <sz val="9"/>
        <color rgb="FF000000"/>
        <rFont val="Calibri"/>
        <family val="2"/>
      </rPr>
      <t>"Daily Steps"</t>
    </r>
    <r>
      <rPr>
        <sz val="9"/>
        <color rgb="FF000000"/>
        <rFont val="Calibri"/>
        <family val="2"/>
      </rPr>
      <t xml:space="preserve"> on the top row in the yellow space.  If you have conversion minutes to report, click on the cell directly below </t>
    </r>
    <r>
      <rPr>
        <b/>
        <sz val="9"/>
        <color rgb="FF000000"/>
        <rFont val="Calibri"/>
        <family val="2"/>
      </rPr>
      <t>"Daily Steps</t>
    </r>
    <r>
      <rPr>
        <sz val="9"/>
        <color rgb="FF000000"/>
        <rFont val="Calibri"/>
        <family val="2"/>
      </rPr>
      <t>" and a list of activities will show up in the drop-down menu. After entering the minutes for the activity, the sheet will calculate steps earned. Daily steps will automatically be added to your conversion steps for your</t>
    </r>
    <r>
      <rPr>
        <b/>
        <sz val="9"/>
        <color rgb="FF000000"/>
        <rFont val="Calibri"/>
        <family val="2"/>
      </rPr>
      <t xml:space="preserve"> "Total Daily Steps"</t>
    </r>
    <r>
      <rPr>
        <sz val="9"/>
        <color rgb="FF000000"/>
        <rFont val="Calibri"/>
        <family val="2"/>
      </rPr>
      <t xml:space="preserve">.If an activity is not listed, choose a similiarly difficult activity that is closely related in intensity. All totals will auto-fill to the </t>
    </r>
    <r>
      <rPr>
        <b/>
        <sz val="9"/>
        <color rgb="FF000000"/>
        <rFont val="Calibri"/>
        <family val="2"/>
      </rPr>
      <t>Weekly Log</t>
    </r>
    <r>
      <rPr>
        <sz val="9"/>
        <color rgb="FF000000"/>
        <rFont val="Calibri"/>
        <family val="2"/>
      </rPr>
      <t>.</t>
    </r>
  </si>
  <si>
    <r>
      <rPr>
        <b/>
        <sz val="18"/>
        <color rgb="FF000000"/>
        <rFont val="Calibri"/>
        <family val="2"/>
      </rPr>
      <t xml:space="preserve">Monday                  </t>
    </r>
    <r>
      <rPr>
        <b/>
        <sz val="11"/>
        <color rgb="FF000000"/>
        <rFont val="Calibri"/>
        <family val="2"/>
      </rPr>
      <t xml:space="preserve">10/5/26                 </t>
    </r>
  </si>
  <si>
    <t>Go to Week 1</t>
  </si>
  <si>
    <r>
      <rPr>
        <b/>
        <sz val="18"/>
        <color rgb="FF000000"/>
        <rFont val="Calibri"/>
        <family val="2"/>
      </rPr>
      <t xml:space="preserve">Tuesday                  </t>
    </r>
    <r>
      <rPr>
        <b/>
        <sz val="11"/>
        <color rgb="FF000000"/>
        <rFont val="Calibri"/>
        <family val="2"/>
      </rPr>
      <t xml:space="preserve">10/6/26                  </t>
    </r>
  </si>
  <si>
    <r>
      <rPr>
        <b/>
        <sz val="18"/>
        <color rgb="FF000000"/>
        <rFont val="Calibri"/>
        <family val="2"/>
      </rPr>
      <t xml:space="preserve">Wednesday                  </t>
    </r>
    <r>
      <rPr>
        <b/>
        <sz val="11"/>
        <color rgb="FF000000"/>
        <rFont val="Calibri"/>
        <family val="2"/>
      </rPr>
      <t xml:space="preserve">10/7/26              </t>
    </r>
  </si>
  <si>
    <r>
      <rPr>
        <b/>
        <sz val="18"/>
        <color rgb="FF000000"/>
        <rFont val="Calibri"/>
        <family val="2"/>
      </rPr>
      <t xml:space="preserve">Thursday                  </t>
    </r>
    <r>
      <rPr>
        <b/>
        <sz val="11"/>
        <color rgb="FF000000"/>
        <rFont val="Calibri"/>
        <family val="2"/>
      </rPr>
      <t xml:space="preserve">10/8/26                 </t>
    </r>
  </si>
  <si>
    <r>
      <rPr>
        <b/>
        <sz val="18"/>
        <color rgb="FF000000"/>
        <rFont val="Calibri"/>
        <family val="2"/>
      </rPr>
      <t xml:space="preserve">Friday                  </t>
    </r>
    <r>
      <rPr>
        <b/>
        <sz val="11"/>
        <color rgb="FF000000"/>
        <rFont val="Calibri"/>
        <family val="2"/>
      </rPr>
      <t xml:space="preserve">10/9/26               </t>
    </r>
  </si>
  <si>
    <r>
      <rPr>
        <b/>
        <sz val="18"/>
        <color rgb="FF000000"/>
        <rFont val="Calibri"/>
        <family val="2"/>
      </rPr>
      <t xml:space="preserve">Saturday                </t>
    </r>
    <r>
      <rPr>
        <b/>
        <sz val="11"/>
        <color rgb="FF000000"/>
        <rFont val="Calibri"/>
        <family val="2"/>
      </rPr>
      <t xml:space="preserve">10/10/26     </t>
    </r>
  </si>
  <si>
    <r>
      <rPr>
        <b/>
        <sz val="18"/>
        <color rgb="FF000000"/>
        <rFont val="Calibri"/>
        <family val="2"/>
      </rPr>
      <t xml:space="preserve">Sunday                  </t>
    </r>
    <r>
      <rPr>
        <b/>
        <sz val="11"/>
        <color rgb="FF000000"/>
        <rFont val="Calibri"/>
        <family val="2"/>
      </rPr>
      <t xml:space="preserve">10/11/26                </t>
    </r>
  </si>
  <si>
    <t>Week 3 ACTIVITY LOG</t>
  </si>
  <si>
    <r>
      <t xml:space="preserve">DIRECTIONS: Enter weekly steps and/or conversion minutes on this page. Enter </t>
    </r>
    <r>
      <rPr>
        <b/>
        <sz val="9"/>
        <color rgb="FF000000"/>
        <rFont val="Calibri"/>
        <family val="2"/>
      </rPr>
      <t>"Daily Steps"</t>
    </r>
    <r>
      <rPr>
        <sz val="9"/>
        <color rgb="FF000000"/>
        <rFont val="Calibri"/>
        <family val="2"/>
      </rPr>
      <t xml:space="preserve"> on the top row in the yellow space.  If you have conversion minutes to report, click on the cell directly below </t>
    </r>
    <r>
      <rPr>
        <b/>
        <sz val="9"/>
        <color rgb="FF000000"/>
        <rFont val="Calibri"/>
        <family val="2"/>
      </rPr>
      <t>"Daily Steps"</t>
    </r>
    <r>
      <rPr>
        <sz val="9"/>
        <color rgb="FF000000"/>
        <rFont val="Calibri"/>
        <family val="2"/>
      </rPr>
      <t xml:space="preserve"> and a list of activities will show up in the drop-down menu. After entering the minutes for the activity, the sheet will calculate steps earned. Daily steps will automatically be added to your conversion steps for your </t>
    </r>
    <r>
      <rPr>
        <b/>
        <sz val="9"/>
        <color rgb="FF000000"/>
        <rFont val="Calibri"/>
        <family val="2"/>
      </rPr>
      <t>"Total Daily Steps"</t>
    </r>
    <r>
      <rPr>
        <sz val="9"/>
        <color rgb="FF000000"/>
        <rFont val="Calibri"/>
        <family val="2"/>
      </rPr>
      <t xml:space="preserve">.If an activity is not listed, choose a similiarly difficult activity that is closely related in intensity. All totals will auto-fill to the </t>
    </r>
    <r>
      <rPr>
        <b/>
        <sz val="9"/>
        <color rgb="FF000000"/>
        <rFont val="Calibri"/>
        <family val="2"/>
      </rPr>
      <t>Weekly Log</t>
    </r>
    <r>
      <rPr>
        <sz val="9"/>
        <color rgb="FF000000"/>
        <rFont val="Calibri"/>
        <family val="2"/>
      </rPr>
      <t>.</t>
    </r>
  </si>
  <si>
    <r>
      <rPr>
        <b/>
        <sz val="18"/>
        <color rgb="FF000000"/>
        <rFont val="Calibri"/>
        <family val="2"/>
      </rPr>
      <t xml:space="preserve">Monday                </t>
    </r>
    <r>
      <rPr>
        <b/>
        <sz val="11"/>
        <color rgb="FF000000"/>
        <rFont val="Calibri"/>
        <family val="2"/>
      </rPr>
      <t xml:space="preserve">10/12/26              </t>
    </r>
  </si>
  <si>
    <r>
      <rPr>
        <b/>
        <sz val="18"/>
        <color rgb="FF000000"/>
        <rFont val="Calibri"/>
        <family val="2"/>
      </rPr>
      <t xml:space="preserve">Tuesday                  </t>
    </r>
    <r>
      <rPr>
        <b/>
        <sz val="11"/>
        <color rgb="FF000000"/>
        <rFont val="Calibri"/>
        <family val="2"/>
      </rPr>
      <t xml:space="preserve">10/13/26                  </t>
    </r>
  </si>
  <si>
    <r>
      <rPr>
        <b/>
        <sz val="18"/>
        <color rgb="FF000000"/>
        <rFont val="Calibri"/>
        <family val="2"/>
      </rPr>
      <t xml:space="preserve">Wednesday                  </t>
    </r>
    <r>
      <rPr>
        <b/>
        <sz val="11"/>
        <color rgb="FF000000"/>
        <rFont val="Calibri"/>
        <family val="2"/>
      </rPr>
      <t xml:space="preserve">10/14/26               </t>
    </r>
  </si>
  <si>
    <r>
      <rPr>
        <b/>
        <sz val="18"/>
        <color rgb="FF000000"/>
        <rFont val="Calibri"/>
        <family val="2"/>
      </rPr>
      <t xml:space="preserve">Thursday                </t>
    </r>
    <r>
      <rPr>
        <b/>
        <sz val="11"/>
        <color rgb="FF000000"/>
        <rFont val="Calibri"/>
        <family val="2"/>
      </rPr>
      <t xml:space="preserve">10/15/26                  </t>
    </r>
  </si>
  <si>
    <r>
      <rPr>
        <b/>
        <sz val="18"/>
        <color rgb="FF000000"/>
        <rFont val="Calibri"/>
        <family val="2"/>
      </rPr>
      <t xml:space="preserve">Friday             </t>
    </r>
    <r>
      <rPr>
        <b/>
        <sz val="11"/>
        <color rgb="FF000000"/>
        <rFont val="Calibri"/>
        <family val="2"/>
      </rPr>
      <t xml:space="preserve">     10/16/26                 </t>
    </r>
  </si>
  <si>
    <r>
      <rPr>
        <b/>
        <sz val="18"/>
        <color rgb="FF000000"/>
        <rFont val="Calibri"/>
        <family val="2"/>
      </rPr>
      <t xml:space="preserve">Saturday                  </t>
    </r>
    <r>
      <rPr>
        <b/>
        <sz val="11"/>
        <color rgb="FF000000"/>
        <rFont val="Calibri"/>
        <family val="2"/>
      </rPr>
      <t xml:space="preserve">10/17/26          </t>
    </r>
  </si>
  <si>
    <r>
      <rPr>
        <b/>
        <sz val="18"/>
        <color rgb="FF000000"/>
        <rFont val="Calibri"/>
        <family val="2"/>
      </rPr>
      <t xml:space="preserve">Sunday                 </t>
    </r>
    <r>
      <rPr>
        <b/>
        <sz val="11"/>
        <color rgb="FF000000"/>
        <rFont val="Calibri"/>
        <family val="2"/>
      </rPr>
      <t xml:space="preserve"> 10/18/26                 </t>
    </r>
  </si>
  <si>
    <t>Week 4 ACTIVITY LOG</t>
  </si>
  <si>
    <r>
      <rPr>
        <b/>
        <sz val="18"/>
        <color rgb="FF000000"/>
        <rFont val="Calibri"/>
        <family val="2"/>
      </rPr>
      <t xml:space="preserve">Monday                 </t>
    </r>
    <r>
      <rPr>
        <b/>
        <sz val="11"/>
        <color rgb="FF000000"/>
        <rFont val="Calibri"/>
        <family val="2"/>
      </rPr>
      <t xml:space="preserve">10/19/26               </t>
    </r>
  </si>
  <si>
    <r>
      <rPr>
        <b/>
        <sz val="18"/>
        <color rgb="FF000000"/>
        <rFont val="Calibri"/>
        <family val="2"/>
      </rPr>
      <t xml:space="preserve">Tuesday                 </t>
    </r>
    <r>
      <rPr>
        <b/>
        <sz val="11"/>
        <color rgb="FF000000"/>
        <rFont val="Calibri"/>
        <family val="2"/>
      </rPr>
      <t xml:space="preserve">10/20/26                 </t>
    </r>
  </si>
  <si>
    <r>
      <rPr>
        <b/>
        <sz val="18"/>
        <color rgb="FF000000"/>
        <rFont val="Calibri"/>
        <family val="2"/>
      </rPr>
      <t xml:space="preserve">Wednesday                  </t>
    </r>
    <r>
      <rPr>
        <b/>
        <sz val="11"/>
        <color rgb="FF000000"/>
        <rFont val="Calibri"/>
        <family val="2"/>
      </rPr>
      <t xml:space="preserve">10/21/26              </t>
    </r>
  </si>
  <si>
    <r>
      <rPr>
        <b/>
        <sz val="18"/>
        <color rgb="FF000000"/>
        <rFont val="Calibri"/>
        <family val="2"/>
      </rPr>
      <t xml:space="preserve">Thursday                 </t>
    </r>
    <r>
      <rPr>
        <b/>
        <sz val="11"/>
        <color rgb="FF000000"/>
        <rFont val="Calibri"/>
        <family val="2"/>
      </rPr>
      <t xml:space="preserve"> 10/22/26                   </t>
    </r>
  </si>
  <si>
    <r>
      <rPr>
        <b/>
        <sz val="18"/>
        <color rgb="FF000000"/>
        <rFont val="Calibri"/>
        <family val="2"/>
      </rPr>
      <t xml:space="preserve">Friday                 </t>
    </r>
    <r>
      <rPr>
        <b/>
        <sz val="11"/>
        <color rgb="FF000000"/>
        <rFont val="Calibri"/>
        <family val="2"/>
      </rPr>
      <t xml:space="preserve">10/23/26                 </t>
    </r>
  </si>
  <si>
    <r>
      <rPr>
        <b/>
        <sz val="18"/>
        <color rgb="FF000000"/>
        <rFont val="Calibri"/>
        <family val="2"/>
      </rPr>
      <t xml:space="preserve">Saturday                 </t>
    </r>
    <r>
      <rPr>
        <b/>
        <sz val="11"/>
        <color rgb="FF000000"/>
        <rFont val="Calibri"/>
        <family val="2"/>
      </rPr>
      <t xml:space="preserve"> 10/24/26             </t>
    </r>
  </si>
  <si>
    <r>
      <rPr>
        <b/>
        <sz val="18"/>
        <color rgb="FF000000"/>
        <rFont val="Calibri"/>
        <family val="2"/>
      </rPr>
      <t xml:space="preserve">Sunday                  </t>
    </r>
    <r>
      <rPr>
        <b/>
        <sz val="11"/>
        <color rgb="FF000000"/>
        <rFont val="Calibri"/>
        <family val="2"/>
      </rPr>
      <t xml:space="preserve">10/25/26              </t>
    </r>
  </si>
  <si>
    <t>Week 5 ACTIVITY LOG</t>
  </si>
  <si>
    <r>
      <rPr>
        <sz val="9"/>
        <color rgb="FF000000"/>
        <rFont val="Calibri"/>
        <family val="2"/>
      </rPr>
      <t xml:space="preserve">DIRECTIONS: Enter weekly steps and/or conversion minutes on this page. Enter </t>
    </r>
    <r>
      <rPr>
        <b/>
        <sz val="9"/>
        <color rgb="FF000000"/>
        <rFont val="Calibri"/>
        <family val="2"/>
      </rPr>
      <t>"Daily Steps"</t>
    </r>
    <r>
      <rPr>
        <sz val="9"/>
        <color rgb="FF000000"/>
        <rFont val="Calibri"/>
        <family val="2"/>
      </rPr>
      <t xml:space="preserve"> on the top row in the yellow space.  If you have conversion minutes to report, click on the cell directly below </t>
    </r>
    <r>
      <rPr>
        <b/>
        <sz val="9"/>
        <color rgb="FF000000"/>
        <rFont val="Calibri"/>
        <family val="2"/>
      </rPr>
      <t>"Daily Steps"</t>
    </r>
    <r>
      <rPr>
        <sz val="9"/>
        <color rgb="FF000000"/>
        <rFont val="Calibri"/>
        <family val="2"/>
      </rPr>
      <t xml:space="preserve"> and a list of activities will show up in the drop-down menu. After entering the minutes for the activity, the sheet will calculate steps earned. Daily steps will automatically be added to your conversion steps for your </t>
    </r>
    <r>
      <rPr>
        <b/>
        <sz val="9"/>
        <color rgb="FF000000"/>
        <rFont val="Calibri"/>
        <family val="2"/>
      </rPr>
      <t>"Total Daily Steps"</t>
    </r>
    <r>
      <rPr>
        <sz val="9"/>
        <color rgb="FF000000"/>
        <rFont val="Calibri"/>
        <family val="2"/>
      </rPr>
      <t xml:space="preserve">.If an activity is not listed, choose a similiarly difficult activity that is closely related in intensity. All totals will auto-fill to the </t>
    </r>
    <r>
      <rPr>
        <b/>
        <sz val="9"/>
        <color rgb="FF000000"/>
        <rFont val="Calibri"/>
        <family val="2"/>
      </rPr>
      <t>Weekly Log</t>
    </r>
    <r>
      <rPr>
        <sz val="9"/>
        <color rgb="FF000000"/>
        <rFont val="Calibri"/>
        <family val="2"/>
      </rPr>
      <t>.</t>
    </r>
  </si>
  <si>
    <r>
      <rPr>
        <b/>
        <sz val="18"/>
        <color rgb="FF000000"/>
        <rFont val="Calibri"/>
        <family val="2"/>
      </rPr>
      <t xml:space="preserve">Monday                  </t>
    </r>
    <r>
      <rPr>
        <b/>
        <sz val="11"/>
        <color rgb="FF000000"/>
        <rFont val="Calibri"/>
        <family val="2"/>
      </rPr>
      <t xml:space="preserve">10/26/26               </t>
    </r>
  </si>
  <si>
    <r>
      <rPr>
        <b/>
        <sz val="18"/>
        <color rgb="FF000000"/>
        <rFont val="Calibri"/>
        <family val="2"/>
      </rPr>
      <t xml:space="preserve">Tuesday                 </t>
    </r>
    <r>
      <rPr>
        <b/>
        <sz val="11"/>
        <color rgb="FF000000"/>
        <rFont val="Calibri"/>
        <family val="2"/>
      </rPr>
      <t xml:space="preserve"> 10/27/26                   </t>
    </r>
  </si>
  <si>
    <r>
      <rPr>
        <b/>
        <sz val="18"/>
        <color rgb="FF000000"/>
        <rFont val="Calibri"/>
        <family val="2"/>
      </rPr>
      <t xml:space="preserve">Wednesday                </t>
    </r>
    <r>
      <rPr>
        <b/>
        <sz val="11"/>
        <color rgb="FF000000"/>
        <rFont val="Calibri"/>
        <family val="2"/>
      </rPr>
      <t xml:space="preserve">  10/28/26                </t>
    </r>
  </si>
  <si>
    <r>
      <rPr>
        <b/>
        <sz val="18"/>
        <color rgb="FF000000"/>
        <rFont val="Calibri"/>
        <family val="2"/>
      </rPr>
      <t xml:space="preserve">Thursday                 </t>
    </r>
    <r>
      <rPr>
        <b/>
        <sz val="11"/>
        <color rgb="FF000000"/>
        <rFont val="Calibri"/>
        <family val="2"/>
      </rPr>
      <t xml:space="preserve"> 10/29/26                 </t>
    </r>
  </si>
  <si>
    <r>
      <rPr>
        <b/>
        <sz val="18"/>
        <color rgb="FF000000"/>
        <rFont val="Calibri"/>
        <family val="2"/>
      </rPr>
      <t xml:space="preserve">Friday                 </t>
    </r>
    <r>
      <rPr>
        <b/>
        <sz val="11"/>
        <color rgb="FF000000"/>
        <rFont val="Calibri"/>
        <family val="2"/>
      </rPr>
      <t xml:space="preserve">10/30/26                </t>
    </r>
  </si>
  <si>
    <r>
      <rPr>
        <b/>
        <sz val="18"/>
        <color rgb="FF000000"/>
        <rFont val="Calibri"/>
        <family val="2"/>
      </rPr>
      <t xml:space="preserve">Saturday             </t>
    </r>
    <r>
      <rPr>
        <b/>
        <sz val="11"/>
        <color rgb="FF000000"/>
        <rFont val="Calibri"/>
        <family val="2"/>
      </rPr>
      <t xml:space="preserve">     10/31/26             </t>
    </r>
  </si>
  <si>
    <r>
      <rPr>
        <b/>
        <sz val="18"/>
        <color rgb="FF000000"/>
        <rFont val="Calibri"/>
        <family val="2"/>
      </rPr>
      <t xml:space="preserve">Sunday                  </t>
    </r>
    <r>
      <rPr>
        <b/>
        <sz val="11"/>
        <color rgb="FF000000"/>
        <rFont val="Calibri"/>
        <family val="2"/>
      </rPr>
      <t xml:space="preserve">11/1/26                 </t>
    </r>
  </si>
  <si>
    <t>Week 6 ACTIVITY LOG</t>
  </si>
  <si>
    <r>
      <rPr>
        <b/>
        <sz val="18"/>
        <color rgb="FF000000"/>
        <rFont val="Calibri"/>
        <family val="2"/>
      </rPr>
      <t xml:space="preserve">Monday                 </t>
    </r>
    <r>
      <rPr>
        <b/>
        <sz val="11"/>
        <color rgb="FF000000"/>
        <rFont val="Calibri"/>
        <family val="2"/>
      </rPr>
      <t xml:space="preserve"> 11/2/26                 </t>
    </r>
  </si>
  <si>
    <r>
      <rPr>
        <b/>
        <sz val="18"/>
        <color rgb="FF000000"/>
        <rFont val="Calibri"/>
        <family val="2"/>
      </rPr>
      <t xml:space="preserve">Tuesday                 </t>
    </r>
    <r>
      <rPr>
        <b/>
        <sz val="11"/>
        <color rgb="FF000000"/>
        <rFont val="Calibri"/>
        <family val="2"/>
      </rPr>
      <t xml:space="preserve"> 11/3/26                 </t>
    </r>
  </si>
  <si>
    <r>
      <rPr>
        <b/>
        <sz val="18"/>
        <color rgb="FF000000"/>
        <rFont val="Calibri"/>
        <family val="2"/>
      </rPr>
      <t xml:space="preserve">Wednesday                 </t>
    </r>
    <r>
      <rPr>
        <b/>
        <sz val="11"/>
        <color rgb="FF000000"/>
        <rFont val="Calibri"/>
        <family val="2"/>
      </rPr>
      <t xml:space="preserve"> 11/4/26                </t>
    </r>
  </si>
  <si>
    <r>
      <rPr>
        <b/>
        <sz val="18"/>
        <color rgb="FF000000"/>
        <rFont val="Calibri"/>
        <family val="2"/>
      </rPr>
      <t xml:space="preserve">Thursday                 </t>
    </r>
    <r>
      <rPr>
        <b/>
        <sz val="11"/>
        <color rgb="FF000000"/>
        <rFont val="Calibri"/>
        <family val="2"/>
      </rPr>
      <t xml:space="preserve"> 11/5/26                </t>
    </r>
  </si>
  <si>
    <r>
      <rPr>
        <b/>
        <sz val="18"/>
        <color rgb="FF000000"/>
        <rFont val="Calibri"/>
        <family val="2"/>
      </rPr>
      <t xml:space="preserve">Friday                </t>
    </r>
    <r>
      <rPr>
        <b/>
        <sz val="11"/>
        <color rgb="FF000000"/>
        <rFont val="Calibri"/>
        <family val="2"/>
      </rPr>
      <t xml:space="preserve">  11/6/26              </t>
    </r>
  </si>
  <si>
    <r>
      <rPr>
        <b/>
        <sz val="18"/>
        <color rgb="FF000000"/>
        <rFont val="Calibri"/>
        <family val="2"/>
      </rPr>
      <t xml:space="preserve">Saturday                  </t>
    </r>
    <r>
      <rPr>
        <b/>
        <sz val="11"/>
        <color rgb="FF000000"/>
        <rFont val="Calibri"/>
        <family val="2"/>
      </rPr>
      <t xml:space="preserve">11/7/26       </t>
    </r>
  </si>
  <si>
    <r>
      <rPr>
        <b/>
        <sz val="18"/>
        <color rgb="FF000000"/>
        <rFont val="Calibri"/>
        <family val="2"/>
      </rPr>
      <t xml:space="preserve">Sunday               </t>
    </r>
    <r>
      <rPr>
        <b/>
        <sz val="11"/>
        <color rgb="FF000000"/>
        <rFont val="Calibri"/>
        <family val="2"/>
      </rPr>
      <t xml:space="preserve">   11/8/26                </t>
    </r>
  </si>
  <si>
    <t>Week 7 ACTIVITY LOG</t>
  </si>
  <si>
    <r>
      <rPr>
        <b/>
        <sz val="18"/>
        <color rgb="FF000000"/>
        <rFont val="Calibri"/>
        <family val="2"/>
      </rPr>
      <t xml:space="preserve">Monday               </t>
    </r>
    <r>
      <rPr>
        <b/>
        <sz val="11"/>
        <color rgb="FF000000"/>
        <rFont val="Calibri"/>
        <family val="2"/>
      </rPr>
      <t xml:space="preserve">  11/9/26                </t>
    </r>
  </si>
  <si>
    <r>
      <rPr>
        <b/>
        <sz val="18"/>
        <color rgb="FF000000"/>
        <rFont val="Calibri"/>
        <family val="2"/>
      </rPr>
      <t xml:space="preserve">Tuesday                  </t>
    </r>
    <r>
      <rPr>
        <b/>
        <sz val="11"/>
        <color rgb="FF000000"/>
        <rFont val="Calibri"/>
        <family val="2"/>
      </rPr>
      <t xml:space="preserve">11/10/26                </t>
    </r>
  </si>
  <si>
    <r>
      <rPr>
        <b/>
        <sz val="18"/>
        <color rgb="FF000000"/>
        <rFont val="Calibri"/>
        <family val="2"/>
      </rPr>
      <t xml:space="preserve">Wednesday                  </t>
    </r>
    <r>
      <rPr>
        <b/>
        <sz val="11"/>
        <color rgb="FF000000"/>
        <rFont val="Calibri"/>
        <family val="2"/>
      </rPr>
      <t xml:space="preserve">11/11/26                 </t>
    </r>
  </si>
  <si>
    <r>
      <rPr>
        <b/>
        <sz val="18"/>
        <color rgb="FF000000"/>
        <rFont val="Calibri"/>
        <family val="2"/>
      </rPr>
      <t xml:space="preserve">Thursday               </t>
    </r>
    <r>
      <rPr>
        <b/>
        <sz val="11"/>
        <color rgb="FF000000"/>
        <rFont val="Calibri"/>
        <family val="2"/>
      </rPr>
      <t xml:space="preserve">   11/12/26                  </t>
    </r>
  </si>
  <si>
    <r>
      <rPr>
        <b/>
        <sz val="18"/>
        <color rgb="FF000000"/>
        <rFont val="Calibri"/>
        <family val="2"/>
      </rPr>
      <t xml:space="preserve">Friday                  </t>
    </r>
    <r>
      <rPr>
        <b/>
        <sz val="11"/>
        <color rgb="FF000000"/>
        <rFont val="Calibri"/>
        <family val="2"/>
      </rPr>
      <t xml:space="preserve">11/13/26                 </t>
    </r>
  </si>
  <si>
    <r>
      <rPr>
        <b/>
        <sz val="18"/>
        <color rgb="FF000000"/>
        <rFont val="Calibri"/>
        <family val="2"/>
      </rPr>
      <t xml:space="preserve">Saturday                 </t>
    </r>
    <r>
      <rPr>
        <b/>
        <sz val="11"/>
        <color rgb="FF000000"/>
        <rFont val="Calibri"/>
        <family val="2"/>
      </rPr>
      <t xml:space="preserve"> 11/14/26          </t>
    </r>
  </si>
  <si>
    <r>
      <rPr>
        <b/>
        <sz val="18"/>
        <color rgb="FF000000"/>
        <rFont val="Calibri"/>
        <family val="2"/>
      </rPr>
      <t xml:space="preserve">Sunday                  </t>
    </r>
    <r>
      <rPr>
        <b/>
        <sz val="11"/>
        <color rgb="FF000000"/>
        <rFont val="Calibri"/>
        <family val="2"/>
      </rPr>
      <t xml:space="preserve">11/15/26                </t>
    </r>
  </si>
  <si>
    <t>Week 8 ACTIVITY LOG</t>
  </si>
  <si>
    <r>
      <rPr>
        <b/>
        <sz val="18"/>
        <color rgb="FF000000"/>
        <rFont val="Calibri"/>
        <family val="2"/>
      </rPr>
      <t xml:space="preserve">Monday                  </t>
    </r>
    <r>
      <rPr>
        <b/>
        <sz val="11"/>
        <color rgb="FF000000"/>
        <rFont val="Calibri"/>
        <family val="2"/>
      </rPr>
      <t xml:space="preserve">11/16/26              </t>
    </r>
  </si>
  <si>
    <r>
      <rPr>
        <b/>
        <sz val="18"/>
        <color rgb="FF000000"/>
        <rFont val="Calibri"/>
        <family val="2"/>
      </rPr>
      <t xml:space="preserve">Tuesday                </t>
    </r>
    <r>
      <rPr>
        <b/>
        <sz val="11"/>
        <color rgb="FF000000"/>
        <rFont val="Calibri"/>
        <family val="2"/>
      </rPr>
      <t xml:space="preserve">  11/17/26                  </t>
    </r>
  </si>
  <si>
    <r>
      <rPr>
        <b/>
        <sz val="18"/>
        <color rgb="FF000000"/>
        <rFont val="Calibri"/>
        <family val="2"/>
      </rPr>
      <t xml:space="preserve">Wednesday                 </t>
    </r>
    <r>
      <rPr>
        <b/>
        <sz val="11"/>
        <color rgb="FF000000"/>
        <rFont val="Calibri"/>
        <family val="2"/>
      </rPr>
      <t xml:space="preserve"> 11/18/26                </t>
    </r>
  </si>
  <si>
    <r>
      <rPr>
        <b/>
        <sz val="18"/>
        <color rgb="FF000000"/>
        <rFont val="Calibri"/>
        <family val="2"/>
      </rPr>
      <t xml:space="preserve">Thursday                </t>
    </r>
    <r>
      <rPr>
        <b/>
        <sz val="11"/>
        <color rgb="FF000000"/>
        <rFont val="Calibri"/>
        <family val="2"/>
      </rPr>
      <t xml:space="preserve">11/19/26               </t>
    </r>
  </si>
  <si>
    <r>
      <rPr>
        <b/>
        <sz val="18"/>
        <color rgb="FF000000"/>
        <rFont val="Calibri"/>
        <family val="2"/>
      </rPr>
      <t xml:space="preserve">Friday                  </t>
    </r>
    <r>
      <rPr>
        <b/>
        <sz val="11"/>
        <color rgb="FF000000"/>
        <rFont val="Calibri"/>
        <family val="2"/>
      </rPr>
      <t xml:space="preserve">11/20/26                   </t>
    </r>
  </si>
  <si>
    <r>
      <rPr>
        <b/>
        <sz val="18"/>
        <color rgb="FF000000"/>
        <rFont val="Calibri"/>
        <family val="2"/>
      </rPr>
      <t xml:space="preserve">Saturday                  </t>
    </r>
    <r>
      <rPr>
        <b/>
        <sz val="11"/>
        <color rgb="FF000000"/>
        <rFont val="Calibri"/>
        <family val="2"/>
      </rPr>
      <t xml:space="preserve">11/21/26           </t>
    </r>
  </si>
  <si>
    <r>
      <rPr>
        <b/>
        <sz val="18"/>
        <color rgb="FF000000"/>
        <rFont val="Calibri"/>
        <family val="2"/>
      </rPr>
      <t xml:space="preserve">Sunday                 </t>
    </r>
    <r>
      <rPr>
        <b/>
        <sz val="11"/>
        <color rgb="FF000000"/>
        <rFont val="Calibri"/>
        <family val="2"/>
      </rPr>
      <t xml:space="preserve"> 11/22/26                </t>
    </r>
  </si>
  <si>
    <t>Steps Per Minute (SPM)</t>
  </si>
  <si>
    <t>Aerobics (High Impact)</t>
  </si>
  <si>
    <t>Aerobics (Moderate)</t>
  </si>
  <si>
    <t>Badminton</t>
  </si>
  <si>
    <t>Barre</t>
  </si>
  <si>
    <t>Basketball (Recreational)</t>
  </si>
  <si>
    <t>Bicycling (High)</t>
  </si>
  <si>
    <t>Bicycling (Moderate)</t>
  </si>
  <si>
    <t>Bicycling (Low)</t>
  </si>
  <si>
    <t>Bowling</t>
  </si>
  <si>
    <t>Calisthenics</t>
  </si>
  <si>
    <t>Canoeing</t>
  </si>
  <si>
    <t>Dancing (General)</t>
  </si>
  <si>
    <t>Fencing</t>
  </si>
  <si>
    <t>Fishing</t>
  </si>
  <si>
    <t>Football</t>
  </si>
  <si>
    <t>Frisbee playing</t>
  </si>
  <si>
    <t>Golfing (with cart)</t>
  </si>
  <si>
    <t>Golfing (without cart)</t>
  </si>
  <si>
    <t>Handball</t>
  </si>
  <si>
    <t>Hockey</t>
  </si>
  <si>
    <t>Ice skating</t>
  </si>
  <si>
    <t>Jogging</t>
  </si>
  <si>
    <t>Jump Rope (Moderate/High)</t>
  </si>
  <si>
    <t>Jump Rope (Slow)</t>
  </si>
  <si>
    <t>Kickboxing</t>
  </si>
  <si>
    <t>Lacrosse</t>
  </si>
  <si>
    <t>Martial Arts</t>
  </si>
  <si>
    <t>Mowing (push)</t>
  </si>
  <si>
    <t>Painting House</t>
  </si>
  <si>
    <t xml:space="preserve">Pickleball </t>
  </si>
  <si>
    <t xml:space="preserve">Pilates </t>
  </si>
  <si>
    <t>Ping Pong</t>
  </si>
  <si>
    <t>Racquetball</t>
  </si>
  <si>
    <t>Raking Lawn/Leaves</t>
  </si>
  <si>
    <t>Resistance Training</t>
  </si>
  <si>
    <t>Rollerblading</t>
  </si>
  <si>
    <t>Rowing (Leisurely)</t>
  </si>
  <si>
    <t>Rowing (Kayaking)</t>
  </si>
  <si>
    <t>Skating</t>
  </si>
  <si>
    <t>Soccer</t>
  </si>
  <si>
    <t>Softball</t>
  </si>
  <si>
    <t>Spinning</t>
  </si>
  <si>
    <t>Squash</t>
  </si>
  <si>
    <t>Standing Desk</t>
  </si>
  <si>
    <t>Stationary Bicycling (High)</t>
  </si>
  <si>
    <t>Stationary Bicycling (Moderate)</t>
  </si>
  <si>
    <t>Stretching</t>
  </si>
  <si>
    <t>Swimming Laps (High)</t>
  </si>
  <si>
    <t xml:space="preserve">Vacuuming </t>
  </si>
  <si>
    <t>Volleyball (Leisure)</t>
  </si>
  <si>
    <t>Water Aerobics</t>
  </si>
  <si>
    <t>Weightlifting (Heavy)</t>
  </si>
  <si>
    <t>Weightlifting (Light)</t>
  </si>
  <si>
    <t>Wheelchair (per 100 meters)</t>
  </si>
  <si>
    <t>Zumba</t>
  </si>
  <si>
    <t>Aerobics (Low)</t>
  </si>
  <si>
    <t>Flag Football</t>
  </si>
  <si>
    <t>Gardening/Pruning (Light)</t>
  </si>
  <si>
    <t>Hiking (Carrying weight)</t>
  </si>
  <si>
    <t>Hiking (General)</t>
  </si>
  <si>
    <t>Jogging in water</t>
  </si>
  <si>
    <t xml:space="preserve">Kettlebell, Ropes, Steel Mace </t>
  </si>
  <si>
    <t>Mini Golf</t>
  </si>
  <si>
    <t>Paddle Boarding</t>
  </si>
  <si>
    <t>Punching Bag</t>
  </si>
  <si>
    <t xml:space="preserve">Drumming (Moderate) </t>
  </si>
  <si>
    <t>Rowing (Machine)</t>
  </si>
  <si>
    <t>Running (6 Minute Mile)</t>
  </si>
  <si>
    <t>Running (8 Minute Mile/Trail/Hill Running)</t>
  </si>
  <si>
    <t>Running (10 Minute Mile)</t>
  </si>
  <si>
    <t>Running (12 Minute Mile)</t>
  </si>
  <si>
    <t>Scrubbing Floors</t>
  </si>
  <si>
    <t>Scuba Diving</t>
  </si>
  <si>
    <t>Skiing (Cross-country)</t>
  </si>
  <si>
    <t>Skiing (Snowboarding/Downhill)</t>
  </si>
  <si>
    <t>Stair Climbing (Machine)</t>
  </si>
  <si>
    <t>Stationary Bicycling (Light)</t>
  </si>
  <si>
    <t>Tai Chi</t>
  </si>
  <si>
    <t>Tennis (Doubles)</t>
  </si>
  <si>
    <t>Tennis (Single)</t>
  </si>
  <si>
    <t>Sit-ups/Crunches/Push-ups</t>
  </si>
  <si>
    <t>Volleyball (Game)</t>
  </si>
  <si>
    <t>Walking (Leisurely stroll)</t>
  </si>
  <si>
    <t>Walking (Average 4 mph)</t>
  </si>
  <si>
    <t>Walking, power (Fast, Intense)</t>
  </si>
  <si>
    <t>Washing a Car</t>
  </si>
  <si>
    <t>Yoga (Moderate)</t>
  </si>
  <si>
    <t>Yoga, Hot (Moderate)</t>
  </si>
  <si>
    <t>Yoga (Vigorous)</t>
  </si>
  <si>
    <t>Blank</t>
  </si>
  <si>
    <t>Boxing</t>
  </si>
  <si>
    <t>Swimming (Treading water)</t>
  </si>
  <si>
    <t>Swimming (Moderate)</t>
  </si>
  <si>
    <t>Swimming (Leisure/Low intensity)</t>
  </si>
  <si>
    <t>Stair Climbing (Upstairs)</t>
  </si>
  <si>
    <t>Stairs (Downstairs)</t>
  </si>
  <si>
    <t xml:space="preserve">Horseback riding </t>
  </si>
  <si>
    <t>Elliptical</t>
  </si>
  <si>
    <t>CrossFit</t>
  </si>
  <si>
    <t>Circuit training (Squats, lunges, burpees, etc.)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</si>
</sst>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33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8"/>
      <color rgb="FF000000"/>
      <name val="Calibri"/>
      <family val="2"/>
    </font>
    <font>
      <b/>
      <i/>
      <sz val="18"/>
      <color rgb="FF000000"/>
      <name val="Calibri"/>
      <family val="2"/>
    </font>
    <font>
      <b/>
      <sz val="18"/>
      <color rgb="FF0000FF"/>
      <name val="Calibri"/>
      <family val="2"/>
    </font>
    <font>
      <b/>
      <sz val="14"/>
      <color rgb="FF0000FF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u/>
      <sz val="14"/>
      <color rgb="FF000000"/>
      <name val="Calibri"/>
      <family val="2"/>
    </font>
    <font>
      <b/>
      <i/>
      <sz val="12"/>
      <color rgb="FFFF0000"/>
      <name val="Calibri"/>
      <family val="2"/>
    </font>
    <font>
      <b/>
      <i/>
      <sz val="12"/>
      <color rgb="FF000000"/>
      <name val="Calibri"/>
      <family val="2"/>
    </font>
    <font>
      <b/>
      <i/>
      <u/>
      <sz val="11"/>
      <color rgb="FF305496"/>
      <name val="Arial Black"/>
      <family val="2"/>
    </font>
    <font>
      <b/>
      <sz val="12"/>
      <color rgb="FFFF0000"/>
      <name val="Calibri"/>
      <family val="2"/>
    </font>
    <font>
      <b/>
      <u/>
      <sz val="12"/>
      <color rgb="FFFF0000"/>
      <name val="Calibri"/>
      <family val="2"/>
    </font>
    <font>
      <sz val="9"/>
      <color rgb="FF000000"/>
      <name val="Calibri"/>
      <family val="2"/>
    </font>
    <font>
      <b/>
      <sz val="10"/>
      <color rgb="FFFFFFFF"/>
      <name val="Calibri"/>
      <family val="2"/>
    </font>
    <font>
      <b/>
      <sz val="9"/>
      <color rgb="FF000000"/>
      <name val="Calibri"/>
      <family val="2"/>
    </font>
    <font>
      <sz val="10"/>
      <color rgb="FFFF0000"/>
      <name val="Calibri"/>
      <family val="2"/>
    </font>
    <font>
      <sz val="10"/>
      <color rgb="FFFF0000"/>
      <name val="Tahoma"/>
      <family val="2"/>
    </font>
    <font>
      <b/>
      <sz val="24"/>
      <color rgb="FF000000"/>
      <name val="Calibri"/>
      <family val="2"/>
    </font>
    <font>
      <b/>
      <u/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u/>
      <sz val="9"/>
      <color rgb="FF0563C1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4"/>
      <color rgb="FFFF0000"/>
      <name val="Aptos Narrow"/>
      <family val="2"/>
      <scheme val="minor"/>
    </font>
    <font>
      <b/>
      <i/>
      <sz val="14"/>
      <color theme="3" tint="-0.249977111117893"/>
      <name val="Aptos Narrow"/>
      <family val="2"/>
      <scheme val="minor"/>
    </font>
    <font>
      <sz val="8"/>
      <name val="Calibri"/>
      <family val="2"/>
    </font>
    <font>
      <u/>
      <sz val="11"/>
      <color rgb="FF0563C1"/>
      <name val="Arial Black"/>
      <family val="2"/>
    </font>
  </fonts>
  <fills count="10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  <fill>
      <patternFill patternType="solid">
        <fgColor rgb="FF808080"/>
        <bgColor rgb="FF80808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8497B0"/>
        <bgColor rgb="FF8497B0"/>
      </patternFill>
    </fill>
    <fill>
      <patternFill patternType="solid">
        <fgColor rgb="FFFFFF00"/>
        <bgColor rgb="FFFFFF00"/>
      </patternFill>
    </fill>
    <fill>
      <patternFill patternType="solid">
        <fgColor rgb="FFD6DCE4"/>
        <bgColor rgb="FFD6DCE4"/>
      </patternFill>
    </fill>
    <fill>
      <patternFill patternType="solid">
        <fgColor theme="0" tint="-0.249977111117893"/>
        <bgColor theme="9"/>
      </patternFill>
    </fill>
  </fills>
  <borders count="26">
    <border>
      <start/>
      <end/>
      <top/>
      <bottom/>
      <diagonal/>
    </border>
    <border>
      <start/>
      <end/>
      <top/>
      <bottom style="thin">
        <color rgb="FF000000"/>
      </bottom>
      <diagonal/>
    </border>
    <border>
      <start style="medium">
        <color rgb="FF000000"/>
      </start>
      <end style="thin">
        <color rgb="FF000000"/>
      </end>
      <top style="thin">
        <color rgb="FF000000"/>
      </top>
      <bottom style="double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double">
        <color rgb="FF000000"/>
      </bottom>
      <diagonal/>
    </border>
    <border>
      <start style="medium">
        <color rgb="FF000000"/>
      </start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double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 style="medium">
        <color rgb="FF000000"/>
      </end>
      <top style="double">
        <color rgb="FF000000"/>
      </top>
      <bottom style="thin">
        <color rgb="FF000000"/>
      </bottom>
      <diagonal/>
    </border>
    <border>
      <start style="medium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medium">
        <color rgb="FF000000"/>
      </end>
      <top/>
      <bottom style="thin">
        <color rgb="FF000000"/>
      </bottom>
      <diagonal/>
    </border>
    <border>
      <start style="thin">
        <color rgb="FF000000"/>
      </start>
      <end style="medium">
        <color rgb="FF000000"/>
      </end>
      <top style="thin">
        <color rgb="FF000000"/>
      </top>
      <bottom style="thin">
        <color rgb="FF000000"/>
      </bottom>
      <diagonal/>
    </border>
    <border>
      <start style="medium">
        <color rgb="FF000000"/>
      </start>
      <end style="thin">
        <color rgb="FF000000"/>
      </end>
      <top style="thin">
        <color rgb="FF000000"/>
      </top>
      <bottom style="thin">
        <color rgb="FF808080"/>
      </bottom>
      <diagonal/>
    </border>
    <border>
      <start style="medium">
        <color rgb="FF000000"/>
      </start>
      <end style="thin">
        <color rgb="FF000000"/>
      </end>
      <top style="thin">
        <color rgb="FF808080"/>
      </top>
      <bottom style="thin">
        <color rgb="FF808080"/>
      </bottom>
      <diagonal/>
    </border>
    <border>
      <start style="medium">
        <color rgb="FF000000"/>
      </start>
      <end style="thin">
        <color rgb="FF808080"/>
      </end>
      <top style="thin">
        <color rgb="FF808080"/>
      </top>
      <bottom style="medium">
        <color rgb="FF000000"/>
      </bottom>
      <diagonal/>
    </border>
    <border>
      <start style="thin">
        <color rgb="FF808080"/>
      </start>
      <end/>
      <top/>
      <bottom style="medium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medium">
        <color rgb="FF000000"/>
      </bottom>
      <diagonal/>
    </border>
    <border>
      <start style="thin">
        <color rgb="FF000000"/>
      </start>
      <end style="medium">
        <color rgb="FF000000"/>
      </end>
      <top style="thin">
        <color rgb="FF000000"/>
      </top>
      <bottom style="medium">
        <color rgb="FF000000"/>
      </bottom>
      <diagonal/>
    </border>
    <border>
      <start/>
      <end/>
      <top style="medium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thin">
        <color indexed="64"/>
      </bottom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Border="0" applyProtection="0"/>
  </cellStyleXfs>
  <cellXfs count="87">
    <xf numFmtId="0" fontId="0" fillId="0" borderId="0" xfId="0"/>
    <xf numFmtId="0" fontId="3" fillId="0" borderId="0" xfId="2" applyFont="1" applyAlignment="1" applyProtection="1">
      <alignment wrapText="1"/>
    </xf>
    <xf numFmtId="0" fontId="2" fillId="0" borderId="0" xfId="2" applyProtection="1"/>
    <xf numFmtId="0" fontId="2" fillId="0" borderId="0" xfId="2" applyAlignment="1" applyProtection="1">
      <alignment horizontal="center" vertical="center"/>
    </xf>
    <xf numFmtId="0" fontId="10" fillId="0" borderId="0" xfId="2" applyFont="1" applyAlignment="1" applyProtection="1">
      <alignment vertical="center" wrapText="1"/>
    </xf>
    <xf numFmtId="0" fontId="18" fillId="0" borderId="0" xfId="2" applyFont="1" applyProtection="1"/>
    <xf numFmtId="0" fontId="3" fillId="2" borderId="2" xfId="2" applyFont="1" applyFill="1" applyBorder="1" applyAlignment="1" applyProtection="1">
      <alignment vertical="center" wrapText="1"/>
    </xf>
    <xf numFmtId="0" fontId="19" fillId="2" borderId="3" xfId="2" applyFont="1" applyFill="1" applyBorder="1" applyAlignment="1" applyProtection="1">
      <alignment horizontal="center" vertical="center" wrapText="1"/>
    </xf>
    <xf numFmtId="164" fontId="19" fillId="3" borderId="3" xfId="0" applyNumberFormat="1" applyFont="1" applyFill="1" applyBorder="1" applyAlignment="1">
      <alignment horizontal="center" vertical="center" wrapText="1"/>
    </xf>
    <xf numFmtId="0" fontId="3" fillId="4" borderId="4" xfId="2" applyFont="1" applyFill="1" applyBorder="1" applyAlignment="1" applyProtection="1">
      <alignment horizontal="left" vertical="center" wrapText="1"/>
    </xf>
    <xf numFmtId="3" fontId="20" fillId="2" borderId="6" xfId="2" applyNumberFormat="1" applyFont="1" applyFill="1" applyBorder="1" applyAlignment="1" applyProtection="1">
      <alignment horizontal="center" vertical="center"/>
    </xf>
    <xf numFmtId="3" fontId="18" fillId="4" borderId="6" xfId="2" applyNumberFormat="1" applyFont="1" applyFill="1" applyBorder="1" applyAlignment="1" applyProtection="1">
      <alignment horizontal="center" vertical="center"/>
    </xf>
    <xf numFmtId="3" fontId="18" fillId="4" borderId="7" xfId="2" applyNumberFormat="1" applyFont="1" applyFill="1" applyBorder="1" applyAlignment="1" applyProtection="1">
      <alignment horizontal="center" vertical="center"/>
    </xf>
    <xf numFmtId="3" fontId="2" fillId="0" borderId="0" xfId="2" applyNumberFormat="1" applyProtection="1"/>
    <xf numFmtId="0" fontId="3" fillId="5" borderId="8" xfId="2" applyFont="1" applyFill="1" applyBorder="1" applyAlignment="1" applyProtection="1">
      <alignment horizontal="left" vertical="center" wrapText="1"/>
    </xf>
    <xf numFmtId="3" fontId="18" fillId="5" borderId="6" xfId="2" applyNumberFormat="1" applyFont="1" applyFill="1" applyBorder="1" applyAlignment="1" applyProtection="1">
      <alignment horizontal="center" vertical="center"/>
    </xf>
    <xf numFmtId="3" fontId="18" fillId="5" borderId="10" xfId="2" applyNumberFormat="1" applyFont="1" applyFill="1" applyBorder="1" applyAlignment="1" applyProtection="1">
      <alignment horizontal="center" vertical="center"/>
    </xf>
    <xf numFmtId="0" fontId="3" fillId="4" borderId="8" xfId="2" applyFont="1" applyFill="1" applyBorder="1" applyAlignment="1" applyProtection="1">
      <alignment horizontal="left" vertical="center" wrapText="1"/>
    </xf>
    <xf numFmtId="3" fontId="18" fillId="4" borderId="9" xfId="2" applyNumberFormat="1" applyFont="1" applyFill="1" applyBorder="1" applyAlignment="1" applyProtection="1">
      <alignment horizontal="center" vertical="center"/>
    </xf>
    <xf numFmtId="3" fontId="18" fillId="4" borderId="11" xfId="2" applyNumberFormat="1" applyFont="1" applyFill="1" applyBorder="1" applyAlignment="1" applyProtection="1">
      <alignment horizontal="center" vertical="center"/>
    </xf>
    <xf numFmtId="0" fontId="2" fillId="4" borderId="0" xfId="2" applyFill="1" applyProtection="1"/>
    <xf numFmtId="3" fontId="18" fillId="4" borderId="10" xfId="2" applyNumberFormat="1" applyFont="1" applyFill="1" applyBorder="1" applyAlignment="1" applyProtection="1">
      <alignment horizontal="center" vertical="center"/>
    </xf>
    <xf numFmtId="3" fontId="20" fillId="2" borderId="9" xfId="2" applyNumberFormat="1" applyFont="1" applyFill="1" applyBorder="1" applyAlignment="1" applyProtection="1">
      <alignment horizontal="center" vertical="center"/>
    </xf>
    <xf numFmtId="3" fontId="18" fillId="2" borderId="9" xfId="2" applyNumberFormat="1" applyFont="1" applyFill="1" applyBorder="1" applyAlignment="1" applyProtection="1">
      <alignment horizontal="center" vertical="center"/>
    </xf>
    <xf numFmtId="3" fontId="18" fillId="2" borderId="11" xfId="2" applyNumberFormat="1" applyFont="1" applyFill="1" applyBorder="1" applyAlignment="1" applyProtection="1">
      <alignment horizontal="center" vertical="center"/>
    </xf>
    <xf numFmtId="3" fontId="20" fillId="2" borderId="15" xfId="2" applyNumberFormat="1" applyFont="1" applyFill="1" applyBorder="1" applyAlignment="1" applyProtection="1">
      <alignment horizontal="center" vertical="center"/>
    </xf>
    <xf numFmtId="3" fontId="18" fillId="2" borderId="16" xfId="2" applyNumberFormat="1" applyFont="1" applyFill="1" applyBorder="1" applyAlignment="1" applyProtection="1">
      <alignment horizontal="center" vertical="center"/>
    </xf>
    <xf numFmtId="3" fontId="18" fillId="2" borderId="17" xfId="2" applyNumberFormat="1" applyFont="1" applyFill="1" applyBorder="1" applyAlignment="1" applyProtection="1">
      <alignment horizontal="center" vertical="center"/>
    </xf>
    <xf numFmtId="0" fontId="22" fillId="0" borderId="0" xfId="2" applyFont="1" applyProtection="1"/>
    <xf numFmtId="0" fontId="0" fillId="0" borderId="0" xfId="0" applyAlignment="1">
      <alignment horizontal="center"/>
    </xf>
    <xf numFmtId="3" fontId="0" fillId="0" borderId="0" xfId="0" applyNumberFormat="1"/>
    <xf numFmtId="0" fontId="4" fillId="6" borderId="9" xfId="0" applyFont="1" applyFill="1" applyBorder="1" applyAlignment="1">
      <alignment horizontal="center" wrapText="1"/>
    </xf>
    <xf numFmtId="3" fontId="4" fillId="6" borderId="9" xfId="0" applyNumberFormat="1" applyFont="1" applyFill="1" applyBorder="1" applyAlignment="1">
      <alignment horizontal="center" wrapText="1"/>
    </xf>
    <xf numFmtId="0" fontId="27" fillId="0" borderId="9" xfId="0" applyFont="1" applyBorder="1" applyAlignment="1">
      <alignment horizontal="center" wrapText="1"/>
    </xf>
    <xf numFmtId="3" fontId="0" fillId="7" borderId="9" xfId="0" applyNumberFormat="1" applyFill="1" applyBorder="1" applyAlignment="1" applyProtection="1">
      <alignment horizontal="center" wrapText="1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>
      <alignment horizontal="center" wrapText="1"/>
    </xf>
    <xf numFmtId="3" fontId="0" fillId="8" borderId="9" xfId="0" applyNumberFormat="1" applyFill="1" applyBorder="1" applyAlignment="1">
      <alignment horizontal="center" wrapText="1"/>
    </xf>
    <xf numFmtId="0" fontId="0" fillId="0" borderId="9" xfId="0" applyBorder="1" applyAlignment="1" applyProtection="1">
      <alignment horizontal="center" wrapText="1"/>
      <protection locked="0"/>
    </xf>
    <xf numFmtId="1" fontId="0" fillId="4" borderId="9" xfId="0" applyNumberFormat="1" applyFill="1" applyBorder="1" applyAlignment="1">
      <alignment horizontal="center" wrapText="1"/>
    </xf>
    <xf numFmtId="3" fontId="0" fillId="4" borderId="9" xfId="0" applyNumberFormat="1" applyFill="1" applyBorder="1" applyAlignment="1">
      <alignment horizontal="center" wrapText="1"/>
    </xf>
    <xf numFmtId="0" fontId="0" fillId="4" borderId="9" xfId="0" applyFill="1" applyBorder="1" applyAlignment="1" applyProtection="1">
      <alignment horizontal="center" wrapText="1"/>
      <protection locked="0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3" fontId="14" fillId="6" borderId="9" xfId="0" applyNumberFormat="1" applyFont="1" applyFill="1" applyBorder="1" applyAlignment="1">
      <alignment horizontal="center" wrapText="1"/>
    </xf>
    <xf numFmtId="0" fontId="20" fillId="6" borderId="9" xfId="0" applyFont="1" applyFill="1" applyBorder="1" applyAlignment="1">
      <alignment horizontal="center" wrapText="1"/>
    </xf>
    <xf numFmtId="0" fontId="10" fillId="0" borderId="0" xfId="0" applyFont="1"/>
    <xf numFmtId="1" fontId="10" fillId="0" borderId="0" xfId="0" applyNumberFormat="1" applyFont="1"/>
    <xf numFmtId="1" fontId="0" fillId="0" borderId="0" xfId="0" applyNumberFormat="1"/>
    <xf numFmtId="1" fontId="28" fillId="0" borderId="0" xfId="0" applyNumberFormat="1" applyFont="1"/>
    <xf numFmtId="0" fontId="28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0" fillId="0" borderId="0" xfId="0" applyFont="1" applyAlignment="1">
      <alignment horizontal="left" vertical="top"/>
    </xf>
    <xf numFmtId="0" fontId="2" fillId="0" borderId="0" xfId="2"/>
    <xf numFmtId="3" fontId="4" fillId="6" borderId="25" xfId="0" applyNumberFormat="1" applyFont="1" applyFill="1" applyBorder="1" applyAlignment="1">
      <alignment horizontal="center" wrapText="1"/>
    </xf>
    <xf numFmtId="3" fontId="0" fillId="7" borderId="25" xfId="0" applyNumberFormat="1" applyFill="1" applyBorder="1" applyAlignment="1" applyProtection="1">
      <alignment horizontal="center" wrapText="1"/>
      <protection locked="0"/>
    </xf>
    <xf numFmtId="3" fontId="0" fillId="8" borderId="25" xfId="0" applyNumberFormat="1" applyFill="1" applyBorder="1" applyAlignment="1">
      <alignment horizontal="center" wrapText="1"/>
    </xf>
    <xf numFmtId="3" fontId="0" fillId="4" borderId="25" xfId="0" applyNumberFormat="1" applyFill="1" applyBorder="1" applyAlignment="1">
      <alignment horizontal="center" wrapText="1"/>
    </xf>
    <xf numFmtId="0" fontId="32" fillId="9" borderId="23" xfId="1" applyFont="1" applyFill="1" applyBorder="1" applyAlignment="1" applyProtection="1">
      <alignment horizontal="center" vertical="center" wrapText="1"/>
      <protection locked="0"/>
    </xf>
    <xf numFmtId="0" fontId="32" fillId="9" borderId="24" xfId="1" applyFont="1" applyFill="1" applyBorder="1" applyAlignment="1" applyProtection="1">
      <alignment horizontal="center" vertical="center" wrapText="1"/>
      <protection locked="0"/>
    </xf>
    <xf numFmtId="0" fontId="21" fillId="0" borderId="0" xfId="2" applyFont="1" applyAlignment="1" applyProtection="1">
      <alignment horizontal="left"/>
    </xf>
    <xf numFmtId="0" fontId="3" fillId="4" borderId="9" xfId="2" applyFont="1" applyFill="1" applyBorder="1" applyAlignment="1" applyProtection="1">
      <alignment horizontal="left" vertical="center" wrapText="1"/>
    </xf>
    <xf numFmtId="0" fontId="3" fillId="2" borderId="12" xfId="2" applyFont="1" applyFill="1" applyBorder="1" applyAlignment="1" applyProtection="1">
      <alignment horizontal="right" vertical="center" wrapText="1"/>
    </xf>
    <xf numFmtId="0" fontId="3" fillId="2" borderId="13" xfId="2" applyFont="1" applyFill="1" applyBorder="1" applyAlignment="1" applyProtection="1">
      <alignment horizontal="right" vertical="center" wrapText="1"/>
    </xf>
    <xf numFmtId="0" fontId="3" fillId="2" borderId="14" xfId="2" applyFont="1" applyFill="1" applyBorder="1" applyAlignment="1" applyProtection="1">
      <alignment horizontal="right" vertical="center" wrapText="1"/>
    </xf>
    <xf numFmtId="0" fontId="18" fillId="0" borderId="18" xfId="2" applyFont="1" applyBorder="1" applyAlignment="1" applyProtection="1">
      <alignment horizontal="left"/>
    </xf>
    <xf numFmtId="0" fontId="3" fillId="5" borderId="9" xfId="2" applyFont="1" applyFill="1" applyBorder="1" applyAlignment="1" applyProtection="1">
      <alignment vertical="center" wrapText="1"/>
    </xf>
    <xf numFmtId="0" fontId="4" fillId="0" borderId="0" xfId="2" applyFont="1" applyAlignment="1" applyProtection="1">
      <alignment horizontal="center" wrapText="1"/>
    </xf>
    <xf numFmtId="0" fontId="9" fillId="0" borderId="0" xfId="2" applyFont="1" applyAlignment="1" applyProtection="1">
      <alignment horizontal="left" wrapText="1"/>
    </xf>
    <xf numFmtId="0" fontId="0" fillId="0" borderId="1" xfId="0" applyBorder="1" applyProtection="1">
      <protection locked="0"/>
    </xf>
    <xf numFmtId="0" fontId="11" fillId="0" borderId="0" xfId="2" applyFont="1" applyAlignment="1" applyProtection="1">
      <alignment horizontal="center" vertical="center" wrapText="1"/>
    </xf>
    <xf numFmtId="0" fontId="29" fillId="9" borderId="20" xfId="2" applyFont="1" applyFill="1" applyBorder="1" applyAlignment="1">
      <alignment horizontal="left" vertical="center" wrapText="1"/>
    </xf>
    <xf numFmtId="0" fontId="30" fillId="9" borderId="21" xfId="2" applyFont="1" applyFill="1" applyBorder="1" applyAlignment="1">
      <alignment horizontal="left" vertical="center" wrapText="1"/>
    </xf>
    <xf numFmtId="0" fontId="30" fillId="9" borderId="22" xfId="2" applyFont="1" applyFill="1" applyBorder="1" applyAlignment="1">
      <alignment horizontal="left" vertical="center" wrapText="1"/>
    </xf>
    <xf numFmtId="0" fontId="19" fillId="2" borderId="3" xfId="2" applyFont="1" applyFill="1" applyBorder="1" applyAlignment="1" applyProtection="1">
      <alignment horizontal="left" vertical="center" wrapText="1"/>
    </xf>
    <xf numFmtId="0" fontId="3" fillId="4" borderId="5" xfId="2" applyFont="1" applyFill="1" applyBorder="1" applyAlignment="1" applyProtection="1">
      <alignment horizontal="left" vertical="center" wrapText="1"/>
    </xf>
    <xf numFmtId="0" fontId="6" fillId="6" borderId="9" xfId="0" applyFont="1" applyFill="1" applyBorder="1" applyAlignment="1">
      <alignment horizontal="center" vertical="center" textRotation="90" wrapText="1"/>
    </xf>
    <xf numFmtId="0" fontId="0" fillId="6" borderId="9" xfId="0" applyFill="1" applyBorder="1"/>
    <xf numFmtId="0" fontId="27" fillId="6" borderId="9" xfId="0" applyFont="1" applyFill="1" applyBorder="1" applyAlignment="1" applyProtection="1">
      <alignment horizontal="right" wrapText="1"/>
      <protection locked="0"/>
    </xf>
    <xf numFmtId="0" fontId="10" fillId="6" borderId="9" xfId="0" applyFont="1" applyFill="1" applyBorder="1" applyAlignment="1">
      <alignment horizontal="center" vertical="center" textRotation="90" wrapText="1"/>
    </xf>
    <xf numFmtId="0" fontId="23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horizontal="left" vertical="center" wrapText="1"/>
    </xf>
    <xf numFmtId="0" fontId="26" fillId="0" borderId="0" xfId="1" applyFont="1" applyFill="1" applyBorder="1" applyAlignment="1">
      <alignment horizontal="center" wrapText="1"/>
    </xf>
    <xf numFmtId="0" fontId="26" fillId="0" borderId="19" xfId="1" applyFont="1" applyFill="1" applyBorder="1" applyAlignment="1">
      <alignment horizontal="center" wrapText="1"/>
    </xf>
    <xf numFmtId="0" fontId="20" fillId="0" borderId="0" xfId="0" applyFont="1" applyAlignment="1">
      <alignment horizontal="left" vertical="center" wrapText="1"/>
    </xf>
  </cellXfs>
  <cellStyles count="3">
    <cellStyle name="Hyperlink" xfId="1" xr:uid="{8EC44A85-80C8-4EB9-A7B5-FD3EAAAD6510}"/>
    <cellStyle name="Normal" xfId="0" builtinId="0" customBuiltin="1"/>
    <cellStyle name="Normal 2" xfId="2" xr:uid="{3211572D-8E3B-4A7D-B16D-4EE4C5A7F85A}"/>
  </cellStyles>
  <dxfs count="3">
    <dxf>
      <numFmt numFmtId="1" formatCode="0"/>
    </dxf>
    <dxf>
      <alignment horizontal="left" vertical="top" textRotation="0" wrapText="0" indent="0" justifyLastLine="0" shrinkToFit="0" readingOrder="0"/>
    </dxf>
    <dxf>
      <font>
        <b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connections" Target="connections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theme" Target="theme/theme1.xml"/><Relationship Id="rId17" Type="http://purl.oclc.org/ooxml/officeDocument/relationships/customXml" Target="../customXml/item1.xml"/><Relationship Id="rId2" Type="http://purl.oclc.org/ooxml/officeDocument/relationships/worksheet" Target="worksheets/sheet2.xml"/><Relationship Id="rId16" Type="http://purl.oclc.org/ooxml/officeDocument/relationships/calcChain" Target="calcChain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externalLink" Target="externalLinks/externalLink1.xml"/><Relationship Id="rId5" Type="http://purl.oclc.org/ooxml/officeDocument/relationships/worksheet" Target="worksheets/sheet5.xml"/><Relationship Id="rId15" Type="http://purl.oclc.org/ooxml/officeDocument/relationships/sharedStrings" Target="sharedStrings.xml"/><Relationship Id="rId10" Type="http://purl.oclc.org/ooxml/officeDocument/relationships/worksheet" Target="worksheets/sheet10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oneCellAnchor>
    <xdr:from>
      <xdr:col>5</xdr:col>
      <xdr:colOff>748665</xdr:colOff>
      <xdr:row>9</xdr:row>
      <xdr:rowOff>236216</xdr:rowOff>
    </xdr:from>
    <xdr:ext cx="480060" cy="1912"/>
    <xdr:cxnSp macro="">
      <xdr:nvCxnSpPr>
        <xdr:cNvPr id="2" name="Straight Arrow Connector 2">
          <a:extLst>
            <a:ext uri="{FF2B5EF4-FFF2-40B4-BE49-F238E27FC236}">
              <a16:creationId xmlns:a16="http://schemas.microsoft.com/office/drawing/2014/main" id="{D947CCAC-4FC2-89FE-B138-EB47C50F07D7}"/>
            </a:ext>
          </a:extLst>
        </xdr:cNvPr>
        <xdr:cNvCxnSpPr/>
      </xdr:nvCxnSpPr>
      <xdr:spPr>
        <a:xfrm>
          <a:off x="3482340" y="2245991"/>
          <a:ext cx="480060" cy="1912"/>
        </a:xfrm>
        <a:prstGeom prst="straightConnector1">
          <a:avLst/>
        </a:prstGeom>
      </xdr:spPr>
      <xdr:style>
        <a:lnRef idx="2">
          <a:schemeClr val="accent1">
            <a:shade val="15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oneCellAnchor>
  <xdr:twoCellAnchor>
    <xdr:from>
      <xdr:col>5</xdr:col>
      <xdr:colOff>748665</xdr:colOff>
      <xdr:row>9</xdr:row>
      <xdr:rowOff>236220</xdr:rowOff>
    </xdr:from>
    <xdr:to>
      <xdr:col>6</xdr:col>
      <xdr:colOff>28575</xdr:colOff>
      <xdr:row>9</xdr:row>
      <xdr:rowOff>238126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81A76352-5F3A-49AE-97DF-2B1DC01515C2}"/>
            </a:ext>
          </a:extLst>
        </xdr:cNvPr>
        <xdr:cNvCxnSpPr/>
      </xdr:nvCxnSpPr>
      <xdr:spPr>
        <a:xfrm>
          <a:off x="3568065" y="2217420"/>
          <a:ext cx="514350" cy="1906"/>
        </a:xfrm>
        <a:prstGeom prst="straightConnector1">
          <a:avLst/>
        </a:prstGeom>
        <a:ln w="31750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file:///C:\Users\Intuit\Documents\MFW\ParticipantsCh14Spreadsheet_Shared.unp.xlsx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CaptainsTracking"/>
      <sheetName val="DropDownValues"/>
    </sheetNames>
    <sheetDataSet>
      <sheetData sheetId="0"/>
      <sheetData sheetId="1">
        <row r="2">
          <cell r="B2" t="str">
            <v>Department of Administration</v>
          </cell>
          <cell r="D2">
            <v>1</v>
          </cell>
        </row>
        <row r="3">
          <cell r="B3" t="str">
            <v>Office of Administrative Hearings</v>
          </cell>
          <cell r="D3">
            <v>2</v>
          </cell>
        </row>
        <row r="4">
          <cell r="B4" t="str">
            <v>Department of Agriculture</v>
          </cell>
          <cell r="D4">
            <v>3</v>
          </cell>
        </row>
        <row r="5">
          <cell r="B5" t="str">
            <v>Office of State Auditor</v>
          </cell>
          <cell r="D5">
            <v>4</v>
          </cell>
        </row>
        <row r="6">
          <cell r="B6" t="str">
            <v>Office of State Budget and Management</v>
          </cell>
          <cell r="D6">
            <v>5</v>
          </cell>
        </row>
        <row r="7">
          <cell r="B7" t="str">
            <v>Department of Commerce</v>
          </cell>
          <cell r="D7">
            <v>6</v>
          </cell>
        </row>
        <row r="8">
          <cell r="B8" t="str">
            <v>Community Colleges System Office</v>
          </cell>
          <cell r="D8">
            <v>7</v>
          </cell>
        </row>
        <row r="9">
          <cell r="B9" t="str">
            <v>Office of the State Controller</v>
          </cell>
          <cell r="D9">
            <v>8</v>
          </cell>
        </row>
        <row r="10">
          <cell r="B10" t="str">
            <v>Department of Cultural Resources</v>
          </cell>
          <cell r="D10">
            <v>9</v>
          </cell>
        </row>
        <row r="11">
          <cell r="B11" t="str">
            <v>State Board of Elections</v>
          </cell>
          <cell r="D11">
            <v>10</v>
          </cell>
        </row>
        <row r="12">
          <cell r="B12" t="str">
            <v>Employment Security Commission</v>
          </cell>
        </row>
        <row r="13">
          <cell r="B13" t="str">
            <v>Department of Environment and Natural Resources</v>
          </cell>
        </row>
        <row r="14">
          <cell r="B14" t="str">
            <v>Ethics Commission</v>
          </cell>
        </row>
        <row r="15">
          <cell r="B15" t="str">
            <v>Office of the Governor</v>
          </cell>
        </row>
        <row r="16">
          <cell r="B16" t="str">
            <v>Department of Health and Human Services</v>
          </cell>
        </row>
        <row r="17">
          <cell r="B17" t="str">
            <v>Office of Information Technology Services</v>
          </cell>
        </row>
        <row r="18">
          <cell r="B18" t="str">
            <v>Department of Insurance</v>
          </cell>
        </row>
        <row r="19">
          <cell r="B19" t="str">
            <v>Department of Justice</v>
          </cell>
        </row>
        <row r="20">
          <cell r="B20" t="str">
            <v>Department of Labor</v>
          </cell>
        </row>
        <row r="21">
          <cell r="B21" t="str">
            <v>Office of Lieutenant Governor</v>
          </cell>
        </row>
        <row r="22">
          <cell r="B22" t="str">
            <v>Office of State Personnel</v>
          </cell>
        </row>
        <row r="23">
          <cell r="B23" t="str">
            <v>Department of Public Safety</v>
          </cell>
        </row>
        <row r="24">
          <cell r="B24" t="str">
            <v>Department of Revenue</v>
          </cell>
        </row>
        <row r="25">
          <cell r="B25" t="str">
            <v>Department of Secretary of State</v>
          </cell>
        </row>
        <row r="26">
          <cell r="B26" t="str">
            <v>State Health Plan</v>
          </cell>
        </row>
        <row r="27">
          <cell r="B27" t="str">
            <v>Department of Transportation</v>
          </cell>
        </row>
        <row r="28">
          <cell r="B28" t="str">
            <v>Department of State Treasurer</v>
          </cell>
        </row>
        <row r="29">
          <cell r="B29" t="str">
            <v>Appalachian State University</v>
          </cell>
        </row>
        <row r="30">
          <cell r="B30" t="str">
            <v>East Carolina University</v>
          </cell>
        </row>
        <row r="31">
          <cell r="B31" t="str">
            <v>Elizabeth City State University</v>
          </cell>
        </row>
        <row r="32">
          <cell r="B32" t="str">
            <v>Fayetteville State University</v>
          </cell>
        </row>
        <row r="33">
          <cell r="B33" t="str">
            <v>NC A&amp;T State University</v>
          </cell>
        </row>
        <row r="34">
          <cell r="B34" t="str">
            <v>NC Central University</v>
          </cell>
        </row>
        <row r="35">
          <cell r="B35" t="str">
            <v>NC School of Science and Mathematics</v>
          </cell>
        </row>
        <row r="36">
          <cell r="B36" t="str">
            <v>NC School of the Arts</v>
          </cell>
        </row>
        <row r="37">
          <cell r="B37" t="str">
            <v>NC State University</v>
          </cell>
        </row>
        <row r="38">
          <cell r="B38" t="str">
            <v>University of NC at Asheville</v>
          </cell>
        </row>
        <row r="39">
          <cell r="B39" t="str">
            <v>University of NC at Chapel Hill</v>
          </cell>
        </row>
        <row r="40">
          <cell r="B40" t="str">
            <v>University of NC at Charlotte</v>
          </cell>
        </row>
        <row r="41">
          <cell r="B41" t="str">
            <v>University of NC at Greensboro</v>
          </cell>
        </row>
        <row r="42">
          <cell r="B42" t="str">
            <v>University of NC at Pembroke</v>
          </cell>
        </row>
        <row r="43">
          <cell r="B43" t="str">
            <v>University of NC at Wilmington</v>
          </cell>
        </row>
        <row r="44">
          <cell r="B44" t="str">
            <v>Western Carolina University</v>
          </cell>
        </row>
        <row r="45">
          <cell r="B45" t="str">
            <v>Winston-Salem State University</v>
          </cell>
        </row>
      </sheetData>
    </sheetDataSet>
  </externalBook>
</externalLink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929B43C9-5240-447B-8E5E-FC18B427FA85}" name="Table1" displayName="Table1" ref="A1:C101" totalsRowShown="0" headerRowDxfId="2">
  <autoFilter ref="A1:C101" xr:uid="{929B43C9-5240-447B-8E5E-FC18B427FA85}"/>
  <tableColumns count="3">
    <tableColumn id="1" xr3:uid="{F7D6B308-EA0C-4852-B49F-9A336C73D760}" name="Activity" dataDxfId="1"/>
    <tableColumn id="2" xr3:uid="{5398C99A-25AD-4646-9CC3-B528270E01BA}" name="Minutes"/>
    <tableColumn id="3" xr3:uid="{E9F91722-F297-47B7-A8C4-D7AF10C1037E}" name="Steps Per Minute (SPM)" dataDxfId="0"/>
  </tableColumns>
  <tableStyleInfo showFirstColumn="0" showLastColumn="0" showRowStripes="1" showColumnStripes="0"/>
</table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purl.oclc.org/ooxml/officeDocument/relationships/table" Target="../tables/table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1AABF-9138-47E6-9BD9-3B60EC4F2D2C}">
  <sheetPr codeName="Sheet1">
    <pageSetUpPr fitToPage="1"/>
  </sheetPr>
  <dimension ref="A1:AD32"/>
  <sheetViews>
    <sheetView workbookViewId="0">
      <selection activeCell="G10" sqref="G10"/>
    </sheetView>
  </sheetViews>
  <sheetFormatPr defaultColWidth="8.28515625" defaultRowHeight="12.75" x14ac:dyDescent="0.2"/>
  <cols>
    <col min="1" max="1" width="1.7109375" style="2" customWidth="1"/>
    <col min="2" max="2" width="4.42578125" style="2" customWidth="1"/>
    <col min="3" max="4" width="13.28515625" style="2" customWidth="1"/>
    <col min="5" max="5" width="8.28515625" style="2" customWidth="1"/>
    <col min="6" max="6" width="18" style="2" customWidth="1"/>
    <col min="7" max="14" width="12.28515625" style="2" customWidth="1"/>
    <col min="15" max="15" width="8.28515625" style="2" customWidth="1"/>
    <col min="16" max="16384" width="8.28515625" style="2"/>
  </cols>
  <sheetData>
    <row r="1" spans="1:30" ht="25.5" customHeight="1" x14ac:dyDescent="0.2">
      <c r="A1" s="1"/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30" ht="16.5" customHeight="1" x14ac:dyDescent="0.2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30" ht="16.5" customHeight="1" x14ac:dyDescent="0.2"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30" ht="19.5" customHeight="1" x14ac:dyDescent="0.2"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30" ht="24.75" customHeight="1" x14ac:dyDescent="0.3">
      <c r="A5" s="3"/>
      <c r="B5" s="69" t="s">
        <v>1</v>
      </c>
      <c r="C5" s="69"/>
      <c r="D5" s="69"/>
      <c r="E5" s="70"/>
      <c r="F5" s="70"/>
      <c r="G5" s="70"/>
      <c r="H5" s="70"/>
      <c r="I5" s="4"/>
      <c r="J5" s="4"/>
      <c r="K5" s="4"/>
      <c r="L5" s="4"/>
      <c r="M5" s="4"/>
      <c r="N5" s="4"/>
    </row>
    <row r="6" spans="1:30" ht="16.5" customHeight="1" x14ac:dyDescent="0.2">
      <c r="A6" s="71" t="s">
        <v>2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1:30" ht="16.5" customHeight="1" x14ac:dyDescent="0.2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30" ht="10.15" customHeight="1" x14ac:dyDescent="0.2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</row>
    <row r="9" spans="1:30" s="5" customFormat="1" ht="13.15" customHeight="1" thickBot="1" x14ac:dyDescent="0.25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</row>
    <row r="10" spans="1:30" s="54" customFormat="1" ht="34.5" customHeight="1" x14ac:dyDescent="0.2">
      <c r="B10" s="72" t="s">
        <v>3</v>
      </c>
      <c r="C10" s="73"/>
      <c r="D10" s="73"/>
      <c r="E10" s="73"/>
      <c r="F10" s="74"/>
      <c r="G10" s="59" t="s">
        <v>4</v>
      </c>
      <c r="H10" s="59" t="s">
        <v>5</v>
      </c>
      <c r="I10" s="59" t="s">
        <v>6</v>
      </c>
      <c r="J10" s="59" t="s">
        <v>7</v>
      </c>
      <c r="K10" s="59" t="s">
        <v>8</v>
      </c>
      <c r="L10" s="59" t="s">
        <v>9</v>
      </c>
      <c r="M10" s="59" t="s">
        <v>10</v>
      </c>
      <c r="N10" s="60" t="s">
        <v>11</v>
      </c>
    </row>
    <row r="11" spans="1:30" ht="25.15" customHeight="1" thickBot="1" x14ac:dyDescent="0.25">
      <c r="B11" s="6"/>
      <c r="C11" s="75" t="s">
        <v>12</v>
      </c>
      <c r="D11" s="75"/>
      <c r="E11" s="75"/>
      <c r="F11" s="7" t="s">
        <v>13</v>
      </c>
      <c r="G11" s="8" t="d">
        <v>2026-09-28</v>
      </c>
      <c r="H11" s="8" t="d">
        <v>2026-10-05</v>
      </c>
      <c r="I11" s="8" t="d">
        <v>2026-10-12</v>
      </c>
      <c r="J11" s="8" t="d">
        <v>2026-10-19</v>
      </c>
      <c r="K11" s="8" t="d">
        <v>2026-10-26</v>
      </c>
      <c r="L11" s="8" t="d">
        <v>2026-11-02</v>
      </c>
      <c r="M11" s="8" t="d">
        <v>2026-11-09</v>
      </c>
      <c r="N11" s="8" t="d">
        <v>2026-11-16</v>
      </c>
    </row>
    <row r="12" spans="1:30" ht="25.15" customHeight="1" thickTop="1" x14ac:dyDescent="0.2">
      <c r="B12" s="9" t="s">
        <v>14</v>
      </c>
      <c r="C12" s="76" t="s">
        <v>15</v>
      </c>
      <c r="D12" s="76"/>
      <c r="E12" s="76"/>
      <c r="F12" s="10">
        <f t="shared" ref="F12:F18" si="0">SUM(G12:N12)</f>
        <v>0</v>
      </c>
      <c r="G12" s="11">
        <f>Week_1_Conversion!$E$16</f>
        <v>0</v>
      </c>
      <c r="H12" s="11">
        <f>Week_2_Conversion!$E$16</f>
        <v>0</v>
      </c>
      <c r="I12" s="11">
        <f>Week_3_Conversion!$E$16</f>
        <v>0</v>
      </c>
      <c r="J12" s="11">
        <f>Week_4_Conversion!$E$16</f>
        <v>0</v>
      </c>
      <c r="K12" s="11">
        <f>Week_5_Conversion!$E$16</f>
        <v>0</v>
      </c>
      <c r="L12" s="11">
        <f>Week_6_Conversion!$E$16</f>
        <v>0</v>
      </c>
      <c r="M12" s="11">
        <f>Week_7_Conversion!$E$16</f>
        <v>0</v>
      </c>
      <c r="N12" s="12">
        <f>Week_8_Conversion!$E$16</f>
        <v>0</v>
      </c>
      <c r="AC12" s="2" t="str">
        <f t="shared" ref="AC12:AC18" si="1">C12</f>
        <v>Monday</v>
      </c>
      <c r="AD12" s="13">
        <f t="shared" ref="AD12:AD18" si="2">F12</f>
        <v>0</v>
      </c>
    </row>
    <row r="13" spans="1:30" ht="25.15" customHeight="1" x14ac:dyDescent="0.2">
      <c r="B13" s="14" t="s">
        <v>16</v>
      </c>
      <c r="C13" s="67" t="s">
        <v>17</v>
      </c>
      <c r="D13" s="67"/>
      <c r="E13" s="67"/>
      <c r="F13" s="10">
        <f t="shared" si="0"/>
        <v>0</v>
      </c>
      <c r="G13" s="15">
        <f>Week_1_Conversion!$E$25</f>
        <v>0</v>
      </c>
      <c r="H13" s="15">
        <f>Week_2_Conversion!$E$25</f>
        <v>0</v>
      </c>
      <c r="I13" s="15">
        <f>Week_3_Conversion!$E$25</f>
        <v>0</v>
      </c>
      <c r="J13" s="15">
        <f>Week_4_Conversion!$E$25</f>
        <v>0</v>
      </c>
      <c r="K13" s="15">
        <f>Week_5_Conversion!$E$25</f>
        <v>0</v>
      </c>
      <c r="L13" s="15">
        <f>Week_6_Conversion!$E$25</f>
        <v>0</v>
      </c>
      <c r="M13" s="15">
        <f>Week_7_Conversion!$E$25</f>
        <v>0</v>
      </c>
      <c r="N13" s="16">
        <f>Week_8_Conversion!$E$25</f>
        <v>0</v>
      </c>
      <c r="AC13" s="2" t="str">
        <f t="shared" si="1"/>
        <v>Tuesday</v>
      </c>
      <c r="AD13" s="13">
        <f t="shared" si="2"/>
        <v>0</v>
      </c>
    </row>
    <row r="14" spans="1:30" ht="25.15" customHeight="1" x14ac:dyDescent="0.2">
      <c r="B14" s="17" t="s">
        <v>18</v>
      </c>
      <c r="C14" s="62" t="s">
        <v>19</v>
      </c>
      <c r="D14" s="62"/>
      <c r="E14" s="62"/>
      <c r="F14" s="10">
        <f t="shared" si="0"/>
        <v>0</v>
      </c>
      <c r="G14" s="18">
        <f>Week_1_Conversion!$E$34</f>
        <v>0</v>
      </c>
      <c r="H14" s="18">
        <f>Week_2_Conversion!$E$34</f>
        <v>0</v>
      </c>
      <c r="I14" s="18">
        <f>Week_3_Conversion!$E$34</f>
        <v>0</v>
      </c>
      <c r="J14" s="18">
        <f>Week_4_Conversion!$E$34</f>
        <v>0</v>
      </c>
      <c r="K14" s="18">
        <f>Week_5_Conversion!$E$34</f>
        <v>0</v>
      </c>
      <c r="L14" s="18">
        <f>Week_6_Conversion!$E$34</f>
        <v>0</v>
      </c>
      <c r="M14" s="18">
        <f>Week_7_Conversion!$E$34</f>
        <v>0</v>
      </c>
      <c r="N14" s="19">
        <f>Week_8_Conversion!$E$34</f>
        <v>0</v>
      </c>
      <c r="AC14" s="2" t="str">
        <f t="shared" si="1"/>
        <v>Wednesday</v>
      </c>
      <c r="AD14" s="13">
        <f t="shared" si="2"/>
        <v>0</v>
      </c>
    </row>
    <row r="15" spans="1:30" ht="25.15" customHeight="1" x14ac:dyDescent="0.2">
      <c r="B15" s="14" t="s">
        <v>20</v>
      </c>
      <c r="C15" s="67" t="s">
        <v>21</v>
      </c>
      <c r="D15" s="67"/>
      <c r="E15" s="67"/>
      <c r="F15" s="10">
        <f t="shared" si="0"/>
        <v>0</v>
      </c>
      <c r="G15" s="15">
        <f>Week_1_Conversion!$E$43</f>
        <v>0</v>
      </c>
      <c r="H15" s="15">
        <f>Week_2_Conversion!$E$43</f>
        <v>0</v>
      </c>
      <c r="I15" s="15">
        <f>Week_3_Conversion!$E$43</f>
        <v>0</v>
      </c>
      <c r="J15" s="15">
        <f>Week_4_Conversion!$E$43</f>
        <v>0</v>
      </c>
      <c r="K15" s="15">
        <f>Week_5_Conversion!$E$43</f>
        <v>0</v>
      </c>
      <c r="L15" s="15">
        <f>Week_6_Conversion!$E$43</f>
        <v>0</v>
      </c>
      <c r="M15" s="15">
        <f>Week_7_Conversion!$E$43</f>
        <v>0</v>
      </c>
      <c r="N15" s="16">
        <f>Week_8_Conversion!$E$43</f>
        <v>0</v>
      </c>
      <c r="Q15" s="20"/>
      <c r="AC15" s="2" t="str">
        <f t="shared" si="1"/>
        <v>Thursday</v>
      </c>
      <c r="AD15" s="13">
        <f t="shared" si="2"/>
        <v>0</v>
      </c>
    </row>
    <row r="16" spans="1:30" ht="25.15" customHeight="1" x14ac:dyDescent="0.2">
      <c r="B16" s="17" t="s">
        <v>22</v>
      </c>
      <c r="C16" s="62" t="s">
        <v>23</v>
      </c>
      <c r="D16" s="62"/>
      <c r="E16" s="62"/>
      <c r="F16" s="10">
        <f t="shared" si="0"/>
        <v>0</v>
      </c>
      <c r="G16" s="11">
        <f>Week_1_Conversion!$E$52</f>
        <v>0</v>
      </c>
      <c r="H16" s="11">
        <f>Week_2_Conversion!$E$52</f>
        <v>0</v>
      </c>
      <c r="I16" s="11">
        <f>Week_3_Conversion!$E$52</f>
        <v>0</v>
      </c>
      <c r="J16" s="11">
        <f>Week_4_Conversion!$E$52</f>
        <v>0</v>
      </c>
      <c r="K16" s="11">
        <f>Week_5_Conversion!$E$52</f>
        <v>0</v>
      </c>
      <c r="L16" s="11">
        <f>Week_6_Conversion!$E$52</f>
        <v>0</v>
      </c>
      <c r="M16" s="11">
        <f>Week_7_Conversion!$E$52</f>
        <v>0</v>
      </c>
      <c r="N16" s="21">
        <f>Week_8_Conversion!$E$52</f>
        <v>0</v>
      </c>
      <c r="AC16" s="2" t="str">
        <f t="shared" si="1"/>
        <v>Friday</v>
      </c>
      <c r="AD16" s="13">
        <f t="shared" si="2"/>
        <v>0</v>
      </c>
    </row>
    <row r="17" spans="2:30" ht="25.15" customHeight="1" x14ac:dyDescent="0.2">
      <c r="B17" s="14" t="s">
        <v>24</v>
      </c>
      <c r="C17" s="67" t="s">
        <v>25</v>
      </c>
      <c r="D17" s="67"/>
      <c r="E17" s="67"/>
      <c r="F17" s="10">
        <f t="shared" si="0"/>
        <v>0</v>
      </c>
      <c r="G17" s="15">
        <f>Week_1_Conversion!$E$61</f>
        <v>0</v>
      </c>
      <c r="H17" s="15">
        <f>Week_2_Conversion!$E$61</f>
        <v>0</v>
      </c>
      <c r="I17" s="15">
        <f>Week_3_Conversion!$E$61</f>
        <v>0</v>
      </c>
      <c r="J17" s="15">
        <f>Week_4_Conversion!$E$61</f>
        <v>0</v>
      </c>
      <c r="K17" s="15">
        <f>Week_5_Conversion!$E$61</f>
        <v>0</v>
      </c>
      <c r="L17" s="15">
        <f>Week_6_Conversion!$E$61</f>
        <v>0</v>
      </c>
      <c r="M17" s="15">
        <f>Week_7_Conversion!$E$61</f>
        <v>0</v>
      </c>
      <c r="N17" s="16">
        <f>Week_8_Conversion!$E$61</f>
        <v>0</v>
      </c>
      <c r="AC17" s="2" t="str">
        <f t="shared" si="1"/>
        <v>Saturday</v>
      </c>
      <c r="AD17" s="13">
        <f t="shared" si="2"/>
        <v>0</v>
      </c>
    </row>
    <row r="18" spans="2:30" ht="25.15" customHeight="1" x14ac:dyDescent="0.2">
      <c r="B18" s="17" t="s">
        <v>26</v>
      </c>
      <c r="C18" s="62" t="s">
        <v>27</v>
      </c>
      <c r="D18" s="62"/>
      <c r="E18" s="62"/>
      <c r="F18" s="10">
        <f t="shared" si="0"/>
        <v>0</v>
      </c>
      <c r="G18" s="11">
        <f>Week_1_Conversion!$E$70</f>
        <v>0</v>
      </c>
      <c r="H18" s="11">
        <f>Week_2_Conversion!$E$70</f>
        <v>0</v>
      </c>
      <c r="I18" s="11">
        <f>Week_3_Conversion!$E$70</f>
        <v>0</v>
      </c>
      <c r="J18" s="11">
        <f>Week_4_Conversion!$E$70</f>
        <v>0</v>
      </c>
      <c r="K18" s="11">
        <f>Week_5_Conversion!$E$70</f>
        <v>0</v>
      </c>
      <c r="L18" s="11">
        <f>Week_6_Conversion!$E$70</f>
        <v>0</v>
      </c>
      <c r="M18" s="11">
        <f>Week_7_Conversion!$E$70</f>
        <v>0</v>
      </c>
      <c r="N18" s="21">
        <f>Week_8_Conversion!$E$70</f>
        <v>0</v>
      </c>
      <c r="AC18" s="2" t="str">
        <f t="shared" si="1"/>
        <v>Sunday</v>
      </c>
      <c r="AD18" s="13">
        <f t="shared" si="2"/>
        <v>0</v>
      </c>
    </row>
    <row r="19" spans="2:30" ht="25.15" customHeight="1" x14ac:dyDescent="0.2">
      <c r="B19" s="63" t="s">
        <v>28</v>
      </c>
      <c r="C19" s="63"/>
      <c r="D19" s="63"/>
      <c r="E19" s="63"/>
      <c r="F19" s="22">
        <f t="shared" ref="F19:N19" si="3">SUM(F12:F18)</f>
        <v>0</v>
      </c>
      <c r="G19" s="23">
        <f t="shared" si="3"/>
        <v>0</v>
      </c>
      <c r="H19" s="23">
        <f t="shared" si="3"/>
        <v>0</v>
      </c>
      <c r="I19" s="23">
        <f t="shared" si="3"/>
        <v>0</v>
      </c>
      <c r="J19" s="23">
        <f t="shared" si="3"/>
        <v>0</v>
      </c>
      <c r="K19" s="23">
        <f t="shared" si="3"/>
        <v>0</v>
      </c>
      <c r="L19" s="23">
        <f t="shared" si="3"/>
        <v>0</v>
      </c>
      <c r="M19" s="23">
        <f t="shared" si="3"/>
        <v>0</v>
      </c>
      <c r="N19" s="24">
        <f t="shared" si="3"/>
        <v>0</v>
      </c>
      <c r="AD19" s="13"/>
    </row>
    <row r="20" spans="2:30" ht="25.15" customHeight="1" x14ac:dyDescent="0.2">
      <c r="B20" s="64" t="s">
        <v>29</v>
      </c>
      <c r="C20" s="64"/>
      <c r="D20" s="64"/>
      <c r="E20" s="64"/>
      <c r="F20" s="23">
        <f>SUM(G20:N20)</f>
        <v>0</v>
      </c>
      <c r="G20" s="23">
        <f t="shared" ref="G20:N20" si="4">COUNTIFS(G12:G18,"&gt;0")</f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3">
        <f t="shared" si="4"/>
        <v>0</v>
      </c>
      <c r="M20" s="23">
        <f t="shared" si="4"/>
        <v>0</v>
      </c>
      <c r="N20" s="24">
        <f t="shared" si="4"/>
        <v>0</v>
      </c>
      <c r="AD20" s="13"/>
    </row>
    <row r="21" spans="2:30" ht="25.15" customHeight="1" x14ac:dyDescent="0.2">
      <c r="B21" s="64" t="s">
        <v>30</v>
      </c>
      <c r="C21" s="64"/>
      <c r="D21" s="64"/>
      <c r="E21" s="64"/>
      <c r="F21" s="23" t="str">
        <f t="shared" ref="F21:N21" si="5">IF(F19 &gt;0,F19/F20,"")</f>
        <v/>
      </c>
      <c r="G21" s="23" t="str">
        <f t="shared" si="5"/>
        <v/>
      </c>
      <c r="H21" s="23" t="str">
        <f t="shared" si="5"/>
        <v/>
      </c>
      <c r="I21" s="23" t="str">
        <f t="shared" si="5"/>
        <v/>
      </c>
      <c r="J21" s="23" t="str">
        <f t="shared" si="5"/>
        <v/>
      </c>
      <c r="K21" s="23" t="str">
        <f t="shared" si="5"/>
        <v/>
      </c>
      <c r="L21" s="23" t="str">
        <f t="shared" si="5"/>
        <v/>
      </c>
      <c r="M21" s="23" t="str">
        <f t="shared" si="5"/>
        <v/>
      </c>
      <c r="N21" s="24" t="str">
        <f t="shared" si="5"/>
        <v/>
      </c>
      <c r="AD21" s="13"/>
    </row>
    <row r="22" spans="2:30" ht="25.15" customHeight="1" thickBot="1" x14ac:dyDescent="0.25">
      <c r="B22" s="65" t="s">
        <v>31</v>
      </c>
      <c r="C22" s="65"/>
      <c r="D22" s="65"/>
      <c r="E22" s="65"/>
      <c r="F22" s="25">
        <f t="shared" ref="F22:N22" si="6">F19/2000</f>
        <v>0</v>
      </c>
      <c r="G22" s="26">
        <f t="shared" si="6"/>
        <v>0</v>
      </c>
      <c r="H22" s="26">
        <f t="shared" si="6"/>
        <v>0</v>
      </c>
      <c r="I22" s="26">
        <f t="shared" si="6"/>
        <v>0</v>
      </c>
      <c r="J22" s="26">
        <f t="shared" si="6"/>
        <v>0</v>
      </c>
      <c r="K22" s="26">
        <f t="shared" si="6"/>
        <v>0</v>
      </c>
      <c r="L22" s="26">
        <f t="shared" si="6"/>
        <v>0</v>
      </c>
      <c r="M22" s="26">
        <f t="shared" si="6"/>
        <v>0</v>
      </c>
      <c r="N22" s="27">
        <f t="shared" si="6"/>
        <v>0</v>
      </c>
    </row>
    <row r="23" spans="2:30" ht="16.5" customHeight="1" x14ac:dyDescent="0.2">
      <c r="F23" s="66" t="s">
        <v>32</v>
      </c>
      <c r="G23" s="66"/>
      <c r="H23" s="66"/>
      <c r="I23" s="66"/>
      <c r="J23" s="66"/>
      <c r="K23" s="66"/>
    </row>
    <row r="24" spans="2:30" ht="16.5" customHeight="1" x14ac:dyDescent="0.2"/>
    <row r="25" spans="2:30" ht="16.5" customHeight="1" x14ac:dyDescent="0.2">
      <c r="B25" s="61" t="s">
        <v>33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</row>
    <row r="26" spans="2:30" ht="16.5" customHeight="1" x14ac:dyDescent="0.2">
      <c r="C26" s="28" t="s">
        <v>34</v>
      </c>
    </row>
    <row r="27" spans="2:30" ht="16.5" customHeight="1" x14ac:dyDescent="0.2">
      <c r="C27" s="2" t="s">
        <v>35</v>
      </c>
    </row>
    <row r="28" spans="2:30" x14ac:dyDescent="0.2">
      <c r="C28" s="2" t="s">
        <v>36</v>
      </c>
    </row>
    <row r="29" spans="2:30" x14ac:dyDescent="0.2">
      <c r="C29" s="2" t="s">
        <v>36</v>
      </c>
    </row>
    <row r="32" spans="2:30" x14ac:dyDescent="0.2">
      <c r="F32" s="13"/>
      <c r="H32" s="2">
        <f>COUNTIF(H12:H18, )</f>
        <v>7</v>
      </c>
    </row>
  </sheetData>
  <sheetProtection algorithmName="SHA-512" hashValue="q4ZHEWUYJ+Cq2o5W/JLOoH63Xt3+XsbR0AzaJ5AL1Vbwj7hWCB2Ot5ejhhp8zbLAKvmHes90N1oP9CCIE/bM1A==" saltValue="a+WtNC1lYhkV+o79PF3JFg==" spinCount="100000" sheet="1" objects="1" scenarios="1" selectLockedCells="1"/>
  <mergeCells count="19">
    <mergeCell ref="C17:E17"/>
    <mergeCell ref="B1:N4"/>
    <mergeCell ref="B5:D5"/>
    <mergeCell ref="E5:H5"/>
    <mergeCell ref="A6:N9"/>
    <mergeCell ref="B10:F10"/>
    <mergeCell ref="C11:E11"/>
    <mergeCell ref="C12:E12"/>
    <mergeCell ref="C13:E13"/>
    <mergeCell ref="C14:E14"/>
    <mergeCell ref="C15:E15"/>
    <mergeCell ref="C16:E16"/>
    <mergeCell ref="B25:N25"/>
    <mergeCell ref="C18:E18"/>
    <mergeCell ref="B19:E19"/>
    <mergeCell ref="B20:E20"/>
    <mergeCell ref="B21:E21"/>
    <mergeCell ref="B22:E22"/>
    <mergeCell ref="F23:K23"/>
  </mergeCells>
  <phoneticPr fontId="31" type="noConversion"/>
  <hyperlinks>
    <hyperlink ref="H10" location="Week_2_Conversion!E10" tooltip="Go to Week 2 Consvershion Sheet" display="Week 2" xr:uid="{46718655-E1EC-45E2-9C87-DF0D7CE47851}"/>
    <hyperlink ref="I10" location="Week_3_Conversion!E10" tooltip="Go to Week 3Consvershion Sheet" display="Week 3" xr:uid="{BDAB3314-58A8-4E85-8604-844551A58BBF}"/>
    <hyperlink ref="J10" location="Week_4_Conversion!E10" tooltip="Go to Week 4 Consvershion Sheet" display="Week 4" xr:uid="{1F027981-15BB-4E04-94F5-BFB5B6ABC52E}"/>
    <hyperlink ref="G10" location="Week_1_Conversion!E10" tooltip="Go to Week 1 Conversions" display="Week 1" xr:uid="{D35A0AA8-D41C-444E-9A87-47C3382C6177}"/>
    <hyperlink ref="N10" location="Week_8_Conversion!E10" display="Week 8" xr:uid="{E6C949E6-C853-4D8D-A9CF-088CA11F2C1B}"/>
    <hyperlink ref="M10" location="Week_7_Conversion!E10" display="Week 7" xr:uid="{F88DA9C7-1144-4D00-B227-2C703E5B4AE1}"/>
    <hyperlink ref="L10" location="Week_6_Conversion!E10" display="Week 6" xr:uid="{B1026938-338F-4D3A-ACE9-EB358C67473D}"/>
    <hyperlink ref="K10" location="Week_5_Conversion!E10" display="Week 5" xr:uid="{08E04E94-207E-40A5-945A-EB2760DBB7F6}"/>
  </hyperlinks>
  <pageMargins left="0.25" right="0.25" top="0.75" bottom="0.75" header="0.30000000000000004" footer="0.30000000000000004"/>
  <pageSetup paperSize="0" orientation="portrait" horizontalDpi="0" verticalDpi="0" copies="0"/>
  <headerFooter alignWithMargins="0"/>
  <ignoredErrors>
    <ignoredError sqref="B12:B18" numberStoredAsText="1"/>
  </ignoredErrors>
  <drawing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DBCF2-DDFA-40FB-AFA2-E11EC77B9621}">
  <sheetPr codeName="Sheet2">
    <tabColor rgb="FF375623"/>
    <pageSetUpPr fitToPage="1"/>
  </sheetPr>
  <dimension ref="A1:I70"/>
  <sheetViews>
    <sheetView tabSelected="1" workbookViewId="0">
      <selection activeCell="C11" sqref="C11"/>
    </sheetView>
  </sheetViews>
  <sheetFormatPr defaultColWidth="8.7109375" defaultRowHeight="15" x14ac:dyDescent="0.25"/>
  <cols>
    <col min="1" max="1" width="11.7109375" customWidth="1"/>
    <col min="2" max="2" width="33.7109375" customWidth="1"/>
    <col min="3" max="3" width="11.28515625" customWidth="1"/>
    <col min="4" max="4" width="14.42578125" customWidth="1"/>
    <col min="5" max="5" width="12" style="30" customWidth="1"/>
    <col min="6" max="6" width="8.7109375" customWidth="1"/>
  </cols>
  <sheetData>
    <row r="1" spans="1:9" s="29" customFormat="1" x14ac:dyDescent="0.25">
      <c r="A1" s="81" t="s">
        <v>37</v>
      </c>
      <c r="B1" s="81"/>
      <c r="C1" s="81"/>
      <c r="D1" s="81"/>
      <c r="E1" s="81"/>
      <c r="F1" s="81"/>
    </row>
    <row r="2" spans="1:9" x14ac:dyDescent="0.25">
      <c r="A2" s="81"/>
      <c r="B2" s="81"/>
      <c r="C2" s="81"/>
      <c r="D2" s="81"/>
      <c r="E2" s="81"/>
      <c r="F2" s="81"/>
    </row>
    <row r="3" spans="1:9" x14ac:dyDescent="0.25">
      <c r="B3" s="82"/>
      <c r="C3" s="82"/>
      <c r="D3" s="82"/>
    </row>
    <row r="4" spans="1:9" ht="15" customHeight="1" x14ac:dyDescent="0.25">
      <c r="A4" s="83" t="s">
        <v>38</v>
      </c>
      <c r="B4" s="83"/>
      <c r="C4" s="83"/>
      <c r="D4" s="83"/>
      <c r="E4" s="83"/>
      <c r="F4" s="83"/>
    </row>
    <row r="5" spans="1:9" ht="15" customHeight="1" x14ac:dyDescent="0.25">
      <c r="A5" s="83"/>
      <c r="B5" s="83"/>
      <c r="C5" s="83"/>
      <c r="D5" s="83"/>
      <c r="E5" s="83"/>
      <c r="F5" s="83"/>
    </row>
    <row r="6" spans="1:9" ht="15" customHeight="1" x14ac:dyDescent="0.25">
      <c r="A6" s="83"/>
      <c r="B6" s="83"/>
      <c r="C6" s="83"/>
      <c r="D6" s="83"/>
      <c r="E6" s="83"/>
      <c r="F6" s="83"/>
    </row>
    <row r="7" spans="1:9" x14ac:dyDescent="0.25">
      <c r="A7" s="83"/>
      <c r="B7" s="83"/>
      <c r="C7" s="83"/>
      <c r="D7" s="83"/>
      <c r="E7" s="83"/>
      <c r="F7" s="83"/>
    </row>
    <row r="8" spans="1:9" ht="4.5" customHeight="1" x14ac:dyDescent="0.25"/>
    <row r="9" spans="1:9" ht="15" customHeight="1" x14ac:dyDescent="0.25">
      <c r="A9" s="80" t="s">
        <v>39</v>
      </c>
      <c r="B9" s="31" t="s">
        <v>40</v>
      </c>
      <c r="C9" s="31" t="s">
        <v>41</v>
      </c>
      <c r="D9" s="31" t="s">
        <v>42</v>
      </c>
      <c r="E9" s="55" t="s">
        <v>43</v>
      </c>
      <c r="F9" s="84" t="s">
        <v>44</v>
      </c>
      <c r="G9" s="84"/>
      <c r="H9" s="84"/>
      <c r="I9" s="84"/>
    </row>
    <row r="10" spans="1:9" x14ac:dyDescent="0.25">
      <c r="A10" s="80"/>
      <c r="B10" s="33" t="s">
        <v>45</v>
      </c>
      <c r="C10" s="78"/>
      <c r="D10" s="78"/>
      <c r="E10" s="56"/>
      <c r="F10" s="84" t="s">
        <v>46</v>
      </c>
      <c r="G10" s="84"/>
      <c r="H10" s="84"/>
      <c r="I10" s="84"/>
    </row>
    <row r="11" spans="1:9" x14ac:dyDescent="0.25">
      <c r="A11" s="80"/>
      <c r="B11" s="35"/>
      <c r="C11" s="35"/>
      <c r="D11" s="36" t="str">
        <f>IF(ISBLANK(B11)," ",VLOOKUP(B11,'Activity List'!A$2:F$101,3,))</f>
        <v xml:space="preserve"> </v>
      </c>
      <c r="E11" s="57" t="str">
        <f>IF(ISBLANK(C11)," ",D11*C11)</f>
        <v xml:space="preserve"> </v>
      </c>
      <c r="F11" s="84" t="s">
        <v>47</v>
      </c>
      <c r="G11" s="84"/>
      <c r="H11" s="84"/>
      <c r="I11" s="84"/>
    </row>
    <row r="12" spans="1:9" x14ac:dyDescent="0.25">
      <c r="A12" s="80"/>
      <c r="B12" s="38"/>
      <c r="C12" s="38"/>
      <c r="D12" s="39" t="str">
        <f>IF(ISBLANK(B12)," ",VLOOKUP(B12,'Activity List'!A$2:F$101,3,))</f>
        <v xml:space="preserve"> </v>
      </c>
      <c r="E12" s="58" t="str">
        <f>IF(ISBLANK(C12)," ",D12*C12)</f>
        <v xml:space="preserve"> </v>
      </c>
      <c r="F12" s="84" t="s">
        <v>48</v>
      </c>
      <c r="G12" s="84"/>
      <c r="H12" s="84"/>
      <c r="I12" s="84"/>
    </row>
    <row r="13" spans="1:9" x14ac:dyDescent="0.25">
      <c r="A13" s="80"/>
      <c r="B13" s="35"/>
      <c r="C13" s="35"/>
      <c r="D13" s="36" t="str">
        <f>IF(ISBLANK(B13)," ",VLOOKUP(B13,'Activity List'!A$2:F$101,3,))</f>
        <v xml:space="preserve"> </v>
      </c>
      <c r="E13" s="57" t="str">
        <f>IF(ISBLANK(C13)," ",D13*C13)</f>
        <v xml:space="preserve"> </v>
      </c>
      <c r="F13" s="84" t="s">
        <v>49</v>
      </c>
      <c r="G13" s="84"/>
      <c r="H13" s="84"/>
      <c r="I13" s="84"/>
    </row>
    <row r="14" spans="1:9" x14ac:dyDescent="0.25">
      <c r="A14" s="80"/>
      <c r="B14" s="41"/>
      <c r="C14" s="41"/>
      <c r="D14" s="39" t="str">
        <f>IF(ISBLANK(B14)," ",VLOOKUP(B14,'Activity List'!A$2:F$101,3,))</f>
        <v xml:space="preserve"> </v>
      </c>
      <c r="E14" s="58" t="str">
        <f>IF(ISBLANK(C14)," ",D14*C14)</f>
        <v xml:space="preserve"> </v>
      </c>
      <c r="F14" s="84" t="s">
        <v>50</v>
      </c>
      <c r="G14" s="84"/>
      <c r="H14" s="84"/>
      <c r="I14" s="84"/>
    </row>
    <row r="15" spans="1:9" x14ac:dyDescent="0.25">
      <c r="A15" s="80"/>
      <c r="B15" s="35"/>
      <c r="C15" s="35"/>
      <c r="D15" s="36" t="str">
        <f>IF(ISBLANK(B15)," ",VLOOKUP(B15,'Activity List'!A$4:F$98,3,))</f>
        <v xml:space="preserve"> </v>
      </c>
      <c r="E15" s="57" t="str">
        <f>IF(ISBLANK(C15)," ",D15*C15)</f>
        <v xml:space="preserve"> </v>
      </c>
      <c r="F15" s="84" t="s">
        <v>51</v>
      </c>
      <c r="G15" s="84"/>
      <c r="H15" s="84"/>
      <c r="I15" s="84"/>
    </row>
    <row r="16" spans="1:9" ht="15.75" x14ac:dyDescent="0.25">
      <c r="A16" s="80"/>
      <c r="B16" s="79" t="s">
        <v>52</v>
      </c>
      <c r="C16" s="79"/>
      <c r="D16" s="79"/>
      <c r="E16" s="55">
        <f>SUM(E10:E15)</f>
        <v>0</v>
      </c>
      <c r="F16" s="84" t="s">
        <v>53</v>
      </c>
      <c r="G16" s="84"/>
      <c r="H16" s="84"/>
      <c r="I16" s="84"/>
    </row>
    <row r="17" spans="1:9" ht="22.15" customHeight="1" x14ac:dyDescent="0.25">
      <c r="A17" s="42"/>
      <c r="B17" s="43"/>
      <c r="C17" s="43"/>
      <c r="D17" s="43"/>
      <c r="E17" s="44"/>
      <c r="F17" s="43"/>
      <c r="G17" s="43"/>
      <c r="H17" s="84"/>
      <c r="I17" s="84"/>
    </row>
    <row r="18" spans="1:9" ht="31.5" customHeight="1" x14ac:dyDescent="0.25">
      <c r="A18" s="80" t="s">
        <v>54</v>
      </c>
      <c r="B18" s="31" t="s">
        <v>40</v>
      </c>
      <c r="C18" s="31" t="s">
        <v>41</v>
      </c>
      <c r="D18" s="31" t="s">
        <v>42</v>
      </c>
      <c r="E18" s="32" t="s">
        <v>43</v>
      </c>
      <c r="F18" s="43"/>
      <c r="G18" s="43"/>
    </row>
    <row r="19" spans="1:9" x14ac:dyDescent="0.25">
      <c r="A19" s="80"/>
      <c r="B19" s="33" t="s">
        <v>45</v>
      </c>
      <c r="C19" s="78"/>
      <c r="D19" s="78"/>
      <c r="E19" s="34"/>
      <c r="F19" s="43"/>
      <c r="G19" s="43"/>
    </row>
    <row r="20" spans="1:9" x14ac:dyDescent="0.25">
      <c r="A20" s="80"/>
      <c r="B20" s="35"/>
      <c r="C20" s="35"/>
      <c r="D20" s="36" t="str">
        <f>IF(ISBLANK(B20)," ",VLOOKUP(B20,'Activity List'!A$2:F$101,3,))</f>
        <v xml:space="preserve"> </v>
      </c>
      <c r="E20" s="37" t="str">
        <f>IF(ISBLANK(C20)," ",D20*C20)</f>
        <v xml:space="preserve"> </v>
      </c>
      <c r="F20" s="43"/>
      <c r="G20" s="43"/>
    </row>
    <row r="21" spans="1:9" x14ac:dyDescent="0.25">
      <c r="A21" s="80"/>
      <c r="B21" s="41"/>
      <c r="C21" s="41"/>
      <c r="D21" s="39" t="str">
        <f>IF(ISBLANK(B21)," ",VLOOKUP(B21,'Activity List'!A$2:F$101,3,))</f>
        <v xml:space="preserve"> </v>
      </c>
      <c r="E21" s="40" t="str">
        <f>IF(ISBLANK(C21)," ",D21*C21)</f>
        <v xml:space="preserve"> </v>
      </c>
      <c r="F21" s="43"/>
      <c r="G21" s="43"/>
    </row>
    <row r="22" spans="1:9" x14ac:dyDescent="0.25">
      <c r="A22" s="80"/>
      <c r="B22" s="35"/>
      <c r="C22" s="35"/>
      <c r="D22" s="36" t="str">
        <f>IF(ISBLANK(B22)," ",VLOOKUP(B22,'Activity List'!A$2:F$101,3,))</f>
        <v xml:space="preserve"> </v>
      </c>
      <c r="E22" s="37" t="str">
        <f>IF(ISBLANK(C22)," ",D22*C22)</f>
        <v xml:space="preserve"> </v>
      </c>
      <c r="F22" s="43"/>
      <c r="G22" s="43"/>
    </row>
    <row r="23" spans="1:9" x14ac:dyDescent="0.25">
      <c r="A23" s="80"/>
      <c r="B23" s="41"/>
      <c r="C23" s="41"/>
      <c r="D23" s="39" t="str">
        <f>IF(ISBLANK(B23)," ",VLOOKUP(B23,'Activity List'!A$2:F$101,3,))</f>
        <v xml:space="preserve"> </v>
      </c>
      <c r="E23" s="40" t="str">
        <f>IF(ISBLANK(C23)," ",D23*C23)</f>
        <v xml:space="preserve"> </v>
      </c>
      <c r="F23" s="43"/>
      <c r="G23" s="43"/>
    </row>
    <row r="24" spans="1:9" x14ac:dyDescent="0.25">
      <c r="A24" s="80"/>
      <c r="B24" s="35"/>
      <c r="C24" s="35"/>
      <c r="D24" s="36" t="str">
        <f>IF(ISBLANK(B24)," ",VLOOKUP(B24,'Activity List'!A$2:F$101,3,))</f>
        <v xml:space="preserve"> </v>
      </c>
      <c r="E24" s="37" t="str">
        <f>IF(ISBLANK(C24)," ",D24*C24)</f>
        <v xml:space="preserve"> </v>
      </c>
      <c r="F24" s="43"/>
      <c r="G24" s="43"/>
    </row>
    <row r="25" spans="1:9" ht="15.75" x14ac:dyDescent="0.25">
      <c r="A25" s="80"/>
      <c r="B25" s="79" t="s">
        <v>52</v>
      </c>
      <c r="C25" s="79"/>
      <c r="D25" s="79"/>
      <c r="E25" s="32">
        <f>SUM(E19:E24)</f>
        <v>0</v>
      </c>
      <c r="F25" s="43"/>
      <c r="G25" s="43"/>
    </row>
    <row r="26" spans="1:9" ht="3.75" customHeight="1" x14ac:dyDescent="0.25">
      <c r="A26" s="43"/>
      <c r="B26" s="43"/>
      <c r="C26" s="43"/>
      <c r="D26" s="43"/>
      <c r="E26" s="44"/>
      <c r="F26" s="43"/>
      <c r="G26" s="43"/>
    </row>
    <row r="27" spans="1:9" ht="31.5" customHeight="1" x14ac:dyDescent="0.25">
      <c r="A27" s="77" t="s">
        <v>55</v>
      </c>
      <c r="B27" s="31" t="s">
        <v>40</v>
      </c>
      <c r="C27" s="31" t="s">
        <v>41</v>
      </c>
      <c r="D27" s="31" t="s">
        <v>42</v>
      </c>
      <c r="E27" s="32" t="s">
        <v>43</v>
      </c>
      <c r="F27" s="43"/>
      <c r="G27" s="43"/>
    </row>
    <row r="28" spans="1:9" x14ac:dyDescent="0.25">
      <c r="A28" s="77"/>
      <c r="B28" s="33" t="s">
        <v>45</v>
      </c>
      <c r="C28" s="78"/>
      <c r="D28" s="78"/>
      <c r="E28" s="34"/>
      <c r="F28" s="43"/>
      <c r="G28" s="43"/>
    </row>
    <row r="29" spans="1:9" x14ac:dyDescent="0.25">
      <c r="A29" s="77"/>
      <c r="B29" s="35"/>
      <c r="C29" s="35"/>
      <c r="D29" s="36" t="str">
        <f>IF(ISBLANK(B29)," ",VLOOKUP(B29,'Activity List'!A$2:F$101,3,))</f>
        <v xml:space="preserve"> </v>
      </c>
      <c r="E29" s="37" t="str">
        <f>IF(ISBLANK(C29)," ",D29*C29)</f>
        <v xml:space="preserve"> </v>
      </c>
      <c r="F29" s="43"/>
      <c r="G29" s="43"/>
    </row>
    <row r="30" spans="1:9" x14ac:dyDescent="0.25">
      <c r="A30" s="77"/>
      <c r="B30" s="41"/>
      <c r="C30" s="41"/>
      <c r="D30" s="39" t="str">
        <f>IF(ISBLANK(B30)," ",VLOOKUP(B30,'Activity List'!A$2:F$101,3,))</f>
        <v xml:space="preserve"> </v>
      </c>
      <c r="E30" s="40" t="str">
        <f>IF(ISBLANK(C30)," ",D30*C30)</f>
        <v xml:space="preserve"> </v>
      </c>
      <c r="F30" s="43"/>
      <c r="G30" s="43"/>
    </row>
    <row r="31" spans="1:9" x14ac:dyDescent="0.25">
      <c r="A31" s="77"/>
      <c r="B31" s="35"/>
      <c r="C31" s="35"/>
      <c r="D31" s="36" t="str">
        <f>IF(ISBLANK(B31)," ",VLOOKUP(B31,'Activity List'!A$2:F$101,3,))</f>
        <v xml:space="preserve"> </v>
      </c>
      <c r="E31" s="37" t="str">
        <f>IF(ISBLANK(C31)," ",D31*C31)</f>
        <v xml:space="preserve"> </v>
      </c>
      <c r="F31" s="43"/>
      <c r="G31" s="43"/>
    </row>
    <row r="32" spans="1:9" x14ac:dyDescent="0.25">
      <c r="A32" s="77"/>
      <c r="B32" s="41"/>
      <c r="C32" s="41"/>
      <c r="D32" s="39" t="str">
        <f>IF(ISBLANK(B32)," ",VLOOKUP(B32,'Activity List'!A$2:F$101,3,))</f>
        <v xml:space="preserve"> </v>
      </c>
      <c r="E32" s="40" t="str">
        <f>IF(ISBLANK(C32)," ",D32*C32)</f>
        <v xml:space="preserve"> </v>
      </c>
      <c r="F32" s="43"/>
      <c r="G32" s="43"/>
    </row>
    <row r="33" spans="1:7" x14ac:dyDescent="0.25">
      <c r="A33" s="77"/>
      <c r="B33" s="35"/>
      <c r="C33" s="35"/>
      <c r="D33" s="36" t="str">
        <f>IF(ISBLANK(B33)," ",VLOOKUP(B33,'Activity List'!A$2:F$101,3,))</f>
        <v xml:space="preserve"> </v>
      </c>
      <c r="E33" s="37" t="str">
        <f>IF(ISBLANK(C33)," ",D33*C33)</f>
        <v xml:space="preserve"> </v>
      </c>
      <c r="F33" s="43"/>
      <c r="G33" s="43"/>
    </row>
    <row r="34" spans="1:7" ht="15.75" x14ac:dyDescent="0.25">
      <c r="A34" s="77"/>
      <c r="B34" s="79" t="s">
        <v>52</v>
      </c>
      <c r="C34" s="79"/>
      <c r="D34" s="79"/>
      <c r="E34" s="45">
        <f>SUM(E28:E33)</f>
        <v>0</v>
      </c>
      <c r="F34" s="43"/>
      <c r="G34" s="43"/>
    </row>
    <row r="35" spans="1:7" ht="3.75" customHeight="1" x14ac:dyDescent="0.25">
      <c r="A35" s="43"/>
      <c r="B35" s="43"/>
      <c r="C35" s="43"/>
      <c r="D35" s="43"/>
      <c r="E35" s="44"/>
      <c r="F35" s="43"/>
      <c r="G35" s="43"/>
    </row>
    <row r="36" spans="1:7" ht="31.5" customHeight="1" x14ac:dyDescent="0.25">
      <c r="A36" s="77" t="s">
        <v>56</v>
      </c>
      <c r="B36" s="31" t="s">
        <v>40</v>
      </c>
      <c r="C36" s="31" t="s">
        <v>41</v>
      </c>
      <c r="D36" s="31" t="s">
        <v>42</v>
      </c>
      <c r="E36" s="32" t="s">
        <v>43</v>
      </c>
      <c r="F36" s="43"/>
      <c r="G36" s="43"/>
    </row>
    <row r="37" spans="1:7" x14ac:dyDescent="0.25">
      <c r="A37" s="77"/>
      <c r="B37" s="33" t="s">
        <v>45</v>
      </c>
      <c r="C37" s="78"/>
      <c r="D37" s="78"/>
      <c r="E37" s="34"/>
      <c r="F37" s="43"/>
      <c r="G37" s="43"/>
    </row>
    <row r="38" spans="1:7" x14ac:dyDescent="0.25">
      <c r="A38" s="77"/>
      <c r="B38" s="35"/>
      <c r="C38" s="35"/>
      <c r="D38" s="36" t="str">
        <f>IF(ISBLANK(B38)," ",VLOOKUP(B38,'Activity List'!A$2:F$101,3,))</f>
        <v xml:space="preserve"> </v>
      </c>
      <c r="E38" s="37" t="str">
        <f>IF(ISBLANK(C38)," ",D38*C38)</f>
        <v xml:space="preserve"> </v>
      </c>
      <c r="F38" s="43"/>
      <c r="G38" s="43"/>
    </row>
    <row r="39" spans="1:7" x14ac:dyDescent="0.25">
      <c r="A39" s="77"/>
      <c r="B39" s="38"/>
      <c r="C39" s="38"/>
      <c r="D39" s="39" t="str">
        <f>IF(ISBLANK(B39)," ",VLOOKUP(B39,'Activity List'!A$2:F$101,3,))</f>
        <v xml:space="preserve"> </v>
      </c>
      <c r="E39" s="40" t="str">
        <f>IF(ISBLANK(C39)," ",D39*C39)</f>
        <v xml:space="preserve"> </v>
      </c>
      <c r="F39" s="43"/>
      <c r="G39" s="43"/>
    </row>
    <row r="40" spans="1:7" x14ac:dyDescent="0.25">
      <c r="A40" s="77"/>
      <c r="B40" s="35"/>
      <c r="C40" s="35"/>
      <c r="D40" s="36" t="str">
        <f>IF(ISBLANK(B40)," ",VLOOKUP(B40,'Activity List'!A$2:F$101,3,))</f>
        <v xml:space="preserve"> </v>
      </c>
      <c r="E40" s="37" t="str">
        <f>IF(ISBLANK(C40)," ",D40*C40)</f>
        <v xml:space="preserve"> </v>
      </c>
      <c r="F40" s="43"/>
      <c r="G40" s="43"/>
    </row>
    <row r="41" spans="1:7" x14ac:dyDescent="0.25">
      <c r="A41" s="77"/>
      <c r="B41" s="41"/>
      <c r="C41" s="41"/>
      <c r="D41" s="39" t="str">
        <f>IF(ISBLANK(B41)," ",VLOOKUP(B41,'Activity List'!A$2:F$101,3,))</f>
        <v xml:space="preserve"> </v>
      </c>
      <c r="E41" s="40" t="str">
        <f>IF(ISBLANK(C41)," ",D41*C41)</f>
        <v xml:space="preserve"> </v>
      </c>
      <c r="F41" s="43"/>
      <c r="G41" s="43"/>
    </row>
    <row r="42" spans="1:7" x14ac:dyDescent="0.25">
      <c r="A42" s="77"/>
      <c r="B42" s="35"/>
      <c r="C42" s="35"/>
      <c r="D42" s="36" t="str">
        <f>IF(ISBLANK(B42)," ",VLOOKUP(B42,'Activity List'!A$2:F$101,3,))</f>
        <v xml:space="preserve"> </v>
      </c>
      <c r="E42" s="37" t="str">
        <f>IF(ISBLANK(C42)," ",D42*C42)</f>
        <v xml:space="preserve"> </v>
      </c>
      <c r="F42" s="43"/>
      <c r="G42" s="43"/>
    </row>
    <row r="43" spans="1:7" ht="15.75" x14ac:dyDescent="0.25">
      <c r="A43" s="77"/>
      <c r="B43" s="79" t="s">
        <v>52</v>
      </c>
      <c r="C43" s="79"/>
      <c r="D43" s="79"/>
      <c r="E43" s="45">
        <f>SUM(E37:E42)</f>
        <v>0</v>
      </c>
      <c r="F43" s="43"/>
      <c r="G43" s="43"/>
    </row>
    <row r="44" spans="1:7" x14ac:dyDescent="0.25">
      <c r="A44" s="43"/>
      <c r="B44" s="43"/>
      <c r="C44" s="43"/>
      <c r="D44" s="43"/>
      <c r="E44" s="44"/>
      <c r="F44" s="43"/>
      <c r="G44" s="43"/>
    </row>
    <row r="45" spans="1:7" ht="31.5" customHeight="1" x14ac:dyDescent="0.25">
      <c r="A45" s="80" t="s">
        <v>57</v>
      </c>
      <c r="B45" s="31" t="s">
        <v>40</v>
      </c>
      <c r="C45" s="31" t="s">
        <v>41</v>
      </c>
      <c r="D45" s="31" t="s">
        <v>42</v>
      </c>
      <c r="E45" s="32" t="s">
        <v>43</v>
      </c>
      <c r="F45" s="43"/>
      <c r="G45" s="43"/>
    </row>
    <row r="46" spans="1:7" x14ac:dyDescent="0.25">
      <c r="A46" s="80"/>
      <c r="B46" s="33" t="s">
        <v>45</v>
      </c>
      <c r="C46" s="78"/>
      <c r="D46" s="78"/>
      <c r="E46" s="34"/>
      <c r="F46" s="43"/>
      <c r="G46" s="43"/>
    </row>
    <row r="47" spans="1:7" x14ac:dyDescent="0.25">
      <c r="A47" s="80"/>
      <c r="B47" s="35"/>
      <c r="C47" s="35"/>
      <c r="D47" s="36" t="str">
        <f>IF(ISBLANK(B47)," ",VLOOKUP(B47,'Activity List'!A$2:F$101,3,))</f>
        <v xml:space="preserve"> </v>
      </c>
      <c r="E47" s="37" t="str">
        <f>IF(ISBLANK(C47)," ",D47*C47)</f>
        <v xml:space="preserve"> </v>
      </c>
      <c r="F47" s="43"/>
      <c r="G47" s="43"/>
    </row>
    <row r="48" spans="1:7" x14ac:dyDescent="0.25">
      <c r="A48" s="80"/>
      <c r="B48" s="38"/>
      <c r="C48" s="38"/>
      <c r="D48" s="39" t="str">
        <f>IF(ISBLANK(B48)," ",VLOOKUP(B48,'Activity List'!A$2:F$101,3,))</f>
        <v xml:space="preserve"> </v>
      </c>
      <c r="E48" s="40" t="str">
        <f>IF(ISBLANK(C48)," ",D48*C48)</f>
        <v xml:space="preserve"> </v>
      </c>
      <c r="F48" s="43"/>
      <c r="G48" s="43"/>
    </row>
    <row r="49" spans="1:7" x14ac:dyDescent="0.25">
      <c r="A49" s="80"/>
      <c r="B49" s="35"/>
      <c r="C49" s="35"/>
      <c r="D49" s="36" t="str">
        <f>IF(ISBLANK(B49)," ",VLOOKUP(B49,'Activity List'!A$2:F$101,3,))</f>
        <v xml:space="preserve"> </v>
      </c>
      <c r="E49" s="37" t="str">
        <f>IF(ISBLANK(C49)," ",D49*C49)</f>
        <v xml:space="preserve"> </v>
      </c>
      <c r="F49" s="43"/>
      <c r="G49" s="43"/>
    </row>
    <row r="50" spans="1:7" x14ac:dyDescent="0.25">
      <c r="A50" s="80"/>
      <c r="B50" s="41"/>
      <c r="C50" s="41"/>
      <c r="D50" s="39" t="str">
        <f>IF(ISBLANK(B50)," ",VLOOKUP(B50,'Activity List'!A$2:F$101,3,))</f>
        <v xml:space="preserve"> </v>
      </c>
      <c r="E50" s="40" t="str">
        <f>IF(ISBLANK(C50)," ",D50*C50)</f>
        <v xml:space="preserve"> </v>
      </c>
    </row>
    <row r="51" spans="1:7" x14ac:dyDescent="0.25">
      <c r="A51" s="80"/>
      <c r="B51" s="35"/>
      <c r="C51" s="35"/>
      <c r="D51" s="36" t="str">
        <f>IF(ISBLANK(B51)," ",VLOOKUP(B51,'Activity List'!A$2:F$101,3,))</f>
        <v xml:space="preserve"> </v>
      </c>
      <c r="E51" s="37" t="str">
        <f>IF(ISBLANK(C51)," ",D51*C51)</f>
        <v xml:space="preserve"> </v>
      </c>
    </row>
    <row r="52" spans="1:7" ht="15.75" x14ac:dyDescent="0.25">
      <c r="A52" s="80"/>
      <c r="B52" s="79" t="s">
        <v>52</v>
      </c>
      <c r="C52" s="79"/>
      <c r="D52" s="79"/>
      <c r="E52" s="45">
        <f>SUM(E46:E51)</f>
        <v>0</v>
      </c>
    </row>
    <row r="54" spans="1:7" ht="31.5" customHeight="1" x14ac:dyDescent="0.25">
      <c r="A54" s="77" t="s">
        <v>58</v>
      </c>
      <c r="B54" s="31" t="s">
        <v>40</v>
      </c>
      <c r="C54" s="31" t="s">
        <v>41</v>
      </c>
      <c r="D54" s="31" t="s">
        <v>42</v>
      </c>
      <c r="E54" s="32" t="s">
        <v>43</v>
      </c>
    </row>
    <row r="55" spans="1:7" x14ac:dyDescent="0.25">
      <c r="A55" s="77"/>
      <c r="B55" s="33" t="s">
        <v>45</v>
      </c>
      <c r="C55" s="78"/>
      <c r="D55" s="78"/>
      <c r="E55" s="34"/>
    </row>
    <row r="56" spans="1:7" x14ac:dyDescent="0.25">
      <c r="A56" s="77"/>
      <c r="B56" s="35"/>
      <c r="C56" s="35"/>
      <c r="D56" s="36" t="str">
        <f>IF(ISBLANK(B56)," ",VLOOKUP(B56,'Activity List'!A$2:F$101,3,))</f>
        <v xml:space="preserve"> </v>
      </c>
      <c r="E56" s="37" t="str">
        <f>IF(ISBLANK(C56)," ",D56*C56)</f>
        <v xml:space="preserve"> </v>
      </c>
    </row>
    <row r="57" spans="1:7" x14ac:dyDescent="0.25">
      <c r="A57" s="77"/>
      <c r="B57" s="38"/>
      <c r="C57" s="38"/>
      <c r="D57" s="39" t="str">
        <f>IF(ISBLANK(B57)," ",VLOOKUP(B57,'Activity List'!A$2:F$101,3,))</f>
        <v xml:space="preserve"> </v>
      </c>
      <c r="E57" s="40" t="str">
        <f>IF(ISBLANK(C57)," ",D57*C57)</f>
        <v xml:space="preserve"> </v>
      </c>
    </row>
    <row r="58" spans="1:7" x14ac:dyDescent="0.25">
      <c r="A58" s="77"/>
      <c r="B58" s="35"/>
      <c r="C58" s="35"/>
      <c r="D58" s="36" t="str">
        <f>IF(ISBLANK(B58)," ",VLOOKUP(B58,'Activity List'!A$2:F$101,3,))</f>
        <v xml:space="preserve"> </v>
      </c>
      <c r="E58" s="37" t="str">
        <f>IF(ISBLANK(C58)," ",D58*C58)</f>
        <v xml:space="preserve"> </v>
      </c>
    </row>
    <row r="59" spans="1:7" x14ac:dyDescent="0.25">
      <c r="A59" s="77"/>
      <c r="B59" s="41"/>
      <c r="C59" s="41"/>
      <c r="D59" s="39" t="str">
        <f>IF(ISBLANK(B59)," ",VLOOKUP(B59,'Activity List'!A$2:F$101,3,))</f>
        <v xml:space="preserve"> </v>
      </c>
      <c r="E59" s="40" t="str">
        <f>IF(ISBLANK(C59)," ",D59*C59)</f>
        <v xml:space="preserve"> </v>
      </c>
    </row>
    <row r="60" spans="1:7" x14ac:dyDescent="0.25">
      <c r="A60" s="77"/>
      <c r="B60" s="35"/>
      <c r="C60" s="35"/>
      <c r="D60" s="36" t="str">
        <f>IF(ISBLANK(B60)," ",VLOOKUP(B60,'Activity List'!A$2:F$101,3,))</f>
        <v xml:space="preserve"> </v>
      </c>
      <c r="E60" s="37" t="str">
        <f>IF(ISBLANK(C60)," ",D60*C60)</f>
        <v xml:space="preserve"> </v>
      </c>
    </row>
    <row r="61" spans="1:7" ht="15.75" x14ac:dyDescent="0.25">
      <c r="A61" s="77"/>
      <c r="B61" s="79" t="s">
        <v>52</v>
      </c>
      <c r="C61" s="79"/>
      <c r="D61" s="79"/>
      <c r="E61" s="45">
        <f>SUM(E55:E60)</f>
        <v>0</v>
      </c>
    </row>
    <row r="63" spans="1:7" ht="31.5" customHeight="1" x14ac:dyDescent="0.25">
      <c r="A63" s="80" t="s">
        <v>59</v>
      </c>
      <c r="B63" s="31" t="s">
        <v>40</v>
      </c>
      <c r="C63" s="31" t="s">
        <v>41</v>
      </c>
      <c r="D63" s="31" t="s">
        <v>42</v>
      </c>
      <c r="E63" s="32" t="s">
        <v>43</v>
      </c>
    </row>
    <row r="64" spans="1:7" x14ac:dyDescent="0.25">
      <c r="A64" s="80"/>
      <c r="B64" s="33" t="s">
        <v>45</v>
      </c>
      <c r="C64" s="78"/>
      <c r="D64" s="78"/>
      <c r="E64" s="34"/>
    </row>
    <row r="65" spans="1:5" x14ac:dyDescent="0.25">
      <c r="A65" s="80"/>
      <c r="B65" s="35"/>
      <c r="C65" s="35"/>
      <c r="D65" s="36" t="str">
        <f>IF(ISBLANK(B65)," ",VLOOKUP(B65,'Activity List'!A$2:F$101,3,))</f>
        <v xml:space="preserve"> </v>
      </c>
      <c r="E65" s="37" t="str">
        <f>IF(ISBLANK(C65)," ",D65*C65)</f>
        <v xml:space="preserve"> </v>
      </c>
    </row>
    <row r="66" spans="1:5" x14ac:dyDescent="0.25">
      <c r="A66" s="80"/>
      <c r="B66" s="38"/>
      <c r="C66" s="38"/>
      <c r="D66" s="39" t="str">
        <f>IF(ISBLANK(B66)," ",VLOOKUP(B66,'Activity List'!A$2:F$101,3,))</f>
        <v xml:space="preserve"> </v>
      </c>
      <c r="E66" s="40" t="str">
        <f>IF(ISBLANK(C66)," ",D66*C66)</f>
        <v xml:space="preserve"> </v>
      </c>
    </row>
    <row r="67" spans="1:5" x14ac:dyDescent="0.25">
      <c r="A67" s="80"/>
      <c r="B67" s="35"/>
      <c r="C67" s="35"/>
      <c r="D67" s="36" t="str">
        <f>IF(ISBLANK(B67)," ",VLOOKUP(B67,'Activity List'!A$2:F$101,3,))</f>
        <v xml:space="preserve"> </v>
      </c>
      <c r="E67" s="37" t="str">
        <f>IF(ISBLANK(C67)," ",D67*C67)</f>
        <v xml:space="preserve"> </v>
      </c>
    </row>
    <row r="68" spans="1:5" x14ac:dyDescent="0.25">
      <c r="A68" s="80"/>
      <c r="B68" s="41"/>
      <c r="C68" s="41"/>
      <c r="D68" s="39" t="str">
        <f>IF(ISBLANK(B68)," ",VLOOKUP(B68,'Activity List'!A$2:F$101,3,))</f>
        <v xml:space="preserve"> </v>
      </c>
      <c r="E68" s="40" t="str">
        <f>IF(ISBLANK(C68)," ",D68*C68)</f>
        <v xml:space="preserve"> </v>
      </c>
    </row>
    <row r="69" spans="1:5" x14ac:dyDescent="0.25">
      <c r="A69" s="80"/>
      <c r="B69" s="35"/>
      <c r="C69" s="35"/>
      <c r="D69" s="36" t="str">
        <f>IF(ISBLANK(B69)," ",VLOOKUP(B69,'Activity List'!A$2:F$101,3,))</f>
        <v xml:space="preserve"> </v>
      </c>
      <c r="E69" s="37" t="str">
        <f>IF(ISBLANK(C69)," ",D69*C69)</f>
        <v xml:space="preserve"> </v>
      </c>
    </row>
    <row r="70" spans="1:5" ht="15.75" x14ac:dyDescent="0.25">
      <c r="A70" s="80"/>
      <c r="B70" s="79" t="s">
        <v>52</v>
      </c>
      <c r="C70" s="79"/>
      <c r="D70" s="79"/>
      <c r="E70" s="45">
        <f>SUM(E64:E69)</f>
        <v>0</v>
      </c>
    </row>
  </sheetData>
  <mergeCells count="41">
    <mergeCell ref="H15:I15"/>
    <mergeCell ref="H16:I16"/>
    <mergeCell ref="H17:I17"/>
    <mergeCell ref="H10:I10"/>
    <mergeCell ref="H9:I9"/>
    <mergeCell ref="H11:I11"/>
    <mergeCell ref="H12:I12"/>
    <mergeCell ref="H13:I13"/>
    <mergeCell ref="H14:I14"/>
    <mergeCell ref="A1:F2"/>
    <mergeCell ref="B3:D3"/>
    <mergeCell ref="A4:F7"/>
    <mergeCell ref="A9:A16"/>
    <mergeCell ref="F9:G9"/>
    <mergeCell ref="C10:D10"/>
    <mergeCell ref="F10:G10"/>
    <mergeCell ref="F11:G11"/>
    <mergeCell ref="F12:G12"/>
    <mergeCell ref="F13:G13"/>
    <mergeCell ref="F14:G14"/>
    <mergeCell ref="F15:G15"/>
    <mergeCell ref="B16:D16"/>
    <mergeCell ref="F16:G16"/>
    <mergeCell ref="A18:A25"/>
    <mergeCell ref="C19:D19"/>
    <mergeCell ref="B25:D25"/>
    <mergeCell ref="A27:A34"/>
    <mergeCell ref="C28:D28"/>
    <mergeCell ref="B34:D34"/>
    <mergeCell ref="A36:A43"/>
    <mergeCell ref="C37:D37"/>
    <mergeCell ref="B43:D43"/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</mergeCells>
  <hyperlinks>
    <hyperlink ref="F9" location="CaptainsTracking!A1" display="Return to Weekly Log" xr:uid="{04283943-C41B-4813-A8F3-E00B8EDD8E3A}"/>
    <hyperlink ref="F10" location="'Week 2 Conversion'!A1" display="Go to Week 2" xr:uid="{98CE6907-A6FA-42E8-8FF6-F28B1CB84967}"/>
    <hyperlink ref="F11" location="'Week 3 Conversion'!A1" display="Go to Week 3" xr:uid="{2E1F720B-0E58-4BA9-81D4-C834FE086483}"/>
    <hyperlink ref="F12" location="'Week 4 Conversion'!A1" display="Go to Week 4" xr:uid="{1AB2CC54-C9B2-4D75-8F64-8D66F58C0F62}"/>
    <hyperlink ref="F13" location="'Week 5 Conversion'!A1" display="Go to Week 5" xr:uid="{15FABF4E-DAF7-45EF-9925-F2102B58B7A3}"/>
    <hyperlink ref="F14" location="'Week 6 Conversion'!A1" display="Go to Week 6" xr:uid="{BB75FD0B-F59D-4ED5-824C-FCD3BEFB0C12}"/>
    <hyperlink ref="F15" location="'Week 7 Conversion'!A1" display="Go to Week 7" xr:uid="{48292687-1CA8-43C5-8D9F-805C5461ED92}"/>
    <hyperlink ref="F16" location="'Week 8 Conversion'!A1" display="Go to Week 8" xr:uid="{6028C5B5-12A6-4B4B-AE82-E72F572F571B}"/>
    <hyperlink ref="F9:G9" location="'Participant Tracking'!A1" display="Return to Weekly Log" xr:uid="{56F82F65-BAE6-4FC9-A9B0-F4F96F42D3F6}"/>
    <hyperlink ref="F10:G10" location="Week_2_Conversion!A1" display="Go to Week 2" xr:uid="{111C7B8D-F73A-40BF-A896-BE30F1168767}"/>
    <hyperlink ref="F11:G11" location="Week_3_Conversion!A1" display="Go to Week 3" xr:uid="{5C94796F-2F52-4920-B601-2A0C5FC581EC}"/>
    <hyperlink ref="F12:G12" location="Week_4_Conversion!A1" display="Go to Week 4" xr:uid="{E1B9BE1D-EBC3-4A8E-84A8-C37610D7BEC2}"/>
    <hyperlink ref="F13:G13" location="Week_5_Conversion!A1" display="Go to Week 5" xr:uid="{58297F1F-A42B-4396-BFF9-2AD0B55AE166}"/>
    <hyperlink ref="F14:G14" location="Week_6_Conversion!A1" display="Go to Week 6" xr:uid="{C4AD43B7-6D18-4272-A7A7-B80B0C9B1C30}"/>
    <hyperlink ref="F15:G15" location="Week_7_Conversion!A1" display="Go to Week 7" xr:uid="{6E61C002-D917-458C-877E-8D0C92A1E30C}"/>
    <hyperlink ref="F16:G16" location="Week_8_Conversion!A1" display="Go to Week 8" xr:uid="{A2D0790E-6C8E-461C-8E0A-6EB31B7F6CCE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698B728-854B-4606-ABA4-32FAA1238DFB}">
          <x14:formula1>
            <xm:f>'Activity List'!$A$2:$A$101</xm:f>
          </x14:formula1>
          <xm:sqref>B65:B69 B11:B15 B20:B24 B29:B33 B38:B42 B47:B51 B56:B60</xm:sqref>
        </x14:dataValidation>
      </x14:dataValidations>
    </ext>
  </extLst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C117D-426D-4832-9D7C-AFD7B94CD244}">
  <sheetPr codeName="Sheet3">
    <tabColor rgb="FFC65911"/>
    <pageSetUpPr fitToPage="1"/>
  </sheetPr>
  <dimension ref="A1:G70"/>
  <sheetViews>
    <sheetView workbookViewId="0">
      <selection activeCell="F9" sqref="F9:G9"/>
    </sheetView>
  </sheetViews>
  <sheetFormatPr defaultColWidth="8.7109375" defaultRowHeight="15" x14ac:dyDescent="0.25"/>
  <cols>
    <col min="1" max="1" width="11.7109375" customWidth="1"/>
    <col min="2" max="2" width="33.7109375" customWidth="1"/>
    <col min="3" max="3" width="11.28515625" customWidth="1"/>
    <col min="4" max="4" width="14.42578125" customWidth="1"/>
    <col min="5" max="5" width="12" style="30" customWidth="1"/>
    <col min="6" max="6" width="8.7109375" customWidth="1"/>
  </cols>
  <sheetData>
    <row r="1" spans="1:7" s="29" customFormat="1" x14ac:dyDescent="0.25">
      <c r="A1" s="81" t="s">
        <v>60</v>
      </c>
      <c r="B1" s="81"/>
      <c r="C1" s="81"/>
      <c r="D1" s="81"/>
      <c r="E1" s="81"/>
      <c r="F1" s="81"/>
    </row>
    <row r="2" spans="1:7" x14ac:dyDescent="0.25">
      <c r="A2" s="81"/>
      <c r="B2" s="81"/>
      <c r="C2" s="81"/>
      <c r="D2" s="81"/>
      <c r="E2" s="81"/>
      <c r="F2" s="81"/>
    </row>
    <row r="4" spans="1:7" ht="15" customHeight="1" x14ac:dyDescent="0.25">
      <c r="A4" s="83" t="s">
        <v>61</v>
      </c>
      <c r="B4" s="83"/>
      <c r="C4" s="83"/>
      <c r="D4" s="83"/>
      <c r="E4" s="83"/>
      <c r="F4" s="83"/>
    </row>
    <row r="5" spans="1:7" ht="15" customHeight="1" x14ac:dyDescent="0.25">
      <c r="A5" s="83"/>
      <c r="B5" s="83"/>
      <c r="C5" s="83"/>
      <c r="D5" s="83"/>
      <c r="E5" s="83"/>
      <c r="F5" s="83"/>
    </row>
    <row r="6" spans="1:7" ht="15" customHeight="1" x14ac:dyDescent="0.25">
      <c r="A6" s="83"/>
      <c r="B6" s="83"/>
      <c r="C6" s="83"/>
      <c r="D6" s="83"/>
      <c r="E6" s="83"/>
      <c r="F6" s="83"/>
    </row>
    <row r="7" spans="1:7" x14ac:dyDescent="0.25">
      <c r="A7" s="83"/>
      <c r="B7" s="83"/>
      <c r="C7" s="83"/>
      <c r="D7" s="83"/>
      <c r="E7" s="83"/>
      <c r="F7" s="83"/>
    </row>
    <row r="8" spans="1:7" ht="4.5" customHeight="1" x14ac:dyDescent="0.25"/>
    <row r="9" spans="1:7" ht="15" customHeight="1" x14ac:dyDescent="0.25">
      <c r="A9" s="80" t="s">
        <v>62</v>
      </c>
      <c r="B9" s="31" t="s">
        <v>40</v>
      </c>
      <c r="C9" s="31" t="s">
        <v>41</v>
      </c>
      <c r="D9" s="31" t="s">
        <v>42</v>
      </c>
      <c r="E9" s="32" t="s">
        <v>43</v>
      </c>
      <c r="F9" s="85" t="s">
        <v>44</v>
      </c>
      <c r="G9" s="85"/>
    </row>
    <row r="10" spans="1:7" ht="15" customHeight="1" x14ac:dyDescent="0.25">
      <c r="A10" s="80"/>
      <c r="B10" s="33" t="s">
        <v>45</v>
      </c>
      <c r="C10" s="78"/>
      <c r="D10" s="78"/>
      <c r="E10" s="34"/>
      <c r="F10" s="85" t="s">
        <v>63</v>
      </c>
      <c r="G10" s="85"/>
    </row>
    <row r="11" spans="1:7" ht="15" customHeight="1" x14ac:dyDescent="0.25">
      <c r="A11" s="80"/>
      <c r="B11" s="35"/>
      <c r="C11" s="35"/>
      <c r="D11" s="36" t="str">
        <f>IF(ISBLANK(B11)," ",VLOOKUP(B11,'Activity List'!A$2:F$101,3,))</f>
        <v xml:space="preserve"> </v>
      </c>
      <c r="E11" s="37" t="str">
        <f>IF(ISBLANK(C11)," ",D11*C11)</f>
        <v xml:space="preserve"> </v>
      </c>
      <c r="F11" s="85" t="s">
        <v>47</v>
      </c>
      <c r="G11" s="85"/>
    </row>
    <row r="12" spans="1:7" ht="15" customHeight="1" x14ac:dyDescent="0.25">
      <c r="A12" s="80"/>
      <c r="B12" s="38"/>
      <c r="C12" s="38"/>
      <c r="D12" s="39" t="str">
        <f>IF(ISBLANK(B12)," ",VLOOKUP(B12,'Activity List'!A$2:F$101,3,))</f>
        <v xml:space="preserve"> </v>
      </c>
      <c r="E12" s="40" t="str">
        <f>IF(ISBLANK(C12)," ",D12*C12)</f>
        <v xml:space="preserve"> </v>
      </c>
      <c r="F12" s="85" t="s">
        <v>48</v>
      </c>
      <c r="G12" s="85"/>
    </row>
    <row r="13" spans="1:7" ht="15" customHeight="1" x14ac:dyDescent="0.25">
      <c r="A13" s="80"/>
      <c r="B13" s="35"/>
      <c r="C13" s="35"/>
      <c r="D13" s="36" t="str">
        <f>IF(ISBLANK(B13)," ",VLOOKUP(B13,'Activity List'!A$2:F$101,3,))</f>
        <v xml:space="preserve"> </v>
      </c>
      <c r="E13" s="37" t="str">
        <f>IF(ISBLANK(C13)," ",D13*C13)</f>
        <v xml:space="preserve"> </v>
      </c>
      <c r="F13" s="85" t="s">
        <v>49</v>
      </c>
      <c r="G13" s="85"/>
    </row>
    <row r="14" spans="1:7" ht="15" customHeight="1" x14ac:dyDescent="0.25">
      <c r="A14" s="80"/>
      <c r="B14" s="41"/>
      <c r="C14" s="41"/>
      <c r="D14" s="39" t="str">
        <f>IF(ISBLANK(B14)," ",VLOOKUP(B14,'Activity List'!A$2:F$101,3,))</f>
        <v xml:space="preserve"> </v>
      </c>
      <c r="E14" s="40" t="str">
        <f>IF(ISBLANK(C14)," ",D14*C14)</f>
        <v xml:space="preserve"> </v>
      </c>
      <c r="F14" s="85" t="s">
        <v>50</v>
      </c>
      <c r="G14" s="85"/>
    </row>
    <row r="15" spans="1:7" ht="15" customHeight="1" x14ac:dyDescent="0.25">
      <c r="A15" s="80"/>
      <c r="B15" s="35"/>
      <c r="C15" s="35"/>
      <c r="D15" s="36" t="str">
        <f>IF(ISBLANK(B15)," ",VLOOKUP(B15,'Activity List'!A$2:F$101,3,))</f>
        <v xml:space="preserve"> </v>
      </c>
      <c r="E15" s="37" t="str">
        <f>IF(ISBLANK(C15)," ",D15*C15)</f>
        <v xml:space="preserve"> </v>
      </c>
      <c r="F15" s="85" t="s">
        <v>51</v>
      </c>
      <c r="G15" s="85"/>
    </row>
    <row r="16" spans="1:7" ht="15.75" customHeight="1" x14ac:dyDescent="0.25">
      <c r="A16" s="80"/>
      <c r="B16" s="79" t="s">
        <v>52</v>
      </c>
      <c r="C16" s="79"/>
      <c r="D16" s="79"/>
      <c r="E16" s="32">
        <f>SUM(E10:E15)</f>
        <v>0</v>
      </c>
      <c r="F16" s="85" t="s">
        <v>53</v>
      </c>
      <c r="G16" s="85"/>
    </row>
    <row r="17" spans="1:7" ht="3.75" customHeight="1" x14ac:dyDescent="0.25">
      <c r="A17" s="42"/>
      <c r="B17" s="43"/>
      <c r="C17" s="43"/>
      <c r="D17" s="43"/>
      <c r="E17" s="44"/>
      <c r="F17" s="43"/>
      <c r="G17" s="43"/>
    </row>
    <row r="18" spans="1:7" ht="31.5" customHeight="1" x14ac:dyDescent="0.25">
      <c r="A18" s="80" t="s">
        <v>64</v>
      </c>
      <c r="B18" s="31" t="s">
        <v>40</v>
      </c>
      <c r="C18" s="31" t="s">
        <v>41</v>
      </c>
      <c r="D18" s="31" t="s">
        <v>42</v>
      </c>
      <c r="E18" s="32" t="s">
        <v>43</v>
      </c>
      <c r="F18" s="43"/>
      <c r="G18" s="43"/>
    </row>
    <row r="19" spans="1:7" x14ac:dyDescent="0.25">
      <c r="A19" s="80"/>
      <c r="B19" s="33" t="s">
        <v>45</v>
      </c>
      <c r="C19" s="78"/>
      <c r="D19" s="78"/>
      <c r="E19" s="34"/>
      <c r="F19" s="43"/>
      <c r="G19" s="43"/>
    </row>
    <row r="20" spans="1:7" x14ac:dyDescent="0.25">
      <c r="A20" s="80"/>
      <c r="B20" s="35"/>
      <c r="C20" s="35"/>
      <c r="D20" s="36" t="str">
        <f>IF(ISBLANK(B20)," ",VLOOKUP(B20,'Activity List'!A$2:F$101,3,))</f>
        <v xml:space="preserve"> </v>
      </c>
      <c r="E20" s="37" t="str">
        <f>IF(ISBLANK(C20)," ",D20*C20)</f>
        <v xml:space="preserve"> </v>
      </c>
      <c r="F20" s="43"/>
      <c r="G20" s="43"/>
    </row>
    <row r="21" spans="1:7" x14ac:dyDescent="0.25">
      <c r="A21" s="80"/>
      <c r="B21" s="41"/>
      <c r="C21" s="41"/>
      <c r="D21" s="39" t="str">
        <f>IF(ISBLANK(B21)," ",VLOOKUP(B21,'Activity List'!A$2:F$101,3,))</f>
        <v xml:space="preserve"> </v>
      </c>
      <c r="E21" s="40" t="str">
        <f>IF(ISBLANK(C21)," ",D21*C21)</f>
        <v xml:space="preserve"> </v>
      </c>
      <c r="F21" s="43"/>
      <c r="G21" s="43"/>
    </row>
    <row r="22" spans="1:7" x14ac:dyDescent="0.25">
      <c r="A22" s="80"/>
      <c r="B22" s="35"/>
      <c r="C22" s="35"/>
      <c r="D22" s="36" t="str">
        <f>IF(ISBLANK(B22)," ",VLOOKUP(B22,'Activity List'!A$2:F$101,3,))</f>
        <v xml:space="preserve"> </v>
      </c>
      <c r="E22" s="37" t="str">
        <f>IF(ISBLANK(C22)," ",D22*C22)</f>
        <v xml:space="preserve"> </v>
      </c>
      <c r="F22" s="43"/>
      <c r="G22" s="43"/>
    </row>
    <row r="23" spans="1:7" x14ac:dyDescent="0.25">
      <c r="A23" s="80"/>
      <c r="B23" s="41"/>
      <c r="C23" s="41"/>
      <c r="D23" s="39" t="str">
        <f>IF(ISBLANK(B23)," ",VLOOKUP(B23,'Activity List'!A$2:F$101,3,))</f>
        <v xml:space="preserve"> </v>
      </c>
      <c r="E23" s="40" t="str">
        <f>IF(ISBLANK(C23)," ",D23*C23)</f>
        <v xml:space="preserve"> </v>
      </c>
      <c r="F23" s="43"/>
      <c r="G23" s="43"/>
    </row>
    <row r="24" spans="1:7" x14ac:dyDescent="0.25">
      <c r="A24" s="80"/>
      <c r="B24" s="35"/>
      <c r="C24" s="35"/>
      <c r="D24" s="36" t="str">
        <f>IF(ISBLANK(B24)," ",VLOOKUP(B24,'Activity List'!A$2:F$101,3,))</f>
        <v xml:space="preserve"> </v>
      </c>
      <c r="E24" s="37" t="str">
        <f>IF(ISBLANK(C24)," ",D24*C24)</f>
        <v xml:space="preserve"> </v>
      </c>
      <c r="F24" s="43"/>
      <c r="G24" s="43"/>
    </row>
    <row r="25" spans="1:7" ht="15.75" x14ac:dyDescent="0.25">
      <c r="A25" s="80"/>
      <c r="B25" s="79" t="s">
        <v>52</v>
      </c>
      <c r="C25" s="79"/>
      <c r="D25" s="79"/>
      <c r="E25" s="32">
        <f>SUM(E19:E24)</f>
        <v>0</v>
      </c>
      <c r="F25" s="43"/>
      <c r="G25" s="43"/>
    </row>
    <row r="26" spans="1:7" ht="3.75" customHeight="1" x14ac:dyDescent="0.25">
      <c r="A26" s="43"/>
      <c r="B26" s="43"/>
      <c r="C26" s="43"/>
      <c r="D26" s="43"/>
      <c r="E26" s="44"/>
      <c r="F26" s="43"/>
      <c r="G26" s="43"/>
    </row>
    <row r="27" spans="1:7" ht="31.5" customHeight="1" x14ac:dyDescent="0.25">
      <c r="A27" s="80" t="s">
        <v>65</v>
      </c>
      <c r="B27" s="31" t="s">
        <v>40</v>
      </c>
      <c r="C27" s="31" t="s">
        <v>41</v>
      </c>
      <c r="D27" s="31" t="s">
        <v>42</v>
      </c>
      <c r="E27" s="32" t="s">
        <v>43</v>
      </c>
      <c r="F27" s="43"/>
      <c r="G27" s="43"/>
    </row>
    <row r="28" spans="1:7" x14ac:dyDescent="0.25">
      <c r="A28" s="80"/>
      <c r="B28" s="33" t="s">
        <v>45</v>
      </c>
      <c r="C28" s="78"/>
      <c r="D28" s="78"/>
      <c r="E28" s="34"/>
      <c r="F28" s="43"/>
      <c r="G28" s="43"/>
    </row>
    <row r="29" spans="1:7" x14ac:dyDescent="0.25">
      <c r="A29" s="80"/>
      <c r="B29" s="35"/>
      <c r="C29" s="35"/>
      <c r="D29" s="36" t="str">
        <f>IF(ISBLANK(B29)," ",VLOOKUP(B29,'Activity List'!A$2:F$101,3,))</f>
        <v xml:space="preserve"> </v>
      </c>
      <c r="E29" s="37" t="str">
        <f>IF(ISBLANK(C29)," ",D29*C29)</f>
        <v xml:space="preserve"> </v>
      </c>
      <c r="F29" s="43"/>
      <c r="G29" s="43"/>
    </row>
    <row r="30" spans="1:7" x14ac:dyDescent="0.25">
      <c r="A30" s="80"/>
      <c r="B30" s="41"/>
      <c r="C30" s="41"/>
      <c r="D30" s="39" t="str">
        <f>IF(ISBLANK(B30)," ",VLOOKUP(B30,'Activity List'!A$2:F$101,3,))</f>
        <v xml:space="preserve"> </v>
      </c>
      <c r="E30" s="40" t="str">
        <f>IF(ISBLANK(C30)," ",D30*C30)</f>
        <v xml:space="preserve"> </v>
      </c>
      <c r="F30" s="43"/>
      <c r="G30" s="43"/>
    </row>
    <row r="31" spans="1:7" x14ac:dyDescent="0.25">
      <c r="A31" s="80"/>
      <c r="B31" s="35"/>
      <c r="C31" s="35"/>
      <c r="D31" s="36" t="str">
        <f>IF(ISBLANK(B31)," ",VLOOKUP(B31,'Activity List'!A$2:F$101,3,))</f>
        <v xml:space="preserve"> </v>
      </c>
      <c r="E31" s="37" t="str">
        <f>IF(ISBLANK(C31)," ",D31*C31)</f>
        <v xml:space="preserve"> </v>
      </c>
      <c r="F31" s="43"/>
      <c r="G31" s="43"/>
    </row>
    <row r="32" spans="1:7" x14ac:dyDescent="0.25">
      <c r="A32" s="80"/>
      <c r="B32" s="41"/>
      <c r="C32" s="41"/>
      <c r="D32" s="39" t="str">
        <f>IF(ISBLANK(B32)," ",VLOOKUP(B32,'Activity List'!A$2:F$101,3,))</f>
        <v xml:space="preserve"> </v>
      </c>
      <c r="E32" s="40" t="str">
        <f>IF(ISBLANK(C32)," ",D32*C32)</f>
        <v xml:space="preserve"> </v>
      </c>
      <c r="F32" s="43"/>
      <c r="G32" s="43"/>
    </row>
    <row r="33" spans="1:7" x14ac:dyDescent="0.25">
      <c r="A33" s="80"/>
      <c r="B33" s="35"/>
      <c r="C33" s="35"/>
      <c r="D33" s="36" t="str">
        <f>IF(ISBLANK(B33)," ",VLOOKUP(B33,'Activity List'!A$2:F$101,3,))</f>
        <v xml:space="preserve"> </v>
      </c>
      <c r="E33" s="37" t="str">
        <f>IF(ISBLANK(C33)," ",D33*C33)</f>
        <v xml:space="preserve"> </v>
      </c>
      <c r="F33" s="43"/>
      <c r="G33" s="43"/>
    </row>
    <row r="34" spans="1:7" ht="15.75" x14ac:dyDescent="0.25">
      <c r="A34" s="80"/>
      <c r="B34" s="79" t="s">
        <v>52</v>
      </c>
      <c r="C34" s="79"/>
      <c r="D34" s="79"/>
      <c r="E34" s="45">
        <f>SUM(E28:E33)</f>
        <v>0</v>
      </c>
      <c r="F34" s="43"/>
      <c r="G34" s="43"/>
    </row>
    <row r="35" spans="1:7" ht="3.75" customHeight="1" x14ac:dyDescent="0.25">
      <c r="A35" s="43"/>
      <c r="B35" s="43"/>
      <c r="C35" s="43"/>
      <c r="D35" s="43"/>
      <c r="E35" s="44"/>
      <c r="F35" s="43"/>
      <c r="G35" s="43"/>
    </row>
    <row r="36" spans="1:7" ht="31.5" customHeight="1" x14ac:dyDescent="0.25">
      <c r="A36" s="80" t="s">
        <v>66</v>
      </c>
      <c r="B36" s="31" t="s">
        <v>40</v>
      </c>
      <c r="C36" s="31" t="s">
        <v>41</v>
      </c>
      <c r="D36" s="31" t="s">
        <v>42</v>
      </c>
      <c r="E36" s="32" t="s">
        <v>43</v>
      </c>
      <c r="F36" s="43"/>
      <c r="G36" s="43"/>
    </row>
    <row r="37" spans="1:7" x14ac:dyDescent="0.25">
      <c r="A37" s="80"/>
      <c r="B37" s="33" t="s">
        <v>45</v>
      </c>
      <c r="C37" s="78"/>
      <c r="D37" s="78"/>
      <c r="E37" s="34"/>
      <c r="F37" s="43"/>
      <c r="G37" s="43"/>
    </row>
    <row r="38" spans="1:7" x14ac:dyDescent="0.25">
      <c r="A38" s="80"/>
      <c r="B38" s="35"/>
      <c r="C38" s="35"/>
      <c r="D38" s="36" t="str">
        <f>IF(ISBLANK(B38)," ",VLOOKUP(B38,'Activity List'!A$2:F$101,3,))</f>
        <v xml:space="preserve"> </v>
      </c>
      <c r="E38" s="37" t="str">
        <f>IF(ISBLANK(C38)," ",D38*C38)</f>
        <v xml:space="preserve"> </v>
      </c>
      <c r="F38" s="43"/>
      <c r="G38" s="43"/>
    </row>
    <row r="39" spans="1:7" x14ac:dyDescent="0.25">
      <c r="A39" s="80"/>
      <c r="B39" s="38"/>
      <c r="C39" s="38"/>
      <c r="D39" s="39" t="str">
        <f>IF(ISBLANK(B39)," ",VLOOKUP(B39,'Activity List'!A$2:F$101,3,))</f>
        <v xml:space="preserve"> </v>
      </c>
      <c r="E39" s="40" t="str">
        <f>IF(ISBLANK(C39)," ",D39*C39)</f>
        <v xml:space="preserve"> </v>
      </c>
      <c r="F39" s="43"/>
      <c r="G39" s="43"/>
    </row>
    <row r="40" spans="1:7" x14ac:dyDescent="0.25">
      <c r="A40" s="80"/>
      <c r="B40" s="35"/>
      <c r="C40" s="35"/>
      <c r="D40" s="36" t="str">
        <f>IF(ISBLANK(B40)," ",VLOOKUP(B40,'Activity List'!A$2:F$101,3,))</f>
        <v xml:space="preserve"> </v>
      </c>
      <c r="E40" s="37" t="str">
        <f>IF(ISBLANK(C40)," ",D40*C40)</f>
        <v xml:space="preserve"> </v>
      </c>
      <c r="F40" s="43"/>
      <c r="G40" s="43"/>
    </row>
    <row r="41" spans="1:7" x14ac:dyDescent="0.25">
      <c r="A41" s="80"/>
      <c r="B41" s="41"/>
      <c r="C41" s="41"/>
      <c r="D41" s="39" t="str">
        <f>IF(ISBLANK(B41)," ",VLOOKUP(B41,'Activity List'!A$2:F$101,3,))</f>
        <v xml:space="preserve"> </v>
      </c>
      <c r="E41" s="40" t="str">
        <f>IF(ISBLANK(C41)," ",D41*C41)</f>
        <v xml:space="preserve"> </v>
      </c>
      <c r="F41" s="43"/>
      <c r="G41" s="43"/>
    </row>
    <row r="42" spans="1:7" x14ac:dyDescent="0.25">
      <c r="A42" s="80"/>
      <c r="B42" s="35"/>
      <c r="C42" s="35"/>
      <c r="D42" s="36" t="str">
        <f>IF(ISBLANK(B42)," ",VLOOKUP(B42,'Activity List'!A$2:F$101,3,))</f>
        <v xml:space="preserve"> </v>
      </c>
      <c r="E42" s="37" t="str">
        <f>IF(ISBLANK(C42)," ",D42*C42)</f>
        <v xml:space="preserve"> </v>
      </c>
      <c r="F42" s="43"/>
      <c r="G42" s="43"/>
    </row>
    <row r="43" spans="1:7" ht="15.75" x14ac:dyDescent="0.25">
      <c r="A43" s="80"/>
      <c r="B43" s="79" t="s">
        <v>52</v>
      </c>
      <c r="C43" s="79"/>
      <c r="D43" s="79"/>
      <c r="E43" s="45">
        <f>SUM(E37:E42)</f>
        <v>0</v>
      </c>
      <c r="F43" s="43"/>
      <c r="G43" s="43"/>
    </row>
    <row r="44" spans="1:7" x14ac:dyDescent="0.25">
      <c r="A44" s="43"/>
      <c r="B44" s="43"/>
      <c r="C44" s="43"/>
      <c r="D44" s="43"/>
      <c r="E44" s="44"/>
      <c r="F44" s="43"/>
      <c r="G44" s="43"/>
    </row>
    <row r="45" spans="1:7" ht="31.5" customHeight="1" x14ac:dyDescent="0.25">
      <c r="A45" s="80" t="s">
        <v>67</v>
      </c>
      <c r="B45" s="31" t="s">
        <v>40</v>
      </c>
      <c r="C45" s="31" t="s">
        <v>41</v>
      </c>
      <c r="D45" s="31" t="s">
        <v>42</v>
      </c>
      <c r="E45" s="32" t="s">
        <v>43</v>
      </c>
      <c r="F45" s="43"/>
      <c r="G45" s="43"/>
    </row>
    <row r="46" spans="1:7" x14ac:dyDescent="0.25">
      <c r="A46" s="80"/>
      <c r="B46" s="33" t="s">
        <v>45</v>
      </c>
      <c r="C46" s="78"/>
      <c r="D46" s="78"/>
      <c r="E46" s="34"/>
      <c r="F46" s="43"/>
      <c r="G46" s="43"/>
    </row>
    <row r="47" spans="1:7" x14ac:dyDescent="0.25">
      <c r="A47" s="80"/>
      <c r="B47" s="35"/>
      <c r="C47" s="35"/>
      <c r="D47" s="36" t="str">
        <f>IF(ISBLANK(B47)," ",VLOOKUP(B47,'Activity List'!A$2:F$101,3,))</f>
        <v xml:space="preserve"> </v>
      </c>
      <c r="E47" s="37" t="str">
        <f>IF(ISBLANK(C47)," ",D47*C47)</f>
        <v xml:space="preserve"> </v>
      </c>
      <c r="F47" s="43"/>
      <c r="G47" s="43"/>
    </row>
    <row r="48" spans="1:7" x14ac:dyDescent="0.25">
      <c r="A48" s="80"/>
      <c r="B48" s="38"/>
      <c r="C48" s="38"/>
      <c r="D48" s="39" t="str">
        <f>IF(ISBLANK(B48)," ",VLOOKUP(B48,'Activity List'!A$2:F$101,3,))</f>
        <v xml:space="preserve"> </v>
      </c>
      <c r="E48" s="40" t="str">
        <f>IF(ISBLANK(C48)," ",D48*C48)</f>
        <v xml:space="preserve"> </v>
      </c>
    </row>
    <row r="49" spans="1:5" x14ac:dyDescent="0.25">
      <c r="A49" s="80"/>
      <c r="B49" s="35"/>
      <c r="C49" s="35"/>
      <c r="D49" s="36" t="str">
        <f>IF(ISBLANK(B49)," ",VLOOKUP(B49,'Activity List'!A$2:F$101,3,))</f>
        <v xml:space="preserve"> </v>
      </c>
      <c r="E49" s="37" t="str">
        <f>IF(ISBLANK(C49)," ",D49*C49)</f>
        <v xml:space="preserve"> </v>
      </c>
    </row>
    <row r="50" spans="1:5" x14ac:dyDescent="0.25">
      <c r="A50" s="80"/>
      <c r="B50" s="41"/>
      <c r="C50" s="41"/>
      <c r="D50" s="39" t="str">
        <f>IF(ISBLANK(B50)," ",VLOOKUP(B50,'Activity List'!A$2:F$101,3,))</f>
        <v xml:space="preserve"> </v>
      </c>
      <c r="E50" s="40" t="str">
        <f>IF(ISBLANK(C50)," ",D50*C50)</f>
        <v xml:space="preserve"> </v>
      </c>
    </row>
    <row r="51" spans="1:5" x14ac:dyDescent="0.25">
      <c r="A51" s="80"/>
      <c r="B51" s="35"/>
      <c r="C51" s="35"/>
      <c r="D51" s="36" t="str">
        <f>IF(ISBLANK(B51)," ",VLOOKUP(B51,'Activity List'!A$2:F$101,3,))</f>
        <v xml:space="preserve"> </v>
      </c>
      <c r="E51" s="37" t="str">
        <f>IF(ISBLANK(C51)," ",D51*C51)</f>
        <v xml:space="preserve"> </v>
      </c>
    </row>
    <row r="52" spans="1:5" ht="15.75" x14ac:dyDescent="0.25">
      <c r="A52" s="80"/>
      <c r="B52" s="79" t="s">
        <v>52</v>
      </c>
      <c r="C52" s="79"/>
      <c r="D52" s="79"/>
      <c r="E52" s="45">
        <f>SUM(E46:E51)</f>
        <v>0</v>
      </c>
    </row>
    <row r="54" spans="1:5" ht="31.5" customHeight="1" x14ac:dyDescent="0.25">
      <c r="A54" s="80" t="s">
        <v>68</v>
      </c>
      <c r="B54" s="31" t="s">
        <v>40</v>
      </c>
      <c r="C54" s="31" t="s">
        <v>41</v>
      </c>
      <c r="D54" s="31" t="s">
        <v>42</v>
      </c>
      <c r="E54" s="32" t="s">
        <v>43</v>
      </c>
    </row>
    <row r="55" spans="1:5" x14ac:dyDescent="0.25">
      <c r="A55" s="80"/>
      <c r="B55" s="33" t="s">
        <v>45</v>
      </c>
      <c r="C55" s="78"/>
      <c r="D55" s="78"/>
      <c r="E55" s="34"/>
    </row>
    <row r="56" spans="1:5" x14ac:dyDescent="0.25">
      <c r="A56" s="80"/>
      <c r="B56" s="35"/>
      <c r="C56" s="35"/>
      <c r="D56" s="36" t="str">
        <f>IF(ISBLANK(B56)," ",VLOOKUP(B56,'Activity List'!A$2:F$101,3,))</f>
        <v xml:space="preserve"> </v>
      </c>
      <c r="E56" s="37" t="str">
        <f>IF(ISBLANK(C56)," ",D56*C56)</f>
        <v xml:space="preserve"> </v>
      </c>
    </row>
    <row r="57" spans="1:5" x14ac:dyDescent="0.25">
      <c r="A57" s="80"/>
      <c r="B57" s="38"/>
      <c r="C57" s="38"/>
      <c r="D57" s="39" t="str">
        <f>IF(ISBLANK(B57)," ",VLOOKUP(B57,'Activity List'!A$2:F$101,3,))</f>
        <v xml:space="preserve"> </v>
      </c>
      <c r="E57" s="40" t="str">
        <f>IF(ISBLANK(C57)," ",D57*C57)</f>
        <v xml:space="preserve"> </v>
      </c>
    </row>
    <row r="58" spans="1:5" x14ac:dyDescent="0.25">
      <c r="A58" s="80"/>
      <c r="B58" s="35"/>
      <c r="C58" s="35"/>
      <c r="D58" s="36" t="str">
        <f>IF(ISBLANK(B58)," ",VLOOKUP(B58,'Activity List'!A$2:F$101,3,))</f>
        <v xml:space="preserve"> </v>
      </c>
      <c r="E58" s="37" t="str">
        <f>IF(ISBLANK(C58)," ",D58*C58)</f>
        <v xml:space="preserve"> </v>
      </c>
    </row>
    <row r="59" spans="1:5" x14ac:dyDescent="0.25">
      <c r="A59" s="80"/>
      <c r="B59" s="41"/>
      <c r="C59" s="41"/>
      <c r="D59" s="39" t="str">
        <f>IF(ISBLANK(B59)," ",VLOOKUP(B59,'Activity List'!A$2:F$101,3,))</f>
        <v xml:space="preserve"> </v>
      </c>
      <c r="E59" s="40" t="str">
        <f>IF(ISBLANK(C59)," ",D59*C59)</f>
        <v xml:space="preserve"> </v>
      </c>
    </row>
    <row r="60" spans="1:5" x14ac:dyDescent="0.25">
      <c r="A60" s="80"/>
      <c r="B60" s="35"/>
      <c r="C60" s="35"/>
      <c r="D60" s="36" t="str">
        <f>IF(ISBLANK(B60)," ",VLOOKUP(B60,'Activity List'!A$2:F$101,3,))</f>
        <v xml:space="preserve"> </v>
      </c>
      <c r="E60" s="37" t="str">
        <f>IF(ISBLANK(C60)," ",D60*C60)</f>
        <v xml:space="preserve"> </v>
      </c>
    </row>
    <row r="61" spans="1:5" ht="15.75" x14ac:dyDescent="0.25">
      <c r="A61" s="80"/>
      <c r="B61" s="79" t="s">
        <v>52</v>
      </c>
      <c r="C61" s="79"/>
      <c r="D61" s="79"/>
      <c r="E61" s="45">
        <f>SUM(E55:E60)</f>
        <v>0</v>
      </c>
    </row>
    <row r="63" spans="1:5" ht="31.5" customHeight="1" x14ac:dyDescent="0.25">
      <c r="A63" s="80" t="s">
        <v>69</v>
      </c>
      <c r="B63" s="31" t="s">
        <v>40</v>
      </c>
      <c r="C63" s="31" t="s">
        <v>41</v>
      </c>
      <c r="D63" s="31" t="s">
        <v>42</v>
      </c>
      <c r="E63" s="32" t="s">
        <v>43</v>
      </c>
    </row>
    <row r="64" spans="1:5" x14ac:dyDescent="0.25">
      <c r="A64" s="80"/>
      <c r="B64" s="33" t="s">
        <v>45</v>
      </c>
      <c r="C64" s="78"/>
      <c r="D64" s="78"/>
      <c r="E64" s="34"/>
    </row>
    <row r="65" spans="1:5" x14ac:dyDescent="0.25">
      <c r="A65" s="80"/>
      <c r="B65" s="35"/>
      <c r="C65" s="35"/>
      <c r="D65" s="36" t="str">
        <f>IF(ISBLANK(B65)," ",VLOOKUP(B65,'Activity List'!A$2:F$101,3,))</f>
        <v xml:space="preserve"> </v>
      </c>
      <c r="E65" s="37" t="str">
        <f>IF(ISBLANK(C65)," ",D65*C65)</f>
        <v xml:space="preserve"> </v>
      </c>
    </row>
    <row r="66" spans="1:5" x14ac:dyDescent="0.25">
      <c r="A66" s="80"/>
      <c r="B66" s="38"/>
      <c r="C66" s="38"/>
      <c r="D66" s="39" t="str">
        <f>IF(ISBLANK(B66)," ",VLOOKUP(B66,'Activity List'!A$2:F$101,3,))</f>
        <v xml:space="preserve"> </v>
      </c>
      <c r="E66" s="40" t="str">
        <f>IF(ISBLANK(C66)," ",D66*C66)</f>
        <v xml:space="preserve"> </v>
      </c>
    </row>
    <row r="67" spans="1:5" x14ac:dyDescent="0.25">
      <c r="A67" s="80"/>
      <c r="B67" s="35"/>
      <c r="C67" s="35"/>
      <c r="D67" s="36" t="str">
        <f>IF(ISBLANK(B67)," ",VLOOKUP(B67,'Activity List'!A$2:F$101,3,))</f>
        <v xml:space="preserve"> </v>
      </c>
      <c r="E67" s="37" t="str">
        <f>IF(ISBLANK(C67)," ",D67*C67)</f>
        <v xml:space="preserve"> </v>
      </c>
    </row>
    <row r="68" spans="1:5" x14ac:dyDescent="0.25">
      <c r="A68" s="80"/>
      <c r="B68" s="41"/>
      <c r="C68" s="41"/>
      <c r="D68" s="39" t="str">
        <f>IF(ISBLANK(B68)," ",VLOOKUP(B68,'Activity List'!A$2:F$101,3,))</f>
        <v xml:space="preserve"> </v>
      </c>
      <c r="E68" s="40" t="str">
        <f>IF(ISBLANK(C68)," ",D68*C68)</f>
        <v xml:space="preserve"> </v>
      </c>
    </row>
    <row r="69" spans="1:5" x14ac:dyDescent="0.25">
      <c r="A69" s="80"/>
      <c r="B69" s="35"/>
      <c r="C69" s="35"/>
      <c r="D69" s="36" t="str">
        <f>IF(ISBLANK(B69)," ",VLOOKUP(B69,'Activity List'!A$2:F$101,3,))</f>
        <v xml:space="preserve"> </v>
      </c>
      <c r="E69" s="37" t="str">
        <f>IF(ISBLANK(C69)," ",D69*C69)</f>
        <v xml:space="preserve"> </v>
      </c>
    </row>
    <row r="70" spans="1:5" ht="15.75" x14ac:dyDescent="0.25">
      <c r="A70" s="80"/>
      <c r="B70" s="79" t="s">
        <v>52</v>
      </c>
      <c r="C70" s="79"/>
      <c r="D70" s="79"/>
      <c r="E70" s="45">
        <f>SUM(E64:E69)</f>
        <v>0</v>
      </c>
    </row>
  </sheetData>
  <mergeCells count="31">
    <mergeCell ref="A1:F2"/>
    <mergeCell ref="A4:F7"/>
    <mergeCell ref="A9:A16"/>
    <mergeCell ref="F9:G9"/>
    <mergeCell ref="C10:D10"/>
    <mergeCell ref="F10:G10"/>
    <mergeCell ref="F11:G11"/>
    <mergeCell ref="F12:G12"/>
    <mergeCell ref="F15:G15"/>
    <mergeCell ref="F13:G13"/>
    <mergeCell ref="B16:D16"/>
    <mergeCell ref="F14:G14"/>
    <mergeCell ref="A18:A25"/>
    <mergeCell ref="C19:D19"/>
    <mergeCell ref="B25:D25"/>
    <mergeCell ref="F16:G16"/>
    <mergeCell ref="A27:A34"/>
    <mergeCell ref="C28:D28"/>
    <mergeCell ref="B34:D34"/>
    <mergeCell ref="A36:A43"/>
    <mergeCell ref="C37:D37"/>
    <mergeCell ref="B43:D43"/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</mergeCells>
  <hyperlinks>
    <hyperlink ref="F9" location="CaptainsTracking!A1" display="Return to Weekly Log" xr:uid="{6DAE7ECC-3A1D-4056-A523-036D3C564E01}"/>
    <hyperlink ref="F9:G9" location="'Participant Tracking'!A1" display="Return to Weekly Log" xr:uid="{D38E62F9-19F3-4F6A-BF13-DF8FFEC9F248}"/>
    <hyperlink ref="F11" location="'Week 3 Conversion'!A1" display="Go to Week 3" xr:uid="{E0E8D088-2F1D-46F4-B140-127C9EC60ADA}"/>
    <hyperlink ref="F12" location="'Week 4 Conversion'!A1" display="Go to Week 4" xr:uid="{950B8953-40A3-49FD-99CD-2D3739AAFCD7}"/>
    <hyperlink ref="F13" location="'Week 5 Conversion'!A1" display="Go to Week 5" xr:uid="{D655E971-E5F9-4391-B582-1899D47056BB}"/>
    <hyperlink ref="F14" location="'Week 6 Conversion'!A1" display="Go to Week 6" xr:uid="{447AE199-8ADF-4F0A-8C2E-B8301CBCAD81}"/>
    <hyperlink ref="F15" location="'Week 7 Conversion'!A1" display="Go to Week 7" xr:uid="{83559579-E195-4016-970F-ACC4AC2495C9}"/>
    <hyperlink ref="F16" location="'Week 8 Conversion'!A1" display="Go to Week 8" xr:uid="{3FDEEF4B-1F58-423F-9613-68C2BD72BE13}"/>
    <hyperlink ref="F11:G11" location="Week_3_Conversion!A1" display="Go to Week 3" xr:uid="{2C7C2F90-8F93-4E34-8EED-69A01A6BFB10}"/>
    <hyperlink ref="F12:G12" location="Week_4_Conversion!A1" display="Go to Week 4" xr:uid="{3AF865A1-D9F6-4194-8049-AEA0F245C679}"/>
    <hyperlink ref="F13:G13" location="Week_5_Conversion!A1" display="Go to Week 5" xr:uid="{EE77C193-30CE-4DCD-965C-EE729421602A}"/>
    <hyperlink ref="F14:G14" location="Week_6_Conversion!A1" display="Go to Week 6" xr:uid="{E9FBE5B7-FBD9-4156-B831-BBEF513843F6}"/>
    <hyperlink ref="F15:G15" location="Week_7_Conversion!A1" display="Go to Week 7" xr:uid="{B815E88B-C6E9-43C5-9BBA-31FD51986998}"/>
    <hyperlink ref="F16:G16" location="Week_8_Conversion!A1" display="Go to Week 8" xr:uid="{4177041E-8E7C-4DB8-95AE-F1C63E5A12BD}"/>
    <hyperlink ref="F10" location="'Week 2 Conversion'!A1" display="Go to Week 2" xr:uid="{F8806086-854B-4A0A-A9F1-987D55508817}"/>
    <hyperlink ref="F10:G10" location="Week_1_Conversion!A1" display="Go to Week 1" xr:uid="{71A9DD94-4628-4C1C-8597-2718945306EA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A44D2EE-4BBC-4C0D-8708-9FA7BED67EC3}">
          <x14:formula1>
            <xm:f>'Activity List'!$A$2:$A$101</xm:f>
          </x14:formula1>
          <xm:sqref>B65:B69 B11:B15 B20:B24 B29:B33 B38:B42 B47:B51 B56:B60</xm:sqref>
        </x14:dataValidation>
      </x14:dataValidations>
    </ext>
  </extLst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B9950-FE43-46B9-9AD4-CCC6344158E7}">
  <sheetPr codeName="Sheet4">
    <tabColor rgb="FFBF8F00"/>
    <pageSetUpPr fitToPage="1"/>
  </sheetPr>
  <dimension ref="A1:H70"/>
  <sheetViews>
    <sheetView workbookViewId="0">
      <selection activeCell="F9" sqref="F9:G9"/>
    </sheetView>
  </sheetViews>
  <sheetFormatPr defaultColWidth="8.7109375" defaultRowHeight="15" x14ac:dyDescent="0.25"/>
  <cols>
    <col min="1" max="1" width="11.7109375" customWidth="1"/>
    <col min="2" max="2" width="33.7109375" customWidth="1"/>
    <col min="3" max="3" width="11.28515625" customWidth="1"/>
    <col min="4" max="4" width="14.42578125" customWidth="1"/>
    <col min="5" max="5" width="12" style="30" customWidth="1"/>
    <col min="6" max="6" width="8.7109375" customWidth="1"/>
  </cols>
  <sheetData>
    <row r="1" spans="1:8" s="29" customFormat="1" x14ac:dyDescent="0.25">
      <c r="A1" s="81" t="s">
        <v>70</v>
      </c>
      <c r="B1" s="81"/>
      <c r="C1" s="81"/>
      <c r="D1" s="81"/>
      <c r="E1" s="81"/>
      <c r="F1" s="81"/>
    </row>
    <row r="2" spans="1:8" x14ac:dyDescent="0.25">
      <c r="A2" s="81"/>
      <c r="B2" s="81"/>
      <c r="C2" s="81"/>
      <c r="D2" s="81"/>
      <c r="E2" s="81"/>
      <c r="F2" s="81"/>
    </row>
    <row r="4" spans="1:8" ht="15" customHeight="1" x14ac:dyDescent="0.25">
      <c r="A4" s="83" t="s">
        <v>71</v>
      </c>
      <c r="B4" s="83"/>
      <c r="C4" s="83"/>
      <c r="D4" s="83"/>
      <c r="E4" s="83"/>
      <c r="F4" s="83"/>
    </row>
    <row r="5" spans="1:8" ht="15" customHeight="1" x14ac:dyDescent="0.25">
      <c r="A5" s="83"/>
      <c r="B5" s="83"/>
      <c r="C5" s="83"/>
      <c r="D5" s="83"/>
      <c r="E5" s="83"/>
      <c r="F5" s="83"/>
    </row>
    <row r="6" spans="1:8" ht="15" customHeight="1" x14ac:dyDescent="0.25">
      <c r="A6" s="83"/>
      <c r="B6" s="83"/>
      <c r="C6" s="83"/>
      <c r="D6" s="83"/>
      <c r="E6" s="83"/>
      <c r="F6" s="83"/>
    </row>
    <row r="7" spans="1:8" x14ac:dyDescent="0.25">
      <c r="A7" s="83"/>
      <c r="B7" s="83"/>
      <c r="C7" s="83"/>
      <c r="D7" s="83"/>
      <c r="E7" s="83"/>
      <c r="F7" s="83"/>
    </row>
    <row r="8" spans="1:8" ht="4.5" customHeight="1" x14ac:dyDescent="0.25"/>
    <row r="9" spans="1:8" ht="15" customHeight="1" x14ac:dyDescent="0.25">
      <c r="A9" s="80" t="s">
        <v>72</v>
      </c>
      <c r="B9" s="31" t="s">
        <v>40</v>
      </c>
      <c r="C9" s="31" t="s">
        <v>41</v>
      </c>
      <c r="D9" s="31" t="s">
        <v>42</v>
      </c>
      <c r="E9" s="32" t="s">
        <v>43</v>
      </c>
      <c r="F9" s="85" t="s">
        <v>44</v>
      </c>
      <c r="G9" s="85"/>
      <c r="H9" s="43"/>
    </row>
    <row r="10" spans="1:8" ht="15" customHeight="1" x14ac:dyDescent="0.25">
      <c r="A10" s="80"/>
      <c r="B10" s="33" t="s">
        <v>45</v>
      </c>
      <c r="C10" s="78"/>
      <c r="D10" s="78"/>
      <c r="E10" s="34"/>
      <c r="F10" s="85" t="s">
        <v>63</v>
      </c>
      <c r="G10" s="85"/>
    </row>
    <row r="11" spans="1:8" ht="15" customHeight="1" x14ac:dyDescent="0.25">
      <c r="A11" s="80"/>
      <c r="B11" s="35"/>
      <c r="C11" s="35"/>
      <c r="D11" s="36" t="str">
        <f>IF(ISBLANK(B11)," ",VLOOKUP(B11,'Activity List'!A$2:F$101,3,))</f>
        <v xml:space="preserve"> </v>
      </c>
      <c r="E11" s="37" t="str">
        <f>IF(ISBLANK(C11)," ",D11*C11)</f>
        <v xml:space="preserve"> </v>
      </c>
      <c r="F11" s="85" t="s">
        <v>46</v>
      </c>
      <c r="G11" s="85"/>
    </row>
    <row r="12" spans="1:8" ht="15" customHeight="1" x14ac:dyDescent="0.25">
      <c r="A12" s="80"/>
      <c r="B12" s="38"/>
      <c r="C12" s="38"/>
      <c r="D12" s="39" t="str">
        <f>IF(ISBLANK(B12)," ",VLOOKUP(B12,'Activity List'!A$2:F$101,3,))</f>
        <v xml:space="preserve"> </v>
      </c>
      <c r="E12" s="40" t="str">
        <f>IF(ISBLANK(C12)," ",D12*C12)</f>
        <v xml:space="preserve"> </v>
      </c>
      <c r="F12" s="85" t="s">
        <v>48</v>
      </c>
      <c r="G12" s="85"/>
    </row>
    <row r="13" spans="1:8" ht="15" customHeight="1" x14ac:dyDescent="0.25">
      <c r="A13" s="80"/>
      <c r="B13" s="35"/>
      <c r="C13" s="35"/>
      <c r="D13" s="36" t="str">
        <f>IF(ISBLANK(B13)," ",VLOOKUP(B13,'Activity List'!A$2:F$101,3,))</f>
        <v xml:space="preserve"> </v>
      </c>
      <c r="E13" s="37" t="str">
        <f>IF(ISBLANK(C13)," ",D13*C13)</f>
        <v xml:space="preserve"> </v>
      </c>
      <c r="F13" s="85" t="s">
        <v>49</v>
      </c>
      <c r="G13" s="85"/>
    </row>
    <row r="14" spans="1:8" ht="15" customHeight="1" x14ac:dyDescent="0.25">
      <c r="A14" s="80"/>
      <c r="B14" s="41"/>
      <c r="C14" s="41"/>
      <c r="D14" s="39" t="str">
        <f>IF(ISBLANK(B14)," ",VLOOKUP(B14,'Activity List'!A$2:F$101,3,))</f>
        <v xml:space="preserve"> </v>
      </c>
      <c r="E14" s="40" t="str">
        <f>IF(ISBLANK(C14)," ",D14*C14)</f>
        <v xml:space="preserve"> </v>
      </c>
      <c r="F14" s="85" t="s">
        <v>50</v>
      </c>
      <c r="G14" s="85"/>
    </row>
    <row r="15" spans="1:8" ht="15" customHeight="1" x14ac:dyDescent="0.25">
      <c r="A15" s="80"/>
      <c r="B15" s="35"/>
      <c r="C15" s="35"/>
      <c r="D15" s="36" t="str">
        <f>IF(ISBLANK(B15)," ",VLOOKUP(B15,'Activity List'!A$2:F$101,3,))</f>
        <v xml:space="preserve"> </v>
      </c>
      <c r="E15" s="37" t="str">
        <f>IF(ISBLANK(C15)," ",D15*C15)</f>
        <v xml:space="preserve"> </v>
      </c>
      <c r="F15" s="85" t="s">
        <v>51</v>
      </c>
      <c r="G15" s="85"/>
    </row>
    <row r="16" spans="1:8" ht="15.75" customHeight="1" x14ac:dyDescent="0.25">
      <c r="A16" s="80"/>
      <c r="B16" s="79" t="s">
        <v>52</v>
      </c>
      <c r="C16" s="79"/>
      <c r="D16" s="79"/>
      <c r="E16" s="32">
        <f>SUM(E10:E15)</f>
        <v>0</v>
      </c>
      <c r="F16" s="85" t="s">
        <v>53</v>
      </c>
      <c r="G16" s="85"/>
    </row>
    <row r="17" spans="1:7" ht="3.75" customHeight="1" x14ac:dyDescent="0.25">
      <c r="A17" s="42"/>
      <c r="B17" s="43"/>
      <c r="C17" s="43"/>
      <c r="D17" s="43"/>
      <c r="E17" s="44"/>
      <c r="F17" s="43"/>
      <c r="G17" s="43"/>
    </row>
    <row r="18" spans="1:7" ht="31.5" customHeight="1" x14ac:dyDescent="0.25">
      <c r="A18" s="80" t="s">
        <v>73</v>
      </c>
      <c r="B18" s="31" t="s">
        <v>40</v>
      </c>
      <c r="C18" s="31" t="s">
        <v>41</v>
      </c>
      <c r="D18" s="31" t="s">
        <v>42</v>
      </c>
      <c r="E18" s="32" t="s">
        <v>43</v>
      </c>
      <c r="F18" s="43"/>
      <c r="G18" s="43"/>
    </row>
    <row r="19" spans="1:7" x14ac:dyDescent="0.25">
      <c r="A19" s="80"/>
      <c r="B19" s="33" t="s">
        <v>45</v>
      </c>
      <c r="C19" s="78"/>
      <c r="D19" s="78"/>
      <c r="E19" s="34"/>
      <c r="F19" s="43"/>
      <c r="G19" s="43"/>
    </row>
    <row r="20" spans="1:7" x14ac:dyDescent="0.25">
      <c r="A20" s="80"/>
      <c r="B20" s="35"/>
      <c r="C20" s="35"/>
      <c r="D20" s="36" t="str">
        <f>IF(ISBLANK(B20)," ",VLOOKUP(B20,'Activity List'!A$2:F$101,3,))</f>
        <v xml:space="preserve"> </v>
      </c>
      <c r="E20" s="37" t="str">
        <f>IF(ISBLANK(C20)," ",D20*C20)</f>
        <v xml:space="preserve"> </v>
      </c>
      <c r="F20" s="43"/>
      <c r="G20" s="43"/>
    </row>
    <row r="21" spans="1:7" x14ac:dyDescent="0.25">
      <c r="A21" s="80"/>
      <c r="B21" s="41"/>
      <c r="C21" s="41"/>
      <c r="D21" s="39" t="str">
        <f>IF(ISBLANK(B21)," ",VLOOKUP(B21,'Activity List'!A$2:F$101,3,))</f>
        <v xml:space="preserve"> </v>
      </c>
      <c r="E21" s="40" t="str">
        <f>IF(ISBLANK(C21)," ",D21*C21)</f>
        <v xml:space="preserve"> </v>
      </c>
      <c r="F21" s="43"/>
      <c r="G21" s="43"/>
    </row>
    <row r="22" spans="1:7" x14ac:dyDescent="0.25">
      <c r="A22" s="80"/>
      <c r="B22" s="35"/>
      <c r="C22" s="35"/>
      <c r="D22" s="36" t="str">
        <f>IF(ISBLANK(B22)," ",VLOOKUP(B22,'Activity List'!A$2:F$101,3,))</f>
        <v xml:space="preserve"> </v>
      </c>
      <c r="E22" s="37" t="str">
        <f>IF(ISBLANK(C22)," ",D22*C22)</f>
        <v xml:space="preserve"> </v>
      </c>
      <c r="F22" s="43"/>
      <c r="G22" s="43"/>
    </row>
    <row r="23" spans="1:7" x14ac:dyDescent="0.25">
      <c r="A23" s="80"/>
      <c r="B23" s="41"/>
      <c r="C23" s="41"/>
      <c r="D23" s="39" t="str">
        <f>IF(ISBLANK(B23)," ",VLOOKUP(B23,'Activity List'!A$2:F$101,3,))</f>
        <v xml:space="preserve"> </v>
      </c>
      <c r="E23" s="40" t="str">
        <f>IF(ISBLANK(C23)," ",D23*C23)</f>
        <v xml:space="preserve"> </v>
      </c>
      <c r="F23" s="43"/>
      <c r="G23" s="43"/>
    </row>
    <row r="24" spans="1:7" x14ac:dyDescent="0.25">
      <c r="A24" s="80"/>
      <c r="B24" s="35"/>
      <c r="C24" s="35"/>
      <c r="D24" s="36" t="str">
        <f>IF(ISBLANK(B24)," ",VLOOKUP(B24,'Activity List'!A$2:F$101,3,))</f>
        <v xml:space="preserve"> </v>
      </c>
      <c r="E24" s="37" t="str">
        <f>IF(ISBLANK(C24)," ",D24*C24)</f>
        <v xml:space="preserve"> </v>
      </c>
      <c r="F24" s="43"/>
      <c r="G24" s="43"/>
    </row>
    <row r="25" spans="1:7" ht="15.75" x14ac:dyDescent="0.25">
      <c r="A25" s="80"/>
      <c r="B25" s="79" t="s">
        <v>52</v>
      </c>
      <c r="C25" s="79"/>
      <c r="D25" s="79"/>
      <c r="E25" s="32">
        <f>SUM(E19:E24)</f>
        <v>0</v>
      </c>
      <c r="F25" s="43"/>
      <c r="G25" s="43"/>
    </row>
    <row r="26" spans="1:7" ht="3.75" customHeight="1" x14ac:dyDescent="0.25">
      <c r="A26" s="43"/>
      <c r="B26" s="43"/>
      <c r="C26" s="43"/>
      <c r="D26" s="43"/>
      <c r="E26" s="44"/>
      <c r="F26" s="43"/>
      <c r="G26" s="43"/>
    </row>
    <row r="27" spans="1:7" ht="31.5" customHeight="1" x14ac:dyDescent="0.25">
      <c r="A27" s="80" t="s">
        <v>74</v>
      </c>
      <c r="B27" s="31" t="s">
        <v>40</v>
      </c>
      <c r="C27" s="31" t="s">
        <v>41</v>
      </c>
      <c r="D27" s="31" t="s">
        <v>42</v>
      </c>
      <c r="E27" s="32" t="s">
        <v>43</v>
      </c>
      <c r="F27" s="43"/>
      <c r="G27" s="43"/>
    </row>
    <row r="28" spans="1:7" x14ac:dyDescent="0.25">
      <c r="A28" s="80"/>
      <c r="B28" s="33" t="s">
        <v>45</v>
      </c>
      <c r="C28" s="78"/>
      <c r="D28" s="78"/>
      <c r="E28" s="34"/>
      <c r="F28" s="43"/>
      <c r="G28" s="43"/>
    </row>
    <row r="29" spans="1:7" x14ac:dyDescent="0.25">
      <c r="A29" s="80"/>
      <c r="B29" s="35"/>
      <c r="C29" s="35"/>
      <c r="D29" s="36" t="str">
        <f>IF(ISBLANK(B29)," ",VLOOKUP(B29,'Activity List'!A$2:F$101,3,))</f>
        <v xml:space="preserve"> </v>
      </c>
      <c r="E29" s="37" t="str">
        <f>IF(ISBLANK(C29)," ",D29*C29)</f>
        <v xml:space="preserve"> </v>
      </c>
      <c r="F29" s="43"/>
      <c r="G29" s="43"/>
    </row>
    <row r="30" spans="1:7" x14ac:dyDescent="0.25">
      <c r="A30" s="80"/>
      <c r="B30" s="41"/>
      <c r="C30" s="41"/>
      <c r="D30" s="39" t="str">
        <f>IF(ISBLANK(B30)," ",VLOOKUP(B30,'Activity List'!A$2:F$101,3,))</f>
        <v xml:space="preserve"> </v>
      </c>
      <c r="E30" s="40" t="str">
        <f>IF(ISBLANK(C30)," ",D30*C30)</f>
        <v xml:space="preserve"> </v>
      </c>
      <c r="F30" s="43"/>
      <c r="G30" s="43"/>
    </row>
    <row r="31" spans="1:7" x14ac:dyDescent="0.25">
      <c r="A31" s="80"/>
      <c r="B31" s="35"/>
      <c r="C31" s="35"/>
      <c r="D31" s="36" t="str">
        <f>IF(ISBLANK(B31)," ",VLOOKUP(B31,'Activity List'!A$2:F$101,3,))</f>
        <v xml:space="preserve"> </v>
      </c>
      <c r="E31" s="37" t="str">
        <f>IF(ISBLANK(C31)," ",D31*C31)</f>
        <v xml:space="preserve"> </v>
      </c>
      <c r="F31" s="43"/>
      <c r="G31" s="43"/>
    </row>
    <row r="32" spans="1:7" x14ac:dyDescent="0.25">
      <c r="A32" s="80"/>
      <c r="B32" s="41"/>
      <c r="C32" s="41"/>
      <c r="D32" s="39" t="str">
        <f>IF(ISBLANK(B32)," ",VLOOKUP(B32,'Activity List'!A$2:F$101,3,))</f>
        <v xml:space="preserve"> </v>
      </c>
      <c r="E32" s="40" t="str">
        <f>IF(ISBLANK(C32)," ",D32*C32)</f>
        <v xml:space="preserve"> </v>
      </c>
      <c r="F32" s="43"/>
      <c r="G32" s="43"/>
    </row>
    <row r="33" spans="1:7" x14ac:dyDescent="0.25">
      <c r="A33" s="80"/>
      <c r="B33" s="35"/>
      <c r="C33" s="35"/>
      <c r="D33" s="36" t="str">
        <f>IF(ISBLANK(B33)," ",VLOOKUP(B33,'Activity List'!A$2:F$101,3,))</f>
        <v xml:space="preserve"> </v>
      </c>
      <c r="E33" s="37" t="str">
        <f>IF(ISBLANK(C33)," ",D33*C33)</f>
        <v xml:space="preserve"> </v>
      </c>
      <c r="F33" s="43"/>
      <c r="G33" s="43"/>
    </row>
    <row r="34" spans="1:7" ht="15.75" x14ac:dyDescent="0.25">
      <c r="A34" s="80"/>
      <c r="B34" s="79" t="s">
        <v>52</v>
      </c>
      <c r="C34" s="79"/>
      <c r="D34" s="79"/>
      <c r="E34" s="45">
        <f>SUM(E28:E33)</f>
        <v>0</v>
      </c>
      <c r="F34" s="43"/>
      <c r="G34" s="43"/>
    </row>
    <row r="35" spans="1:7" ht="3.75" customHeight="1" x14ac:dyDescent="0.25">
      <c r="A35" s="43"/>
      <c r="B35" s="43"/>
      <c r="C35" s="43"/>
      <c r="D35" s="43"/>
      <c r="E35" s="44"/>
      <c r="F35" s="43"/>
      <c r="G35" s="43"/>
    </row>
    <row r="36" spans="1:7" ht="31.5" customHeight="1" x14ac:dyDescent="0.25">
      <c r="A36" s="80" t="s">
        <v>75</v>
      </c>
      <c r="B36" s="31" t="s">
        <v>40</v>
      </c>
      <c r="C36" s="31" t="s">
        <v>41</v>
      </c>
      <c r="D36" s="31" t="s">
        <v>42</v>
      </c>
      <c r="E36" s="32" t="s">
        <v>43</v>
      </c>
      <c r="F36" s="43"/>
      <c r="G36" s="43"/>
    </row>
    <row r="37" spans="1:7" x14ac:dyDescent="0.25">
      <c r="A37" s="80"/>
      <c r="B37" s="33" t="s">
        <v>45</v>
      </c>
      <c r="C37" s="78"/>
      <c r="D37" s="78"/>
      <c r="E37" s="34"/>
      <c r="F37" s="43"/>
      <c r="G37" s="43"/>
    </row>
    <row r="38" spans="1:7" x14ac:dyDescent="0.25">
      <c r="A38" s="80"/>
      <c r="B38" s="35"/>
      <c r="C38" s="35"/>
      <c r="D38" s="36" t="str">
        <f>IF(ISBLANK(B38)," ",VLOOKUP(B38,'Activity List'!A$2:F$101,3,))</f>
        <v xml:space="preserve"> </v>
      </c>
      <c r="E38" s="37" t="str">
        <f>IF(ISBLANK(C38)," ",D38*C38)</f>
        <v xml:space="preserve"> </v>
      </c>
      <c r="F38" s="43"/>
      <c r="G38" s="43"/>
    </row>
    <row r="39" spans="1:7" x14ac:dyDescent="0.25">
      <c r="A39" s="80"/>
      <c r="B39" s="38"/>
      <c r="C39" s="38"/>
      <c r="D39" s="39" t="str">
        <f>IF(ISBLANK(B39)," ",VLOOKUP(B39,'Activity List'!A$2:F$101,3,))</f>
        <v xml:space="preserve"> </v>
      </c>
      <c r="E39" s="40" t="str">
        <f>IF(ISBLANK(C39)," ",D39*C39)</f>
        <v xml:space="preserve"> </v>
      </c>
      <c r="F39" s="43"/>
      <c r="G39" s="43"/>
    </row>
    <row r="40" spans="1:7" x14ac:dyDescent="0.25">
      <c r="A40" s="80"/>
      <c r="B40" s="35"/>
      <c r="C40" s="35"/>
      <c r="D40" s="36" t="str">
        <f>IF(ISBLANK(B40)," ",VLOOKUP(B40,'Activity List'!A$2:F$101,3,))</f>
        <v xml:space="preserve"> </v>
      </c>
      <c r="E40" s="37" t="str">
        <f>IF(ISBLANK(C40)," ",D40*C40)</f>
        <v xml:space="preserve"> </v>
      </c>
      <c r="F40" s="43"/>
      <c r="G40" s="43"/>
    </row>
    <row r="41" spans="1:7" x14ac:dyDescent="0.25">
      <c r="A41" s="80"/>
      <c r="B41" s="41"/>
      <c r="C41" s="41"/>
      <c r="D41" s="39" t="str">
        <f>IF(ISBLANK(B41)," ",VLOOKUP(B41,'Activity List'!A$2:F$101,3,))</f>
        <v xml:space="preserve"> </v>
      </c>
      <c r="E41" s="40" t="str">
        <f>IF(ISBLANK(C41)," ",D41*C41)</f>
        <v xml:space="preserve"> </v>
      </c>
      <c r="F41" s="43"/>
      <c r="G41" s="43"/>
    </row>
    <row r="42" spans="1:7" x14ac:dyDescent="0.25">
      <c r="A42" s="80"/>
      <c r="B42" s="35"/>
      <c r="C42" s="35"/>
      <c r="D42" s="36" t="str">
        <f>IF(ISBLANK(B42)," ",VLOOKUP(B42,'Activity List'!A$2:F$101,3,))</f>
        <v xml:space="preserve"> </v>
      </c>
      <c r="E42" s="37" t="str">
        <f>IF(ISBLANK(C42)," ",D42*C42)</f>
        <v xml:space="preserve"> </v>
      </c>
      <c r="F42" s="43"/>
      <c r="G42" s="43"/>
    </row>
    <row r="43" spans="1:7" ht="15.75" x14ac:dyDescent="0.25">
      <c r="A43" s="80"/>
      <c r="B43" s="79" t="s">
        <v>52</v>
      </c>
      <c r="C43" s="79"/>
      <c r="D43" s="79"/>
      <c r="E43" s="45">
        <f>SUM(E37:E42)</f>
        <v>0</v>
      </c>
      <c r="F43" s="43"/>
      <c r="G43" s="43"/>
    </row>
    <row r="44" spans="1:7" x14ac:dyDescent="0.25">
      <c r="A44" s="43"/>
      <c r="B44" s="43"/>
      <c r="C44" s="43"/>
      <c r="D44" s="43"/>
      <c r="E44" s="44"/>
      <c r="F44" s="43"/>
      <c r="G44" s="43"/>
    </row>
    <row r="45" spans="1:7" ht="31.5" customHeight="1" x14ac:dyDescent="0.25">
      <c r="A45" s="80" t="s">
        <v>76</v>
      </c>
      <c r="B45" s="31" t="s">
        <v>40</v>
      </c>
      <c r="C45" s="31" t="s">
        <v>41</v>
      </c>
      <c r="D45" s="31" t="s">
        <v>42</v>
      </c>
      <c r="E45" s="32" t="s">
        <v>43</v>
      </c>
      <c r="F45" s="43"/>
      <c r="G45" s="43"/>
    </row>
    <row r="46" spans="1:7" x14ac:dyDescent="0.25">
      <c r="A46" s="80"/>
      <c r="B46" s="33" t="s">
        <v>45</v>
      </c>
      <c r="C46" s="78"/>
      <c r="D46" s="78"/>
      <c r="E46" s="34"/>
      <c r="F46" s="43"/>
      <c r="G46" s="43"/>
    </row>
    <row r="47" spans="1:7" x14ac:dyDescent="0.25">
      <c r="A47" s="80"/>
      <c r="B47" s="35"/>
      <c r="C47" s="35"/>
      <c r="D47" s="36" t="str">
        <f>IF(ISBLANK(B47)," ",VLOOKUP(B47,'Activity List'!A$2:F$101,3,))</f>
        <v xml:space="preserve"> </v>
      </c>
      <c r="E47" s="37" t="str">
        <f>IF(ISBLANK(C47)," ",D47*C47)</f>
        <v xml:space="preserve"> </v>
      </c>
      <c r="F47" s="43"/>
      <c r="G47" s="43"/>
    </row>
    <row r="48" spans="1:7" x14ac:dyDescent="0.25">
      <c r="A48" s="80"/>
      <c r="B48" s="38"/>
      <c r="C48" s="38"/>
      <c r="D48" s="39" t="str">
        <f>IF(ISBLANK(B48)," ",VLOOKUP(B48,'Activity List'!A$2:F$101,3,))</f>
        <v xml:space="preserve"> </v>
      </c>
      <c r="E48" s="40" t="str">
        <f>IF(ISBLANK(C48)," ",D48*C48)</f>
        <v xml:space="preserve"> </v>
      </c>
    </row>
    <row r="49" spans="1:5" x14ac:dyDescent="0.25">
      <c r="A49" s="80"/>
      <c r="B49" s="35"/>
      <c r="C49" s="35"/>
      <c r="D49" s="36" t="str">
        <f>IF(ISBLANK(B49)," ",VLOOKUP(B49,'Activity List'!A$2:F$101,3,))</f>
        <v xml:space="preserve"> </v>
      </c>
      <c r="E49" s="37" t="str">
        <f>IF(ISBLANK(C49)," ",D49*C49)</f>
        <v xml:space="preserve"> </v>
      </c>
    </row>
    <row r="50" spans="1:5" x14ac:dyDescent="0.25">
      <c r="A50" s="80"/>
      <c r="B50" s="41"/>
      <c r="C50" s="41"/>
      <c r="D50" s="39" t="str">
        <f>IF(ISBLANK(B50)," ",VLOOKUP(B50,'Activity List'!A$2:F$101,3,))</f>
        <v xml:space="preserve"> </v>
      </c>
      <c r="E50" s="40" t="str">
        <f>IF(ISBLANK(C50)," ",D50*C50)</f>
        <v xml:space="preserve"> </v>
      </c>
    </row>
    <row r="51" spans="1:5" x14ac:dyDescent="0.25">
      <c r="A51" s="80"/>
      <c r="B51" s="35"/>
      <c r="C51" s="35"/>
      <c r="D51" s="36" t="str">
        <f>IF(ISBLANK(B51)," ",VLOOKUP(B51,'Activity List'!A$2:F$101,3,))</f>
        <v xml:space="preserve"> </v>
      </c>
      <c r="E51" s="37" t="str">
        <f>IF(ISBLANK(C51)," ",D51*C51)</f>
        <v xml:space="preserve"> </v>
      </c>
    </row>
    <row r="52" spans="1:5" ht="15.75" x14ac:dyDescent="0.25">
      <c r="A52" s="80"/>
      <c r="B52" s="79" t="s">
        <v>52</v>
      </c>
      <c r="C52" s="79"/>
      <c r="D52" s="79"/>
      <c r="E52" s="45">
        <f>SUM(E46:E51)</f>
        <v>0</v>
      </c>
    </row>
    <row r="54" spans="1:5" ht="31.5" customHeight="1" x14ac:dyDescent="0.25">
      <c r="A54" s="80" t="s">
        <v>77</v>
      </c>
      <c r="B54" s="31" t="s">
        <v>40</v>
      </c>
      <c r="C54" s="31" t="s">
        <v>41</v>
      </c>
      <c r="D54" s="31" t="s">
        <v>42</v>
      </c>
      <c r="E54" s="32" t="s">
        <v>43</v>
      </c>
    </row>
    <row r="55" spans="1:5" x14ac:dyDescent="0.25">
      <c r="A55" s="80"/>
      <c r="B55" s="33" t="s">
        <v>45</v>
      </c>
      <c r="C55" s="78"/>
      <c r="D55" s="78"/>
      <c r="E55" s="34"/>
    </row>
    <row r="56" spans="1:5" x14ac:dyDescent="0.25">
      <c r="A56" s="80"/>
      <c r="B56" s="35"/>
      <c r="C56" s="35"/>
      <c r="D56" s="36" t="str">
        <f>IF(ISBLANK(B56)," ",VLOOKUP(B56,'Activity List'!A$2:F$101,3,))</f>
        <v xml:space="preserve"> </v>
      </c>
      <c r="E56" s="37" t="str">
        <f>IF(ISBLANK(C56)," ",D56*C56)</f>
        <v xml:space="preserve"> </v>
      </c>
    </row>
    <row r="57" spans="1:5" x14ac:dyDescent="0.25">
      <c r="A57" s="80"/>
      <c r="B57" s="38"/>
      <c r="C57" s="38"/>
      <c r="D57" s="39" t="str">
        <f>IF(ISBLANK(B57)," ",VLOOKUP(B57,'Activity List'!A$2:F$101,3,))</f>
        <v xml:space="preserve"> </v>
      </c>
      <c r="E57" s="40" t="str">
        <f>IF(ISBLANK(C57)," ",D57*C57)</f>
        <v xml:space="preserve"> </v>
      </c>
    </row>
    <row r="58" spans="1:5" x14ac:dyDescent="0.25">
      <c r="A58" s="80"/>
      <c r="B58" s="35"/>
      <c r="C58" s="35"/>
      <c r="D58" s="36" t="str">
        <f>IF(ISBLANK(B58)," ",VLOOKUP(B58,'Activity List'!A$2:F$101,3,))</f>
        <v xml:space="preserve"> </v>
      </c>
      <c r="E58" s="37" t="str">
        <f>IF(ISBLANK(C58)," ",D58*C58)</f>
        <v xml:space="preserve"> </v>
      </c>
    </row>
    <row r="59" spans="1:5" x14ac:dyDescent="0.25">
      <c r="A59" s="80"/>
      <c r="B59" s="41"/>
      <c r="C59" s="41"/>
      <c r="D59" s="39" t="str">
        <f>IF(ISBLANK(B59)," ",VLOOKUP(B59,'Activity List'!A$2:F$101,3,))</f>
        <v xml:space="preserve"> </v>
      </c>
      <c r="E59" s="40" t="str">
        <f>IF(ISBLANK(C59)," ",D59*C59)</f>
        <v xml:space="preserve"> </v>
      </c>
    </row>
    <row r="60" spans="1:5" x14ac:dyDescent="0.25">
      <c r="A60" s="80"/>
      <c r="B60" s="35"/>
      <c r="C60" s="35"/>
      <c r="D60" s="36" t="str">
        <f>IF(ISBLANK(B60)," ",VLOOKUP(B60,'Activity List'!A$2:F$101,3,))</f>
        <v xml:space="preserve"> </v>
      </c>
      <c r="E60" s="37" t="str">
        <f>IF(ISBLANK(C60)," ",D60*C60)</f>
        <v xml:space="preserve"> </v>
      </c>
    </row>
    <row r="61" spans="1:5" ht="15.75" x14ac:dyDescent="0.25">
      <c r="A61" s="80"/>
      <c r="B61" s="79" t="s">
        <v>52</v>
      </c>
      <c r="C61" s="79"/>
      <c r="D61" s="79"/>
      <c r="E61" s="45">
        <f>SUM(E55:E60)</f>
        <v>0</v>
      </c>
    </row>
    <row r="63" spans="1:5" ht="31.5" customHeight="1" x14ac:dyDescent="0.25">
      <c r="A63" s="80" t="s">
        <v>78</v>
      </c>
      <c r="B63" s="31" t="s">
        <v>40</v>
      </c>
      <c r="C63" s="31" t="s">
        <v>41</v>
      </c>
      <c r="D63" s="31" t="s">
        <v>42</v>
      </c>
      <c r="E63" s="32" t="s">
        <v>43</v>
      </c>
    </row>
    <row r="64" spans="1:5" x14ac:dyDescent="0.25">
      <c r="A64" s="80"/>
      <c r="B64" s="33" t="s">
        <v>45</v>
      </c>
      <c r="C64" s="78"/>
      <c r="D64" s="78"/>
      <c r="E64" s="34"/>
    </row>
    <row r="65" spans="1:5" x14ac:dyDescent="0.25">
      <c r="A65" s="80"/>
      <c r="B65" s="35"/>
      <c r="C65" s="35"/>
      <c r="D65" s="36" t="str">
        <f>IF(ISBLANK(B65)," ",VLOOKUP(B65,'Activity List'!A$2:F$101,3,))</f>
        <v xml:space="preserve"> </v>
      </c>
      <c r="E65" s="37" t="str">
        <f>IF(ISBLANK(C65)," ",D65*C65)</f>
        <v xml:space="preserve"> </v>
      </c>
    </row>
    <row r="66" spans="1:5" x14ac:dyDescent="0.25">
      <c r="A66" s="80"/>
      <c r="B66" s="38"/>
      <c r="C66" s="38"/>
      <c r="D66" s="39" t="str">
        <f>IF(ISBLANK(B66)," ",VLOOKUP(B66,'Activity List'!A$2:F$101,3,))</f>
        <v xml:space="preserve"> </v>
      </c>
      <c r="E66" s="40" t="str">
        <f>IF(ISBLANK(C66)," ",D66*C66)</f>
        <v xml:space="preserve"> </v>
      </c>
    </row>
    <row r="67" spans="1:5" x14ac:dyDescent="0.25">
      <c r="A67" s="80"/>
      <c r="B67" s="35"/>
      <c r="C67" s="35"/>
      <c r="D67" s="36" t="str">
        <f>IF(ISBLANK(B67)," ",VLOOKUP(B67,'Activity List'!A$2:F$101,3,))</f>
        <v xml:space="preserve"> </v>
      </c>
      <c r="E67" s="37" t="str">
        <f>IF(ISBLANK(C67)," ",D67*C67)</f>
        <v xml:space="preserve"> </v>
      </c>
    </row>
    <row r="68" spans="1:5" x14ac:dyDescent="0.25">
      <c r="A68" s="80"/>
      <c r="B68" s="41"/>
      <c r="C68" s="41"/>
      <c r="D68" s="39" t="str">
        <f>IF(ISBLANK(B68)," ",VLOOKUP(B68,'Activity List'!A$2:F$101,3,))</f>
        <v xml:space="preserve"> </v>
      </c>
      <c r="E68" s="40" t="str">
        <f>IF(ISBLANK(C68)," ",D68*C68)</f>
        <v xml:space="preserve"> </v>
      </c>
    </row>
    <row r="69" spans="1:5" x14ac:dyDescent="0.25">
      <c r="A69" s="80"/>
      <c r="B69" s="35"/>
      <c r="C69" s="35"/>
      <c r="D69" s="36" t="str">
        <f>IF(ISBLANK(B69)," ",VLOOKUP(B69,'Activity List'!A$2:F$101,3,))</f>
        <v xml:space="preserve"> </v>
      </c>
      <c r="E69" s="37" t="str">
        <f>IF(ISBLANK(C69)," ",D69*C69)</f>
        <v xml:space="preserve"> </v>
      </c>
    </row>
    <row r="70" spans="1:5" ht="15.75" x14ac:dyDescent="0.25">
      <c r="A70" s="80"/>
      <c r="B70" s="79" t="s">
        <v>52</v>
      </c>
      <c r="C70" s="79"/>
      <c r="D70" s="79"/>
      <c r="E70" s="45">
        <f>SUM(E64:E69)</f>
        <v>0</v>
      </c>
    </row>
  </sheetData>
  <mergeCells count="31">
    <mergeCell ref="A1:F2"/>
    <mergeCell ref="A4:F7"/>
    <mergeCell ref="A9:A16"/>
    <mergeCell ref="F9:G9"/>
    <mergeCell ref="C10:D10"/>
    <mergeCell ref="F10:G10"/>
    <mergeCell ref="F11:G11"/>
    <mergeCell ref="F12:G12"/>
    <mergeCell ref="F15:G15"/>
    <mergeCell ref="F13:G13"/>
    <mergeCell ref="B16:D16"/>
    <mergeCell ref="F14:G14"/>
    <mergeCell ref="A18:A25"/>
    <mergeCell ref="C19:D19"/>
    <mergeCell ref="B25:D25"/>
    <mergeCell ref="F16:G16"/>
    <mergeCell ref="A27:A34"/>
    <mergeCell ref="C28:D28"/>
    <mergeCell ref="B34:D34"/>
    <mergeCell ref="A36:A43"/>
    <mergeCell ref="C37:D37"/>
    <mergeCell ref="B43:D43"/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</mergeCells>
  <hyperlinks>
    <hyperlink ref="F9" location="CaptainsTracking!A1" display="Return to Weekly Log" xr:uid="{17C41E56-80BC-406C-AA11-72C0CBB193F2}"/>
    <hyperlink ref="F9:G9" location="'Participant Tracking'!A1" display="Return to Weekly Log" xr:uid="{767D076E-C7CD-47F9-B3C6-5A2FE2B3638D}"/>
    <hyperlink ref="F11" location="'Week 2 Conversion'!A1" display="Go to Week 2" xr:uid="{65576270-44EE-4470-813C-7974AEADDA2B}"/>
    <hyperlink ref="F12" location="'Week 4 Conversion'!A1" display="Go to Week 4" xr:uid="{8BD2543D-69A0-4220-8047-001496C7B2CF}"/>
    <hyperlink ref="F13" location="'Week 5 Conversion'!A1" display="Go to Week 5" xr:uid="{CD8F8E95-F735-459A-BD50-E888A9B5C779}"/>
    <hyperlink ref="F14" location="'Week 6 Conversion'!A1" display="Go to Week 6" xr:uid="{D25EB0EB-4ED9-4E68-862F-CA21F97D77A6}"/>
    <hyperlink ref="F15" location="'Week 7 Conversion'!A1" display="Go to Week 7" xr:uid="{1A6E1EFB-6861-454D-A89A-4BACB21B9C3C}"/>
    <hyperlink ref="F16" location="'Week 8 Conversion'!A1" display="Go to Week 8" xr:uid="{96AA4B99-4CFD-4D43-AE14-BBBF8EDBB618}"/>
    <hyperlink ref="F11:G11" location="Week_2_Conversion!A1" display="Go to Week 2" xr:uid="{F4641A81-148E-40EB-9D25-FC040B1C2A6A}"/>
    <hyperlink ref="F12:G12" location="Week_4_Conversion!A1" display="Go to Week 4" xr:uid="{EB34949E-BCC5-4D0C-9062-2F871B201C2D}"/>
    <hyperlink ref="F13:G13" location="Week_5_Conversion!A1" display="Go to Week 5" xr:uid="{DF117DC9-882F-464E-9BCE-812162F0D68F}"/>
    <hyperlink ref="F14:G14" location="Week_6_Conversion!A1" display="Go to Week 6" xr:uid="{D007DB16-0F7B-45E2-BC18-2087AD9D1C35}"/>
    <hyperlink ref="F15:G15" location="Week_7_Conversion!A1" display="Go to Week 7" xr:uid="{D2316E8A-0595-48C6-978D-E6841D9497FC}"/>
    <hyperlink ref="F16:G16" location="Week_8_Conversion!A1" display="Go to Week 8" xr:uid="{E4834059-62A5-4ED6-9C63-B023E7F63406}"/>
    <hyperlink ref="F10" location="'Week 2 Conversion'!A1" display="Go to Week 2" xr:uid="{9C8BBF74-6A7D-4109-8B0E-FF23C71AF164}"/>
    <hyperlink ref="F10:G10" location="Week_1_Conversion!A1" display="Go to Week 1" xr:uid="{8A5DD726-31D7-4F33-8CFA-B8B5AE986641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6410562-B110-4EFD-B495-49EE3F6B8749}">
          <x14:formula1>
            <xm:f>'Activity List'!$A$2:$A$101</xm:f>
          </x14:formula1>
          <xm:sqref>B65:B69 B11:B15 B20:B24 B29:B33 B38:B42 B47:B51 B56:B60</xm:sqref>
        </x14:dataValidation>
      </x14:dataValidations>
    </ext>
  </extLst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BE3B-D469-433C-B59C-EBE5AD942C09}">
  <sheetPr codeName="Sheet5">
    <tabColor rgb="FFC6E0B4"/>
    <pageSetUpPr fitToPage="1"/>
  </sheetPr>
  <dimension ref="A1:G70"/>
  <sheetViews>
    <sheetView workbookViewId="0">
      <selection activeCell="F9" sqref="F9:G9"/>
    </sheetView>
  </sheetViews>
  <sheetFormatPr defaultColWidth="8.7109375" defaultRowHeight="15" x14ac:dyDescent="0.25"/>
  <cols>
    <col min="1" max="1" width="11.7109375" customWidth="1"/>
    <col min="2" max="2" width="33.7109375" customWidth="1"/>
    <col min="3" max="3" width="11.28515625" customWidth="1"/>
    <col min="4" max="4" width="14.42578125" customWidth="1"/>
    <col min="5" max="5" width="12" style="30" customWidth="1"/>
    <col min="6" max="6" width="8.7109375" customWidth="1"/>
  </cols>
  <sheetData>
    <row r="1" spans="1:7" s="29" customFormat="1" x14ac:dyDescent="0.25">
      <c r="A1" s="81" t="s">
        <v>79</v>
      </c>
      <c r="B1" s="81"/>
      <c r="C1" s="81"/>
      <c r="D1" s="81"/>
      <c r="E1" s="81"/>
      <c r="F1" s="81"/>
    </row>
    <row r="2" spans="1:7" x14ac:dyDescent="0.25">
      <c r="A2" s="81"/>
      <c r="B2" s="81"/>
      <c r="C2" s="81"/>
      <c r="D2" s="81"/>
      <c r="E2" s="81"/>
      <c r="F2" s="81"/>
    </row>
    <row r="4" spans="1:7" ht="15" customHeight="1" x14ac:dyDescent="0.25">
      <c r="A4" s="83" t="s">
        <v>71</v>
      </c>
      <c r="B4" s="83"/>
      <c r="C4" s="83"/>
      <c r="D4" s="83"/>
      <c r="E4" s="83"/>
      <c r="F4" s="83"/>
    </row>
    <row r="5" spans="1:7" ht="15" customHeight="1" x14ac:dyDescent="0.25">
      <c r="A5" s="83"/>
      <c r="B5" s="83"/>
      <c r="C5" s="83"/>
      <c r="D5" s="83"/>
      <c r="E5" s="83"/>
      <c r="F5" s="83"/>
    </row>
    <row r="6" spans="1:7" ht="15" customHeight="1" x14ac:dyDescent="0.25">
      <c r="A6" s="83"/>
      <c r="B6" s="83"/>
      <c r="C6" s="83"/>
      <c r="D6" s="83"/>
      <c r="E6" s="83"/>
      <c r="F6" s="83"/>
    </row>
    <row r="7" spans="1:7" x14ac:dyDescent="0.25">
      <c r="A7" s="83"/>
      <c r="B7" s="83"/>
      <c r="C7" s="83"/>
      <c r="D7" s="83"/>
      <c r="E7" s="83"/>
      <c r="F7" s="83"/>
    </row>
    <row r="8" spans="1:7" ht="4.5" customHeight="1" x14ac:dyDescent="0.25"/>
    <row r="9" spans="1:7" ht="15" customHeight="1" x14ac:dyDescent="0.25">
      <c r="A9" s="80" t="s">
        <v>80</v>
      </c>
      <c r="B9" s="31" t="s">
        <v>40</v>
      </c>
      <c r="C9" s="31" t="s">
        <v>41</v>
      </c>
      <c r="D9" s="31" t="s">
        <v>42</v>
      </c>
      <c r="E9" s="32" t="s">
        <v>43</v>
      </c>
      <c r="F9" s="85" t="s">
        <v>44</v>
      </c>
      <c r="G9" s="85"/>
    </row>
    <row r="10" spans="1:7" ht="15" customHeight="1" x14ac:dyDescent="0.25">
      <c r="A10" s="80"/>
      <c r="B10" s="33" t="s">
        <v>45</v>
      </c>
      <c r="C10" s="78"/>
      <c r="D10" s="78"/>
      <c r="E10" s="34"/>
      <c r="F10" s="85" t="s">
        <v>63</v>
      </c>
      <c r="G10" s="85"/>
    </row>
    <row r="11" spans="1:7" ht="15" customHeight="1" x14ac:dyDescent="0.25">
      <c r="A11" s="80"/>
      <c r="B11" s="35"/>
      <c r="C11" s="35"/>
      <c r="D11" s="36" t="str">
        <f>IF(ISBLANK(B11)," ",VLOOKUP(B11,'Activity List'!A$2:F$101,3,))</f>
        <v xml:space="preserve"> </v>
      </c>
      <c r="E11" s="37" t="str">
        <f>IF(ISBLANK(C11)," ",D11*C11)</f>
        <v xml:space="preserve"> </v>
      </c>
      <c r="F11" s="85" t="s">
        <v>46</v>
      </c>
      <c r="G11" s="85"/>
    </row>
    <row r="12" spans="1:7" ht="15" customHeight="1" x14ac:dyDescent="0.25">
      <c r="A12" s="80"/>
      <c r="B12" s="38"/>
      <c r="C12" s="38"/>
      <c r="D12" s="39" t="str">
        <f>IF(ISBLANK(B12)," ",VLOOKUP(B12,'Activity List'!A$2:F$101,3,))</f>
        <v xml:space="preserve"> </v>
      </c>
      <c r="E12" s="40" t="str">
        <f>IF(ISBLANK(C12)," ",D12*C12)</f>
        <v xml:space="preserve"> </v>
      </c>
      <c r="F12" s="85" t="s">
        <v>47</v>
      </c>
      <c r="G12" s="85"/>
    </row>
    <row r="13" spans="1:7" ht="15" customHeight="1" x14ac:dyDescent="0.25">
      <c r="A13" s="80"/>
      <c r="B13" s="35"/>
      <c r="C13" s="35"/>
      <c r="D13" s="36" t="str">
        <f>IF(ISBLANK(B13)," ",VLOOKUP(B13,'Activity List'!A$2:F$101,3,))</f>
        <v xml:space="preserve"> </v>
      </c>
      <c r="E13" s="37" t="str">
        <f>IF(ISBLANK(C13)," ",D13*C13)</f>
        <v xml:space="preserve"> </v>
      </c>
      <c r="F13" s="85" t="s">
        <v>49</v>
      </c>
      <c r="G13" s="85"/>
    </row>
    <row r="14" spans="1:7" ht="15" customHeight="1" x14ac:dyDescent="0.25">
      <c r="A14" s="80"/>
      <c r="B14" s="41"/>
      <c r="C14" s="41"/>
      <c r="D14" s="39" t="str">
        <f>IF(ISBLANK(B14)," ",VLOOKUP(B14,'Activity List'!A$2:F$101,3,))</f>
        <v xml:space="preserve"> </v>
      </c>
      <c r="E14" s="40" t="str">
        <f>IF(ISBLANK(C14)," ",D14*C14)</f>
        <v xml:space="preserve"> </v>
      </c>
      <c r="F14" s="85" t="s">
        <v>50</v>
      </c>
      <c r="G14" s="85"/>
    </row>
    <row r="15" spans="1:7" ht="15" customHeight="1" x14ac:dyDescent="0.25">
      <c r="A15" s="80"/>
      <c r="B15" s="35"/>
      <c r="C15" s="35"/>
      <c r="D15" s="36" t="str">
        <f>IF(ISBLANK(B15)," ",VLOOKUP(B15,'Activity List'!A$2:F$101,3,))</f>
        <v xml:space="preserve"> </v>
      </c>
      <c r="E15" s="37" t="str">
        <f>IF(ISBLANK(C15)," ",D15*C15)</f>
        <v xml:space="preserve"> </v>
      </c>
      <c r="F15" s="85" t="s">
        <v>51</v>
      </c>
      <c r="G15" s="85"/>
    </row>
    <row r="16" spans="1:7" ht="15.75" customHeight="1" x14ac:dyDescent="0.25">
      <c r="A16" s="80"/>
      <c r="B16" s="79" t="s">
        <v>52</v>
      </c>
      <c r="C16" s="79"/>
      <c r="D16" s="79"/>
      <c r="E16" s="32">
        <f>SUM(E10:E15)</f>
        <v>0</v>
      </c>
      <c r="F16" s="85" t="s">
        <v>53</v>
      </c>
      <c r="G16" s="85"/>
    </row>
    <row r="17" spans="1:7" ht="3.75" customHeight="1" x14ac:dyDescent="0.25">
      <c r="A17" s="42"/>
      <c r="B17" s="43"/>
      <c r="C17" s="43"/>
      <c r="D17" s="43"/>
      <c r="E17" s="44"/>
      <c r="F17" s="43"/>
      <c r="G17" s="43"/>
    </row>
    <row r="18" spans="1:7" ht="31.5" customHeight="1" x14ac:dyDescent="0.25">
      <c r="A18" s="80" t="s">
        <v>81</v>
      </c>
      <c r="B18" s="31" t="s">
        <v>40</v>
      </c>
      <c r="C18" s="31" t="s">
        <v>41</v>
      </c>
      <c r="D18" s="31" t="s">
        <v>42</v>
      </c>
      <c r="E18" s="32" t="s">
        <v>43</v>
      </c>
      <c r="F18" s="43"/>
      <c r="G18" s="43"/>
    </row>
    <row r="19" spans="1:7" x14ac:dyDescent="0.25">
      <c r="A19" s="80"/>
      <c r="B19" s="33" t="s">
        <v>45</v>
      </c>
      <c r="C19" s="78"/>
      <c r="D19" s="78"/>
      <c r="E19" s="34"/>
      <c r="F19" s="43"/>
      <c r="G19" s="43"/>
    </row>
    <row r="20" spans="1:7" x14ac:dyDescent="0.25">
      <c r="A20" s="80"/>
      <c r="B20" s="35"/>
      <c r="C20" s="35"/>
      <c r="D20" s="36" t="str">
        <f>IF(ISBLANK(B20)," ",VLOOKUP(B20,'Activity List'!A$2:F$101,3,))</f>
        <v xml:space="preserve"> </v>
      </c>
      <c r="E20" s="37" t="str">
        <f>IF(ISBLANK(C20)," ",D20*C20)</f>
        <v xml:space="preserve"> </v>
      </c>
      <c r="F20" s="43"/>
      <c r="G20" s="43"/>
    </row>
    <row r="21" spans="1:7" x14ac:dyDescent="0.25">
      <c r="A21" s="80"/>
      <c r="B21" s="41"/>
      <c r="C21" s="41"/>
      <c r="D21" s="39" t="str">
        <f>IF(ISBLANK(B21)," ",VLOOKUP(B21,'Activity List'!A$2:F$101,3,))</f>
        <v xml:space="preserve"> </v>
      </c>
      <c r="E21" s="40" t="str">
        <f>IF(ISBLANK(C21)," ",D21*C21)</f>
        <v xml:space="preserve"> </v>
      </c>
      <c r="F21" s="43"/>
      <c r="G21" s="43"/>
    </row>
    <row r="22" spans="1:7" x14ac:dyDescent="0.25">
      <c r="A22" s="80"/>
      <c r="B22" s="35"/>
      <c r="C22" s="35"/>
      <c r="D22" s="36" t="str">
        <f>IF(ISBLANK(B22)," ",VLOOKUP(B22,'Activity List'!A$2:F$101,3,))</f>
        <v xml:space="preserve"> </v>
      </c>
      <c r="E22" s="37" t="str">
        <f>IF(ISBLANK(C22)," ",D22*C22)</f>
        <v xml:space="preserve"> </v>
      </c>
      <c r="F22" s="43"/>
      <c r="G22" s="43"/>
    </row>
    <row r="23" spans="1:7" x14ac:dyDescent="0.25">
      <c r="A23" s="80"/>
      <c r="B23" s="41"/>
      <c r="C23" s="41"/>
      <c r="D23" s="39" t="str">
        <f>IF(ISBLANK(B23)," ",VLOOKUP(B23,'Activity List'!A$2:F$101,3,))</f>
        <v xml:space="preserve"> </v>
      </c>
      <c r="E23" s="40" t="str">
        <f>IF(ISBLANK(C23)," ",D23*C23)</f>
        <v xml:space="preserve"> </v>
      </c>
      <c r="F23" s="43"/>
      <c r="G23" s="43"/>
    </row>
    <row r="24" spans="1:7" x14ac:dyDescent="0.25">
      <c r="A24" s="80"/>
      <c r="B24" s="35"/>
      <c r="C24" s="35"/>
      <c r="D24" s="36" t="str">
        <f>IF(ISBLANK(B24)," ",VLOOKUP(B24,'Activity List'!A$2:F$101,3,))</f>
        <v xml:space="preserve"> </v>
      </c>
      <c r="E24" s="37" t="str">
        <f>IF(ISBLANK(C24)," ",D24*C24)</f>
        <v xml:space="preserve"> </v>
      </c>
      <c r="F24" s="43"/>
      <c r="G24" s="43"/>
    </row>
    <row r="25" spans="1:7" ht="15.75" x14ac:dyDescent="0.25">
      <c r="A25" s="80"/>
      <c r="B25" s="79" t="s">
        <v>52</v>
      </c>
      <c r="C25" s="79"/>
      <c r="D25" s="79"/>
      <c r="E25" s="32">
        <f>SUM(E19:E24)</f>
        <v>0</v>
      </c>
      <c r="F25" s="43"/>
      <c r="G25" s="43"/>
    </row>
    <row r="26" spans="1:7" ht="3.75" customHeight="1" x14ac:dyDescent="0.25">
      <c r="A26" s="43"/>
      <c r="B26" s="43"/>
      <c r="C26" s="43"/>
      <c r="D26" s="43"/>
      <c r="E26" s="44"/>
      <c r="F26" s="43"/>
      <c r="G26" s="43"/>
    </row>
    <row r="27" spans="1:7" ht="31.5" customHeight="1" x14ac:dyDescent="0.25">
      <c r="A27" s="80" t="s">
        <v>82</v>
      </c>
      <c r="B27" s="31" t="s">
        <v>40</v>
      </c>
      <c r="C27" s="31" t="s">
        <v>41</v>
      </c>
      <c r="D27" s="31" t="s">
        <v>42</v>
      </c>
      <c r="E27" s="32" t="s">
        <v>43</v>
      </c>
      <c r="F27" s="43"/>
      <c r="G27" s="43"/>
    </row>
    <row r="28" spans="1:7" x14ac:dyDescent="0.25">
      <c r="A28" s="80"/>
      <c r="B28" s="33" t="s">
        <v>45</v>
      </c>
      <c r="C28" s="78"/>
      <c r="D28" s="78"/>
      <c r="E28" s="34"/>
      <c r="F28" s="43"/>
      <c r="G28" s="43"/>
    </row>
    <row r="29" spans="1:7" x14ac:dyDescent="0.25">
      <c r="A29" s="80"/>
      <c r="B29" s="35"/>
      <c r="C29" s="35"/>
      <c r="D29" s="36" t="str">
        <f>IF(ISBLANK(B29)," ",VLOOKUP(B29,'Activity List'!A$2:F$101,3,))</f>
        <v xml:space="preserve"> </v>
      </c>
      <c r="E29" s="37" t="str">
        <f>IF(ISBLANK(C29)," ",D29*C29)</f>
        <v xml:space="preserve"> </v>
      </c>
      <c r="F29" s="43"/>
      <c r="G29" s="43"/>
    </row>
    <row r="30" spans="1:7" x14ac:dyDescent="0.25">
      <c r="A30" s="80"/>
      <c r="B30" s="41"/>
      <c r="C30" s="41"/>
      <c r="D30" s="39" t="str">
        <f>IF(ISBLANK(B30)," ",VLOOKUP(B30,'Activity List'!A$2:F$101,3,))</f>
        <v xml:space="preserve"> </v>
      </c>
      <c r="E30" s="40" t="str">
        <f>IF(ISBLANK(C30)," ",D30*C30)</f>
        <v xml:space="preserve"> </v>
      </c>
      <c r="F30" s="43"/>
      <c r="G30" s="43"/>
    </row>
    <row r="31" spans="1:7" x14ac:dyDescent="0.25">
      <c r="A31" s="80"/>
      <c r="B31" s="35"/>
      <c r="C31" s="35"/>
      <c r="D31" s="36" t="str">
        <f>IF(ISBLANK(B31)," ",VLOOKUP(B31,'Activity List'!A$2:F$101,3,))</f>
        <v xml:space="preserve"> </v>
      </c>
      <c r="E31" s="37" t="str">
        <f>IF(ISBLANK(C31)," ",D31*C31)</f>
        <v xml:space="preserve"> </v>
      </c>
      <c r="F31" s="43"/>
      <c r="G31" s="43"/>
    </row>
    <row r="32" spans="1:7" x14ac:dyDescent="0.25">
      <c r="A32" s="80"/>
      <c r="B32" s="41"/>
      <c r="C32" s="41"/>
      <c r="D32" s="39" t="str">
        <f>IF(ISBLANK(B32)," ",VLOOKUP(B32,'Activity List'!A$2:F$101,3,))</f>
        <v xml:space="preserve"> </v>
      </c>
      <c r="E32" s="40" t="str">
        <f>IF(ISBLANK(C32)," ",D32*C32)</f>
        <v xml:space="preserve"> </v>
      </c>
      <c r="F32" s="43"/>
      <c r="G32" s="43"/>
    </row>
    <row r="33" spans="1:7" x14ac:dyDescent="0.25">
      <c r="A33" s="80"/>
      <c r="B33" s="35"/>
      <c r="C33" s="35"/>
      <c r="D33" s="36" t="str">
        <f>IF(ISBLANK(B33)," ",VLOOKUP(B33,'Activity List'!A$2:F$101,3,))</f>
        <v xml:space="preserve"> </v>
      </c>
      <c r="E33" s="37" t="str">
        <f>IF(ISBLANK(C33)," ",D33*C33)</f>
        <v xml:space="preserve"> </v>
      </c>
      <c r="F33" s="43"/>
      <c r="G33" s="43"/>
    </row>
    <row r="34" spans="1:7" ht="15.75" x14ac:dyDescent="0.25">
      <c r="A34" s="80"/>
      <c r="B34" s="79" t="s">
        <v>52</v>
      </c>
      <c r="C34" s="79"/>
      <c r="D34" s="79"/>
      <c r="E34" s="45">
        <f>SUM(E28:E33)</f>
        <v>0</v>
      </c>
      <c r="F34" s="43"/>
      <c r="G34" s="43"/>
    </row>
    <row r="35" spans="1:7" ht="3.75" customHeight="1" x14ac:dyDescent="0.25">
      <c r="A35" s="43"/>
      <c r="B35" s="43"/>
      <c r="C35" s="43"/>
      <c r="D35" s="43"/>
      <c r="E35" s="44"/>
      <c r="F35" s="43"/>
      <c r="G35" s="43"/>
    </row>
    <row r="36" spans="1:7" ht="31.5" customHeight="1" x14ac:dyDescent="0.25">
      <c r="A36" s="80" t="s">
        <v>83</v>
      </c>
      <c r="B36" s="31" t="s">
        <v>40</v>
      </c>
      <c r="C36" s="31" t="s">
        <v>41</v>
      </c>
      <c r="D36" s="31" t="s">
        <v>42</v>
      </c>
      <c r="E36" s="32" t="s">
        <v>43</v>
      </c>
      <c r="F36" s="43"/>
      <c r="G36" s="43"/>
    </row>
    <row r="37" spans="1:7" x14ac:dyDescent="0.25">
      <c r="A37" s="80"/>
      <c r="B37" s="33" t="s">
        <v>45</v>
      </c>
      <c r="C37" s="78"/>
      <c r="D37" s="78"/>
      <c r="E37" s="34"/>
      <c r="F37" s="43"/>
      <c r="G37" s="43"/>
    </row>
    <row r="38" spans="1:7" x14ac:dyDescent="0.25">
      <c r="A38" s="80"/>
      <c r="B38" s="35"/>
      <c r="C38" s="35"/>
      <c r="D38" s="36" t="str">
        <f>IF(ISBLANK(B38)," ",VLOOKUP(B38,'Activity List'!A$2:F$101,3,))</f>
        <v xml:space="preserve"> </v>
      </c>
      <c r="E38" s="37" t="str">
        <f>IF(ISBLANK(C38)," ",D38*C38)</f>
        <v xml:space="preserve"> </v>
      </c>
      <c r="F38" s="43"/>
      <c r="G38" s="43"/>
    </row>
    <row r="39" spans="1:7" x14ac:dyDescent="0.25">
      <c r="A39" s="80"/>
      <c r="B39" s="38"/>
      <c r="C39" s="38"/>
      <c r="D39" s="39" t="str">
        <f>IF(ISBLANK(B39)," ",VLOOKUP(B39,'Activity List'!A$2:F$101,3,))</f>
        <v xml:space="preserve"> </v>
      </c>
      <c r="E39" s="40" t="str">
        <f>IF(ISBLANK(C39)," ",D39*C39)</f>
        <v xml:space="preserve"> </v>
      </c>
      <c r="F39" s="43"/>
      <c r="G39" s="43"/>
    </row>
    <row r="40" spans="1:7" x14ac:dyDescent="0.25">
      <c r="A40" s="80"/>
      <c r="B40" s="35"/>
      <c r="C40" s="35"/>
      <c r="D40" s="36" t="str">
        <f>IF(ISBLANK(B40)," ",VLOOKUP(B40,'Activity List'!A$2:F$101,3,))</f>
        <v xml:space="preserve"> </v>
      </c>
      <c r="E40" s="37" t="str">
        <f>IF(ISBLANK(C40)," ",D40*C40)</f>
        <v xml:space="preserve"> </v>
      </c>
      <c r="F40" s="43"/>
      <c r="G40" s="43"/>
    </row>
    <row r="41" spans="1:7" x14ac:dyDescent="0.25">
      <c r="A41" s="80"/>
      <c r="B41" s="41"/>
      <c r="C41" s="41"/>
      <c r="D41" s="39" t="str">
        <f>IF(ISBLANK(B41)," ",VLOOKUP(B41,'Activity List'!A$2:F$101,3,))</f>
        <v xml:space="preserve"> </v>
      </c>
      <c r="E41" s="40" t="str">
        <f>IF(ISBLANK(C41)," ",D41*C41)</f>
        <v xml:space="preserve"> </v>
      </c>
      <c r="F41" s="43"/>
      <c r="G41" s="43"/>
    </row>
    <row r="42" spans="1:7" x14ac:dyDescent="0.25">
      <c r="A42" s="80"/>
      <c r="B42" s="35"/>
      <c r="C42" s="35"/>
      <c r="D42" s="36" t="str">
        <f>IF(ISBLANK(B42)," ",VLOOKUP(B42,'Activity List'!A$2:F$101,3,))</f>
        <v xml:space="preserve"> </v>
      </c>
      <c r="E42" s="37" t="str">
        <f>IF(ISBLANK(C42)," ",D42*C42)</f>
        <v xml:space="preserve"> </v>
      </c>
      <c r="F42" s="43"/>
      <c r="G42" s="43"/>
    </row>
    <row r="43" spans="1:7" ht="15.75" x14ac:dyDescent="0.25">
      <c r="A43" s="80"/>
      <c r="B43" s="79" t="s">
        <v>52</v>
      </c>
      <c r="C43" s="79"/>
      <c r="D43" s="79"/>
      <c r="E43" s="45">
        <f>SUM(E37:E42)</f>
        <v>0</v>
      </c>
      <c r="F43" s="43"/>
      <c r="G43" s="43"/>
    </row>
    <row r="44" spans="1:7" x14ac:dyDescent="0.25">
      <c r="A44" s="43"/>
      <c r="B44" s="43"/>
      <c r="C44" s="43"/>
      <c r="D44" s="43"/>
      <c r="E44" s="44"/>
      <c r="F44" s="43"/>
      <c r="G44" s="43"/>
    </row>
    <row r="45" spans="1:7" ht="31.5" customHeight="1" x14ac:dyDescent="0.25">
      <c r="A45" s="80" t="s">
        <v>84</v>
      </c>
      <c r="B45" s="31" t="s">
        <v>40</v>
      </c>
      <c r="C45" s="31" t="s">
        <v>41</v>
      </c>
      <c r="D45" s="31" t="s">
        <v>42</v>
      </c>
      <c r="E45" s="32" t="s">
        <v>43</v>
      </c>
      <c r="F45" s="43"/>
      <c r="G45" s="43"/>
    </row>
    <row r="46" spans="1:7" x14ac:dyDescent="0.25">
      <c r="A46" s="80"/>
      <c r="B46" s="33" t="s">
        <v>45</v>
      </c>
      <c r="C46" s="78"/>
      <c r="D46" s="78"/>
      <c r="E46" s="34"/>
      <c r="F46" s="43"/>
      <c r="G46" s="43"/>
    </row>
    <row r="47" spans="1:7" x14ac:dyDescent="0.25">
      <c r="A47" s="80"/>
      <c r="B47" s="35"/>
      <c r="C47" s="35"/>
      <c r="D47" s="36" t="str">
        <f>IF(ISBLANK(B47)," ",VLOOKUP(B47,'Activity List'!A$2:F$101,3,))</f>
        <v xml:space="preserve"> </v>
      </c>
      <c r="E47" s="37" t="str">
        <f>IF(ISBLANK(C47)," ",D47*C47)</f>
        <v xml:space="preserve"> </v>
      </c>
      <c r="F47" s="43"/>
      <c r="G47" s="43"/>
    </row>
    <row r="48" spans="1:7" x14ac:dyDescent="0.25">
      <c r="A48" s="80"/>
      <c r="B48" s="38"/>
      <c r="C48" s="38"/>
      <c r="D48" s="39" t="str">
        <f>IF(ISBLANK(B48)," ",VLOOKUP(B48,'Activity List'!A$2:F$101,3,))</f>
        <v xml:space="preserve"> </v>
      </c>
      <c r="E48" s="40" t="str">
        <f>IF(ISBLANK(C48)," ",D48*C48)</f>
        <v xml:space="preserve"> </v>
      </c>
    </row>
    <row r="49" spans="1:5" x14ac:dyDescent="0.25">
      <c r="A49" s="80"/>
      <c r="B49" s="35"/>
      <c r="C49" s="35"/>
      <c r="D49" s="36" t="str">
        <f>IF(ISBLANK(B49)," ",VLOOKUP(B49,'Activity List'!A$2:F$101,3,))</f>
        <v xml:space="preserve"> </v>
      </c>
      <c r="E49" s="37" t="str">
        <f>IF(ISBLANK(C49)," ",D49*C49)</f>
        <v xml:space="preserve"> </v>
      </c>
    </row>
    <row r="50" spans="1:5" x14ac:dyDescent="0.25">
      <c r="A50" s="80"/>
      <c r="B50" s="41"/>
      <c r="C50" s="41"/>
      <c r="D50" s="39" t="str">
        <f>IF(ISBLANK(B50)," ",VLOOKUP(B50,'Activity List'!A$2:F$101,3,))</f>
        <v xml:space="preserve"> </v>
      </c>
      <c r="E50" s="40" t="str">
        <f>IF(ISBLANK(C50)," ",D50*C50)</f>
        <v xml:space="preserve"> </v>
      </c>
    </row>
    <row r="51" spans="1:5" x14ac:dyDescent="0.25">
      <c r="A51" s="80"/>
      <c r="B51" s="35"/>
      <c r="C51" s="35"/>
      <c r="D51" s="36" t="str">
        <f>IF(ISBLANK(B51)," ",VLOOKUP(B51,'Activity List'!A$2:F$101,3,))</f>
        <v xml:space="preserve"> </v>
      </c>
      <c r="E51" s="37" t="str">
        <f>IF(ISBLANK(C51)," ",D51*C51)</f>
        <v xml:space="preserve"> </v>
      </c>
    </row>
    <row r="52" spans="1:5" ht="15.75" x14ac:dyDescent="0.25">
      <c r="A52" s="80"/>
      <c r="B52" s="79" t="s">
        <v>52</v>
      </c>
      <c r="C52" s="79"/>
      <c r="D52" s="79"/>
      <c r="E52" s="45">
        <f>SUM(E46:E51)</f>
        <v>0</v>
      </c>
    </row>
    <row r="54" spans="1:5" ht="31.5" customHeight="1" x14ac:dyDescent="0.25">
      <c r="A54" s="80" t="s">
        <v>85</v>
      </c>
      <c r="B54" s="31" t="s">
        <v>40</v>
      </c>
      <c r="C54" s="31" t="s">
        <v>41</v>
      </c>
      <c r="D54" s="31" t="s">
        <v>42</v>
      </c>
      <c r="E54" s="32" t="s">
        <v>43</v>
      </c>
    </row>
    <row r="55" spans="1:5" x14ac:dyDescent="0.25">
      <c r="A55" s="80"/>
      <c r="B55" s="33" t="s">
        <v>45</v>
      </c>
      <c r="C55" s="78"/>
      <c r="D55" s="78"/>
      <c r="E55" s="34"/>
    </row>
    <row r="56" spans="1:5" x14ac:dyDescent="0.25">
      <c r="A56" s="80"/>
      <c r="B56" s="35"/>
      <c r="C56" s="35"/>
      <c r="D56" s="36" t="str">
        <f>IF(ISBLANK(B56)," ",VLOOKUP(B56,'Activity List'!A$2:F$101,3,))</f>
        <v xml:space="preserve"> </v>
      </c>
      <c r="E56" s="37" t="str">
        <f>IF(ISBLANK(C56)," ",D56*C56)</f>
        <v xml:space="preserve"> </v>
      </c>
    </row>
    <row r="57" spans="1:5" x14ac:dyDescent="0.25">
      <c r="A57" s="80"/>
      <c r="B57" s="38"/>
      <c r="C57" s="38"/>
      <c r="D57" s="39" t="str">
        <f>IF(ISBLANK(B57)," ",VLOOKUP(B57,'Activity List'!A$2:F$101,3,))</f>
        <v xml:space="preserve"> </v>
      </c>
      <c r="E57" s="40" t="str">
        <f>IF(ISBLANK(C57)," ",D57*C57)</f>
        <v xml:space="preserve"> </v>
      </c>
    </row>
    <row r="58" spans="1:5" x14ac:dyDescent="0.25">
      <c r="A58" s="80"/>
      <c r="B58" s="35"/>
      <c r="C58" s="35"/>
      <c r="D58" s="36" t="str">
        <f>IF(ISBLANK(B58)," ",VLOOKUP(B58,'Activity List'!A$2:F$101,3,))</f>
        <v xml:space="preserve"> </v>
      </c>
      <c r="E58" s="37" t="str">
        <f>IF(ISBLANK(C58)," ",D58*C58)</f>
        <v xml:space="preserve"> </v>
      </c>
    </row>
    <row r="59" spans="1:5" x14ac:dyDescent="0.25">
      <c r="A59" s="80"/>
      <c r="B59" s="41"/>
      <c r="C59" s="41"/>
      <c r="D59" s="39" t="str">
        <f>IF(ISBLANK(B59)," ",VLOOKUP(B59,'Activity List'!A$2:F$101,3,))</f>
        <v xml:space="preserve"> </v>
      </c>
      <c r="E59" s="40" t="str">
        <f>IF(ISBLANK(C59)," ",D59*C59)</f>
        <v xml:space="preserve"> </v>
      </c>
    </row>
    <row r="60" spans="1:5" x14ac:dyDescent="0.25">
      <c r="A60" s="80"/>
      <c r="B60" s="35"/>
      <c r="C60" s="35"/>
      <c r="D60" s="36" t="str">
        <f>IF(ISBLANK(B60)," ",VLOOKUP(B60,'Activity List'!A$2:F$101,3,))</f>
        <v xml:space="preserve"> </v>
      </c>
      <c r="E60" s="37" t="str">
        <f>IF(ISBLANK(C60)," ",D60*C60)</f>
        <v xml:space="preserve"> </v>
      </c>
    </row>
    <row r="61" spans="1:5" ht="15.75" x14ac:dyDescent="0.25">
      <c r="A61" s="80"/>
      <c r="B61" s="79" t="s">
        <v>52</v>
      </c>
      <c r="C61" s="79"/>
      <c r="D61" s="79"/>
      <c r="E61" s="45">
        <f>SUM(E55:E60)</f>
        <v>0</v>
      </c>
    </row>
    <row r="63" spans="1:5" ht="31.5" customHeight="1" x14ac:dyDescent="0.25">
      <c r="A63" s="80" t="s">
        <v>86</v>
      </c>
      <c r="B63" s="31" t="s">
        <v>40</v>
      </c>
      <c r="C63" s="31" t="s">
        <v>41</v>
      </c>
      <c r="D63" s="31" t="s">
        <v>42</v>
      </c>
      <c r="E63" s="32" t="s">
        <v>43</v>
      </c>
    </row>
    <row r="64" spans="1:5" x14ac:dyDescent="0.25">
      <c r="A64" s="80"/>
      <c r="B64" s="33" t="s">
        <v>45</v>
      </c>
      <c r="C64" s="78"/>
      <c r="D64" s="78"/>
      <c r="E64" s="34"/>
    </row>
    <row r="65" spans="1:5" x14ac:dyDescent="0.25">
      <c r="A65" s="80"/>
      <c r="B65" s="35"/>
      <c r="C65" s="35"/>
      <c r="D65" s="36" t="str">
        <f>IF(ISBLANK(B65)," ",VLOOKUP(B65,'Activity List'!A$2:F$101,3,))</f>
        <v xml:space="preserve"> </v>
      </c>
      <c r="E65" s="37" t="str">
        <f>IF(ISBLANK(C65)," ",D65*C65)</f>
        <v xml:space="preserve"> </v>
      </c>
    </row>
    <row r="66" spans="1:5" x14ac:dyDescent="0.25">
      <c r="A66" s="80"/>
      <c r="B66" s="38"/>
      <c r="C66" s="38"/>
      <c r="D66" s="39" t="str">
        <f>IF(ISBLANK(B66)," ",VLOOKUP(B66,'Activity List'!A$2:F$101,3,))</f>
        <v xml:space="preserve"> </v>
      </c>
      <c r="E66" s="40" t="str">
        <f>IF(ISBLANK(C66)," ",D66*C66)</f>
        <v xml:space="preserve"> </v>
      </c>
    </row>
    <row r="67" spans="1:5" x14ac:dyDescent="0.25">
      <c r="A67" s="80"/>
      <c r="B67" s="35"/>
      <c r="C67" s="35"/>
      <c r="D67" s="36" t="str">
        <f>IF(ISBLANK(B67)," ",VLOOKUP(B67,'Activity List'!A$2:F$101,3,))</f>
        <v xml:space="preserve"> </v>
      </c>
      <c r="E67" s="37" t="str">
        <f>IF(ISBLANK(C67)," ",D67*C67)</f>
        <v xml:space="preserve"> </v>
      </c>
    </row>
    <row r="68" spans="1:5" x14ac:dyDescent="0.25">
      <c r="A68" s="80"/>
      <c r="B68" s="41"/>
      <c r="C68" s="41"/>
      <c r="D68" s="39" t="str">
        <f>IF(ISBLANK(B68)," ",VLOOKUP(B68,'Activity List'!A$2:F$101,3,))</f>
        <v xml:space="preserve"> </v>
      </c>
      <c r="E68" s="40" t="str">
        <f>IF(ISBLANK(C68)," ",D68*C68)</f>
        <v xml:space="preserve"> </v>
      </c>
    </row>
    <row r="69" spans="1:5" x14ac:dyDescent="0.25">
      <c r="A69" s="80"/>
      <c r="B69" s="35"/>
      <c r="C69" s="35"/>
      <c r="D69" s="36" t="str">
        <f>IF(ISBLANK(B69)," ",VLOOKUP(B69,'Activity List'!A$2:F$101,3,))</f>
        <v xml:space="preserve"> </v>
      </c>
      <c r="E69" s="37" t="str">
        <f>IF(ISBLANK(C69)," ",D69*C69)</f>
        <v xml:space="preserve"> </v>
      </c>
    </row>
    <row r="70" spans="1:5" ht="15.75" x14ac:dyDescent="0.25">
      <c r="A70" s="80"/>
      <c r="B70" s="79" t="s">
        <v>52</v>
      </c>
      <c r="C70" s="79"/>
      <c r="D70" s="79"/>
      <c r="E70" s="45">
        <f>SUM(E64:E69)</f>
        <v>0</v>
      </c>
    </row>
  </sheetData>
  <mergeCells count="31">
    <mergeCell ref="A1:F2"/>
    <mergeCell ref="A4:F7"/>
    <mergeCell ref="A9:A16"/>
    <mergeCell ref="F9:G9"/>
    <mergeCell ref="C10:D10"/>
    <mergeCell ref="F10:G10"/>
    <mergeCell ref="F11:G11"/>
    <mergeCell ref="F12:G12"/>
    <mergeCell ref="F15:G15"/>
    <mergeCell ref="F13:G13"/>
    <mergeCell ref="B16:D16"/>
    <mergeCell ref="F14:G14"/>
    <mergeCell ref="A18:A25"/>
    <mergeCell ref="C19:D19"/>
    <mergeCell ref="B25:D25"/>
    <mergeCell ref="F16:G16"/>
    <mergeCell ref="A27:A34"/>
    <mergeCell ref="C28:D28"/>
    <mergeCell ref="B34:D34"/>
    <mergeCell ref="A36:A43"/>
    <mergeCell ref="C37:D37"/>
    <mergeCell ref="B43:D43"/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</mergeCells>
  <hyperlinks>
    <hyperlink ref="F9" location="CaptainsTracking!A1" display="Return to Weekly Log" xr:uid="{E4F6D1DF-33D3-4E8D-BF8A-30AF38175E3C}"/>
    <hyperlink ref="F9:G9" location="'Participant Tracking'!A1" display="Return to Weekly Log" xr:uid="{8982A099-D4FE-4492-B849-2B0D3A3BB07C}"/>
    <hyperlink ref="F11" location="'Week 2 Conversion'!A1" display="Go to Week 2" xr:uid="{EB900864-EB29-45C4-B123-871700F4D7ED}"/>
    <hyperlink ref="F12" location="'Week 3 Conversion'!A1" display="Go to Week 3" xr:uid="{94B5247A-2343-4700-9224-9EC08E398ACA}"/>
    <hyperlink ref="F13" location="'Week 5 Conversion'!A1" display="Go to Week 5" xr:uid="{953ECF7D-7E38-4D6B-910F-314BFEC7891B}"/>
    <hyperlink ref="F14" location="'Week 6 Conversion'!A1" display="Go to Week 6" xr:uid="{7FE0C23D-F65E-4609-803E-B823D69C0794}"/>
    <hyperlink ref="F15" location="'Week 7 Conversion'!A1" display="Go to Week 7" xr:uid="{21465CDC-55E2-4B31-BE6D-1860329A87FA}"/>
    <hyperlink ref="F16" location="'Week 8 Conversion'!A1" display="Go to Week 8" xr:uid="{C58E47C7-FD35-48FA-AAFE-AC6C8DD09C64}"/>
    <hyperlink ref="F11:G11" location="Week_2_Conversion!A1" display="Go to Week 2" xr:uid="{A5F73703-0405-4A7D-B6F9-91B6C3B5EDD5}"/>
    <hyperlink ref="F12:G12" location="Week_3_Conversion!A1" display="Go to Week 3" xr:uid="{9311ABEB-FCDA-4257-925B-97732CA9E795}"/>
    <hyperlink ref="F13:G13" location="Week_5_Conversion!A1" display="Go to Week 5" xr:uid="{B72BF0B5-D3C0-497F-97AE-B5E18B1210DC}"/>
    <hyperlink ref="F14:G14" location="Week_6_Conversion!A1" display="Go to Week 6" xr:uid="{36DF5A23-81BC-4E53-9A04-43D10EBA6FE2}"/>
    <hyperlink ref="F15:G15" location="Week_7_Conversion!A1" display="Go to Week 7" xr:uid="{9361B33A-1DCC-44DE-9F93-C22477E9D4B1}"/>
    <hyperlink ref="F16:G16" location="Week_8_Conversion!A1" display="Go to Week 8" xr:uid="{62E3686E-E47C-4F12-8C8D-E6F35C33C33A}"/>
    <hyperlink ref="F10" location="'Week 2 Conversion'!A1" display="Go to Week 2" xr:uid="{7BFC2776-580F-4CEC-AA4D-B767D1CA6C96}"/>
    <hyperlink ref="F10:G10" location="Week_1_Conversion!A1" display="Go to Week 1" xr:uid="{DB0B4154-FB93-4247-9413-CDBC0FA11590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BE0CF54-79E9-407D-BD24-274F963100BA}">
          <x14:formula1>
            <xm:f>'Activity List'!$A$2:$A$101</xm:f>
          </x14:formula1>
          <xm:sqref>B47:B51 B56:B60 B65:B69 B11:B15 B20:B24 B29:B33 B38:B42</xm:sqref>
        </x14:dataValidation>
      </x14:dataValidations>
    </ext>
  </extLst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958E2-58B9-4047-8F69-250C46D6DB6D}">
  <sheetPr codeName="Sheet6">
    <tabColor rgb="FFF8CBAD"/>
    <pageSetUpPr fitToPage="1"/>
  </sheetPr>
  <dimension ref="A1:G70"/>
  <sheetViews>
    <sheetView workbookViewId="0">
      <selection activeCell="F9" sqref="F9:G9"/>
    </sheetView>
  </sheetViews>
  <sheetFormatPr defaultColWidth="8.7109375" defaultRowHeight="15" x14ac:dyDescent="0.25"/>
  <cols>
    <col min="1" max="1" width="11.7109375" customWidth="1"/>
    <col min="2" max="2" width="33.7109375" customWidth="1"/>
    <col min="3" max="3" width="11.28515625" customWidth="1"/>
    <col min="4" max="4" width="14.42578125" customWidth="1"/>
    <col min="5" max="5" width="12" style="30" customWidth="1"/>
    <col min="6" max="6" width="8.7109375" customWidth="1"/>
  </cols>
  <sheetData>
    <row r="1" spans="1:7" s="29" customFormat="1" x14ac:dyDescent="0.25">
      <c r="A1" s="81" t="s">
        <v>87</v>
      </c>
      <c r="B1" s="81"/>
      <c r="C1" s="81"/>
      <c r="D1" s="81"/>
      <c r="E1" s="81"/>
      <c r="F1" s="81"/>
    </row>
    <row r="2" spans="1:7" x14ac:dyDescent="0.25">
      <c r="A2" s="81"/>
      <c r="B2" s="81"/>
      <c r="C2" s="81"/>
      <c r="D2" s="81"/>
      <c r="E2" s="81"/>
      <c r="F2" s="81"/>
    </row>
    <row r="4" spans="1:7" ht="15" customHeight="1" x14ac:dyDescent="0.25">
      <c r="A4" s="86" t="s">
        <v>88</v>
      </c>
      <c r="B4" s="86"/>
      <c r="C4" s="86"/>
      <c r="D4" s="86"/>
      <c r="E4" s="86"/>
      <c r="F4" s="86"/>
    </row>
    <row r="5" spans="1:7" ht="15" customHeight="1" x14ac:dyDescent="0.25">
      <c r="A5" s="86"/>
      <c r="B5" s="86"/>
      <c r="C5" s="86"/>
      <c r="D5" s="86"/>
      <c r="E5" s="86"/>
      <c r="F5" s="86"/>
    </row>
    <row r="6" spans="1:7" ht="15" customHeight="1" x14ac:dyDescent="0.25">
      <c r="A6" s="86"/>
      <c r="B6" s="86"/>
      <c r="C6" s="86"/>
      <c r="D6" s="86"/>
      <c r="E6" s="86"/>
      <c r="F6" s="86"/>
    </row>
    <row r="7" spans="1:7" x14ac:dyDescent="0.25">
      <c r="A7" s="86"/>
      <c r="B7" s="86"/>
      <c r="C7" s="86"/>
      <c r="D7" s="86"/>
      <c r="E7" s="86"/>
      <c r="F7" s="86"/>
    </row>
    <row r="8" spans="1:7" ht="4.5" customHeight="1" x14ac:dyDescent="0.25"/>
    <row r="9" spans="1:7" ht="15" customHeight="1" x14ac:dyDescent="0.25">
      <c r="A9" s="80" t="s">
        <v>89</v>
      </c>
      <c r="B9" s="31" t="s">
        <v>40</v>
      </c>
      <c r="C9" s="46" t="s">
        <v>41</v>
      </c>
      <c r="D9" s="31" t="s">
        <v>42</v>
      </c>
      <c r="E9" s="32" t="s">
        <v>43</v>
      </c>
      <c r="F9" s="85" t="s">
        <v>44</v>
      </c>
      <c r="G9" s="85"/>
    </row>
    <row r="10" spans="1:7" ht="14.45" customHeight="1" x14ac:dyDescent="0.25">
      <c r="A10" s="80"/>
      <c r="B10" s="33" t="s">
        <v>45</v>
      </c>
      <c r="C10" s="78"/>
      <c r="D10" s="78"/>
      <c r="E10" s="34"/>
      <c r="F10" s="85" t="s">
        <v>63</v>
      </c>
      <c r="G10" s="85"/>
    </row>
    <row r="11" spans="1:7" ht="14.45" customHeight="1" x14ac:dyDescent="0.25">
      <c r="A11" s="80"/>
      <c r="B11" s="35"/>
      <c r="C11" s="35"/>
      <c r="D11" s="36" t="str">
        <f>IF(ISBLANK(B11)," ",VLOOKUP(B11,'Activity List'!A$2:F$101,3,))</f>
        <v xml:space="preserve"> </v>
      </c>
      <c r="E11" s="37" t="str">
        <f>IF(ISBLANK(C11)," ",D11*C11)</f>
        <v xml:space="preserve"> </v>
      </c>
      <c r="F11" s="85" t="s">
        <v>46</v>
      </c>
      <c r="G11" s="85"/>
    </row>
    <row r="12" spans="1:7" ht="14.45" customHeight="1" x14ac:dyDescent="0.25">
      <c r="A12" s="80"/>
      <c r="B12" s="38"/>
      <c r="C12" s="38"/>
      <c r="D12" s="39" t="str">
        <f>IF(ISBLANK(B12)," ",VLOOKUP(B12,'Activity List'!A$2:F$101,3,))</f>
        <v xml:space="preserve"> </v>
      </c>
      <c r="E12" s="40" t="str">
        <f>IF(ISBLANK(C12)," ",D12*C12)</f>
        <v xml:space="preserve"> </v>
      </c>
      <c r="F12" s="85" t="s">
        <v>47</v>
      </c>
      <c r="G12" s="85"/>
    </row>
    <row r="13" spans="1:7" ht="14.45" customHeight="1" x14ac:dyDescent="0.25">
      <c r="A13" s="80"/>
      <c r="B13" s="35"/>
      <c r="C13" s="35"/>
      <c r="D13" s="36" t="str">
        <f>IF(ISBLANK(B13)," ",VLOOKUP(B13,'Activity List'!A$2:F$101,3,))</f>
        <v xml:space="preserve"> </v>
      </c>
      <c r="E13" s="37" t="str">
        <f>IF(ISBLANK(C13)," ",D13*C13)</f>
        <v xml:space="preserve"> </v>
      </c>
      <c r="F13" s="85" t="s">
        <v>48</v>
      </c>
      <c r="G13" s="85"/>
    </row>
    <row r="14" spans="1:7" ht="14.45" customHeight="1" x14ac:dyDescent="0.25">
      <c r="A14" s="80"/>
      <c r="B14" s="41"/>
      <c r="C14" s="41"/>
      <c r="D14" s="39" t="str">
        <f>IF(ISBLANK(B14)," ",VLOOKUP(B14,'Activity List'!A$2:F$101,3,))</f>
        <v xml:space="preserve"> </v>
      </c>
      <c r="E14" s="40" t="str">
        <f>IF(ISBLANK(C14)," ",D14*C14)</f>
        <v xml:space="preserve"> </v>
      </c>
      <c r="F14" s="85" t="s">
        <v>50</v>
      </c>
      <c r="G14" s="85"/>
    </row>
    <row r="15" spans="1:7" ht="14.45" customHeight="1" x14ac:dyDescent="0.25">
      <c r="A15" s="80"/>
      <c r="B15" s="35"/>
      <c r="C15" s="35"/>
      <c r="D15" s="36" t="str">
        <f>IF(ISBLANK(B15)," ",VLOOKUP(B15,'Activity List'!A$2:F$101,3,))</f>
        <v xml:space="preserve"> </v>
      </c>
      <c r="E15" s="37" t="str">
        <f>IF(ISBLANK(C15)," ",D15*C15)</f>
        <v xml:space="preserve"> </v>
      </c>
      <c r="F15" s="85" t="s">
        <v>51</v>
      </c>
      <c r="G15" s="85"/>
    </row>
    <row r="16" spans="1:7" ht="15.6" customHeight="1" x14ac:dyDescent="0.25">
      <c r="A16" s="80"/>
      <c r="B16" s="79" t="s">
        <v>52</v>
      </c>
      <c r="C16" s="79"/>
      <c r="D16" s="79"/>
      <c r="E16" s="32">
        <f>SUM(E10:E15)</f>
        <v>0</v>
      </c>
      <c r="F16" s="85" t="s">
        <v>53</v>
      </c>
      <c r="G16" s="85"/>
    </row>
    <row r="17" spans="1:7" ht="3.75" customHeight="1" x14ac:dyDescent="0.25">
      <c r="A17" s="42"/>
      <c r="B17" s="43"/>
      <c r="C17" s="43"/>
      <c r="D17" s="43"/>
      <c r="E17" s="44"/>
      <c r="F17" s="43"/>
      <c r="G17" s="43"/>
    </row>
    <row r="18" spans="1:7" ht="31.5" customHeight="1" x14ac:dyDescent="0.25">
      <c r="A18" s="80" t="s">
        <v>90</v>
      </c>
      <c r="B18" s="31" t="s">
        <v>40</v>
      </c>
      <c r="C18" s="31" t="s">
        <v>41</v>
      </c>
      <c r="D18" s="31" t="s">
        <v>42</v>
      </c>
      <c r="E18" s="32" t="s">
        <v>43</v>
      </c>
      <c r="F18" s="43"/>
      <c r="G18" s="43"/>
    </row>
    <row r="19" spans="1:7" x14ac:dyDescent="0.25">
      <c r="A19" s="80"/>
      <c r="B19" s="33" t="s">
        <v>45</v>
      </c>
      <c r="C19" s="78"/>
      <c r="D19" s="78"/>
      <c r="E19" s="34"/>
      <c r="F19" s="43"/>
      <c r="G19" s="43"/>
    </row>
    <row r="20" spans="1:7" x14ac:dyDescent="0.25">
      <c r="A20" s="80"/>
      <c r="B20" s="35"/>
      <c r="C20" s="35"/>
      <c r="D20" s="36" t="str">
        <f>IF(ISBLANK(B20)," ",VLOOKUP(B20,'Activity List'!A$2:F$101,3,))</f>
        <v xml:space="preserve"> </v>
      </c>
      <c r="E20" s="37" t="str">
        <f>IF(ISBLANK(C20)," ",D20*C20)</f>
        <v xml:space="preserve"> </v>
      </c>
      <c r="F20" s="43"/>
      <c r="G20" s="43"/>
    </row>
    <row r="21" spans="1:7" x14ac:dyDescent="0.25">
      <c r="A21" s="80"/>
      <c r="B21" s="41"/>
      <c r="C21" s="41"/>
      <c r="D21" s="39" t="str">
        <f>IF(ISBLANK(B21)," ",VLOOKUP(B21,'Activity List'!A$2:F$101,3,))</f>
        <v xml:space="preserve"> </v>
      </c>
      <c r="E21" s="40" t="str">
        <f>IF(ISBLANK(C21)," ",D21*C21)</f>
        <v xml:space="preserve"> </v>
      </c>
      <c r="F21" s="43"/>
      <c r="G21" s="43"/>
    </row>
    <row r="22" spans="1:7" x14ac:dyDescent="0.25">
      <c r="A22" s="80"/>
      <c r="B22" s="35"/>
      <c r="C22" s="35"/>
      <c r="D22" s="36" t="str">
        <f>IF(ISBLANK(B22)," ",VLOOKUP(B22,'Activity List'!A$2:F$101,3,))</f>
        <v xml:space="preserve"> </v>
      </c>
      <c r="E22" s="37" t="str">
        <f>IF(ISBLANK(C22)," ",D22*C22)</f>
        <v xml:space="preserve"> </v>
      </c>
      <c r="F22" s="43"/>
      <c r="G22" s="43"/>
    </row>
    <row r="23" spans="1:7" x14ac:dyDescent="0.25">
      <c r="A23" s="80"/>
      <c r="B23" s="41"/>
      <c r="C23" s="41"/>
      <c r="D23" s="39" t="str">
        <f>IF(ISBLANK(B23)," ",VLOOKUP(B23,'Activity List'!A$2:F$101,3,))</f>
        <v xml:space="preserve"> </v>
      </c>
      <c r="E23" s="40" t="str">
        <f>IF(ISBLANK(C23)," ",D23*C23)</f>
        <v xml:space="preserve"> </v>
      </c>
      <c r="F23" s="43"/>
      <c r="G23" s="43"/>
    </row>
    <row r="24" spans="1:7" x14ac:dyDescent="0.25">
      <c r="A24" s="80"/>
      <c r="B24" s="35"/>
      <c r="C24" s="35"/>
      <c r="D24" s="36" t="str">
        <f>IF(ISBLANK(B24)," ",VLOOKUP(B24,'Activity List'!A$2:F$101,3,))</f>
        <v xml:space="preserve"> </v>
      </c>
      <c r="E24" s="37" t="str">
        <f>IF(ISBLANK(C24)," ",D24*C24)</f>
        <v xml:space="preserve"> </v>
      </c>
      <c r="F24" s="43"/>
      <c r="G24" s="43"/>
    </row>
    <row r="25" spans="1:7" ht="15.75" x14ac:dyDescent="0.25">
      <c r="A25" s="80"/>
      <c r="B25" s="79" t="s">
        <v>52</v>
      </c>
      <c r="C25" s="79"/>
      <c r="D25" s="79"/>
      <c r="E25" s="32">
        <f>SUM(E19:E24)</f>
        <v>0</v>
      </c>
      <c r="F25" s="43"/>
      <c r="G25" s="43"/>
    </row>
    <row r="26" spans="1:7" ht="3.75" customHeight="1" x14ac:dyDescent="0.25">
      <c r="A26" s="43"/>
      <c r="B26" s="43"/>
      <c r="C26" s="43"/>
      <c r="D26" s="43"/>
      <c r="E26" s="44"/>
      <c r="F26" s="43"/>
      <c r="G26" s="43"/>
    </row>
    <row r="27" spans="1:7" ht="31.5" customHeight="1" x14ac:dyDescent="0.25">
      <c r="A27" s="80" t="s">
        <v>91</v>
      </c>
      <c r="B27" s="31" t="s">
        <v>40</v>
      </c>
      <c r="C27" s="31" t="s">
        <v>41</v>
      </c>
      <c r="D27" s="31" t="s">
        <v>42</v>
      </c>
      <c r="E27" s="32" t="s">
        <v>43</v>
      </c>
      <c r="F27" s="43"/>
      <c r="G27" s="43"/>
    </row>
    <row r="28" spans="1:7" x14ac:dyDescent="0.25">
      <c r="A28" s="80"/>
      <c r="B28" s="33" t="s">
        <v>45</v>
      </c>
      <c r="C28" s="78"/>
      <c r="D28" s="78"/>
      <c r="E28" s="34"/>
      <c r="F28" s="43"/>
      <c r="G28" s="43"/>
    </row>
    <row r="29" spans="1:7" x14ac:dyDescent="0.25">
      <c r="A29" s="80"/>
      <c r="B29" s="35"/>
      <c r="C29" s="35"/>
      <c r="D29" s="36" t="str">
        <f>IF(ISBLANK(B29)," ",VLOOKUP(B29,'Activity List'!A$2:F$101,3,))</f>
        <v xml:space="preserve"> </v>
      </c>
      <c r="E29" s="37" t="str">
        <f>IF(ISBLANK(C29)," ",D29*C29)</f>
        <v xml:space="preserve"> </v>
      </c>
      <c r="F29" s="43"/>
      <c r="G29" s="43"/>
    </row>
    <row r="30" spans="1:7" x14ac:dyDescent="0.25">
      <c r="A30" s="80"/>
      <c r="B30" s="41"/>
      <c r="C30" s="41"/>
      <c r="D30" s="39" t="str">
        <f>IF(ISBLANK(B30)," ",VLOOKUP(B30,'Activity List'!A$2:F$101,3,))</f>
        <v xml:space="preserve"> </v>
      </c>
      <c r="E30" s="40" t="str">
        <f>IF(ISBLANK(C30)," ",D30*C30)</f>
        <v xml:space="preserve"> </v>
      </c>
      <c r="F30" s="43"/>
      <c r="G30" s="43"/>
    </row>
    <row r="31" spans="1:7" x14ac:dyDescent="0.25">
      <c r="A31" s="80"/>
      <c r="B31" s="35"/>
      <c r="C31" s="35"/>
      <c r="D31" s="36" t="str">
        <f>IF(ISBLANK(B31)," ",VLOOKUP(B31,'Activity List'!A$2:F$101,3,))</f>
        <v xml:space="preserve"> </v>
      </c>
      <c r="E31" s="37" t="str">
        <f>IF(ISBLANK(C31)," ",D31*C31)</f>
        <v xml:space="preserve"> </v>
      </c>
      <c r="F31" s="43"/>
      <c r="G31" s="43"/>
    </row>
    <row r="32" spans="1:7" x14ac:dyDescent="0.25">
      <c r="A32" s="80"/>
      <c r="B32" s="41"/>
      <c r="C32" s="41"/>
      <c r="D32" s="39" t="str">
        <f>IF(ISBLANK(B32)," ",VLOOKUP(B32,'Activity List'!A$2:F$101,3,))</f>
        <v xml:space="preserve"> </v>
      </c>
      <c r="E32" s="40" t="str">
        <f>IF(ISBLANK(C32)," ",D32*C32)</f>
        <v xml:space="preserve"> </v>
      </c>
      <c r="F32" s="43"/>
      <c r="G32" s="43"/>
    </row>
    <row r="33" spans="1:7" x14ac:dyDescent="0.25">
      <c r="A33" s="80"/>
      <c r="B33" s="35"/>
      <c r="C33" s="35"/>
      <c r="D33" s="36" t="str">
        <f>IF(ISBLANK(B33)," ",VLOOKUP(B33,'Activity List'!A$2:F$101,3,))</f>
        <v xml:space="preserve"> </v>
      </c>
      <c r="E33" s="37" t="str">
        <f>IF(ISBLANK(C33)," ",D33*C33)</f>
        <v xml:space="preserve"> </v>
      </c>
      <c r="F33" s="43"/>
      <c r="G33" s="43"/>
    </row>
    <row r="34" spans="1:7" ht="15.75" x14ac:dyDescent="0.25">
      <c r="A34" s="80"/>
      <c r="B34" s="79" t="s">
        <v>52</v>
      </c>
      <c r="C34" s="79"/>
      <c r="D34" s="79"/>
      <c r="E34" s="45">
        <f>SUM(E28:E33)</f>
        <v>0</v>
      </c>
      <c r="F34" s="43"/>
      <c r="G34" s="43"/>
    </row>
    <row r="35" spans="1:7" ht="3.75" customHeight="1" x14ac:dyDescent="0.25">
      <c r="A35" s="43"/>
      <c r="B35" s="43"/>
      <c r="C35" s="43"/>
      <c r="D35" s="43"/>
      <c r="E35" s="44"/>
      <c r="F35" s="43"/>
      <c r="G35" s="43"/>
    </row>
    <row r="36" spans="1:7" ht="31.5" customHeight="1" x14ac:dyDescent="0.25">
      <c r="A36" s="80" t="s">
        <v>92</v>
      </c>
      <c r="B36" s="31" t="s">
        <v>40</v>
      </c>
      <c r="C36" s="31" t="s">
        <v>41</v>
      </c>
      <c r="D36" s="31" t="s">
        <v>42</v>
      </c>
      <c r="E36" s="32" t="s">
        <v>43</v>
      </c>
      <c r="F36" s="43"/>
      <c r="G36" s="43"/>
    </row>
    <row r="37" spans="1:7" x14ac:dyDescent="0.25">
      <c r="A37" s="80"/>
      <c r="B37" s="33" t="s">
        <v>45</v>
      </c>
      <c r="C37" s="78"/>
      <c r="D37" s="78"/>
      <c r="E37" s="34"/>
      <c r="F37" s="43"/>
      <c r="G37" s="43"/>
    </row>
    <row r="38" spans="1:7" x14ac:dyDescent="0.25">
      <c r="A38" s="80"/>
      <c r="B38" s="35"/>
      <c r="C38" s="35"/>
      <c r="D38" s="36" t="str">
        <f>IF(ISBLANK(B38)," ",VLOOKUP(B38,'Activity List'!A$2:F$101,3,))</f>
        <v xml:space="preserve"> </v>
      </c>
      <c r="E38" s="37" t="str">
        <f>IF(ISBLANK(C38)," ",D38*C38)</f>
        <v xml:space="preserve"> </v>
      </c>
      <c r="F38" s="43"/>
      <c r="G38" s="43"/>
    </row>
    <row r="39" spans="1:7" x14ac:dyDescent="0.25">
      <c r="A39" s="80"/>
      <c r="B39" s="38"/>
      <c r="C39" s="38"/>
      <c r="D39" s="39" t="str">
        <f>IF(ISBLANK(B39)," ",VLOOKUP(B39,'Activity List'!A$2:F$101,3,))</f>
        <v xml:space="preserve"> </v>
      </c>
      <c r="E39" s="40" t="str">
        <f>IF(ISBLANK(C39)," ",D39*C39)</f>
        <v xml:space="preserve"> </v>
      </c>
      <c r="F39" s="43"/>
      <c r="G39" s="43"/>
    </row>
    <row r="40" spans="1:7" x14ac:dyDescent="0.25">
      <c r="A40" s="80"/>
      <c r="B40" s="35"/>
      <c r="C40" s="35"/>
      <c r="D40" s="36" t="str">
        <f>IF(ISBLANK(B40)," ",VLOOKUP(B40,'Activity List'!A$2:F$101,3,))</f>
        <v xml:space="preserve"> </v>
      </c>
      <c r="E40" s="37" t="str">
        <f>IF(ISBLANK(C40)," ",D40*C40)</f>
        <v xml:space="preserve"> </v>
      </c>
      <c r="F40" s="43"/>
      <c r="G40" s="43"/>
    </row>
    <row r="41" spans="1:7" x14ac:dyDescent="0.25">
      <c r="A41" s="80"/>
      <c r="B41" s="41"/>
      <c r="C41" s="41"/>
      <c r="D41" s="39" t="str">
        <f>IF(ISBLANK(B41)," ",VLOOKUP(B41,'Activity List'!A$2:F$101,3,))</f>
        <v xml:space="preserve"> </v>
      </c>
      <c r="E41" s="40" t="str">
        <f>IF(ISBLANK(C41)," ",D41*C41)</f>
        <v xml:space="preserve"> </v>
      </c>
      <c r="F41" s="43"/>
      <c r="G41" s="43"/>
    </row>
    <row r="42" spans="1:7" x14ac:dyDescent="0.25">
      <c r="A42" s="80"/>
      <c r="B42" s="35"/>
      <c r="C42" s="35"/>
      <c r="D42" s="36" t="str">
        <f>IF(ISBLANK(B42)," ",VLOOKUP(B42,'Activity List'!A$2:F$101,3,))</f>
        <v xml:space="preserve"> </v>
      </c>
      <c r="E42" s="37" t="str">
        <f>IF(ISBLANK(C42)," ",D42*C42)</f>
        <v xml:space="preserve"> </v>
      </c>
      <c r="F42" s="43"/>
      <c r="G42" s="43"/>
    </row>
    <row r="43" spans="1:7" ht="15.75" x14ac:dyDescent="0.25">
      <c r="A43" s="80"/>
      <c r="B43" s="79" t="s">
        <v>52</v>
      </c>
      <c r="C43" s="79"/>
      <c r="D43" s="79"/>
      <c r="E43" s="45">
        <f>SUM(E37:E42)</f>
        <v>0</v>
      </c>
      <c r="F43" s="43"/>
      <c r="G43" s="43"/>
    </row>
    <row r="44" spans="1:7" x14ac:dyDescent="0.25">
      <c r="A44" s="43"/>
      <c r="B44" s="43"/>
      <c r="C44" s="43"/>
      <c r="D44" s="43"/>
      <c r="E44" s="44"/>
      <c r="F44" s="43"/>
      <c r="G44" s="43"/>
    </row>
    <row r="45" spans="1:7" ht="31.5" customHeight="1" x14ac:dyDescent="0.25">
      <c r="A45" s="80" t="s">
        <v>93</v>
      </c>
      <c r="B45" s="31" t="s">
        <v>40</v>
      </c>
      <c r="C45" s="31" t="s">
        <v>41</v>
      </c>
      <c r="D45" s="31" t="s">
        <v>42</v>
      </c>
      <c r="E45" s="32" t="s">
        <v>43</v>
      </c>
      <c r="F45" s="43"/>
      <c r="G45" s="43"/>
    </row>
    <row r="46" spans="1:7" x14ac:dyDescent="0.25">
      <c r="A46" s="80"/>
      <c r="B46" s="33" t="s">
        <v>45</v>
      </c>
      <c r="C46" s="78"/>
      <c r="D46" s="78"/>
      <c r="E46" s="34"/>
      <c r="F46" s="43"/>
      <c r="G46" s="43"/>
    </row>
    <row r="47" spans="1:7" x14ac:dyDescent="0.25">
      <c r="A47" s="80"/>
      <c r="B47" s="35"/>
      <c r="C47" s="35"/>
      <c r="D47" s="36" t="str">
        <f>IF(ISBLANK(B47)," ",VLOOKUP(B47,'Activity List'!A$2:F$101,3,))</f>
        <v xml:space="preserve"> </v>
      </c>
      <c r="E47" s="37" t="str">
        <f>IF(ISBLANK(C47)," ",D47*C47)</f>
        <v xml:space="preserve"> </v>
      </c>
      <c r="F47" s="43"/>
      <c r="G47" s="43"/>
    </row>
    <row r="48" spans="1:7" x14ac:dyDescent="0.25">
      <c r="A48" s="80"/>
      <c r="B48" s="38"/>
      <c r="C48" s="38"/>
      <c r="D48" s="39" t="str">
        <f>IF(ISBLANK(B48)," ",VLOOKUP(B48,'Activity List'!A$2:F$101,3,))</f>
        <v xml:space="preserve"> </v>
      </c>
      <c r="E48" s="40" t="str">
        <f>IF(ISBLANK(C48)," ",D48*C48)</f>
        <v xml:space="preserve"> </v>
      </c>
    </row>
    <row r="49" spans="1:5" x14ac:dyDescent="0.25">
      <c r="A49" s="80"/>
      <c r="B49" s="35"/>
      <c r="C49" s="35"/>
      <c r="D49" s="36" t="str">
        <f>IF(ISBLANK(B49)," ",VLOOKUP(B49,'Activity List'!A$2:F$101,3,))</f>
        <v xml:space="preserve"> </v>
      </c>
      <c r="E49" s="37" t="str">
        <f>IF(ISBLANK(C49)," ",D49*C49)</f>
        <v xml:space="preserve"> </v>
      </c>
    </row>
    <row r="50" spans="1:5" x14ac:dyDescent="0.25">
      <c r="A50" s="80"/>
      <c r="B50" s="41"/>
      <c r="C50" s="41"/>
      <c r="D50" s="39" t="str">
        <f>IF(ISBLANK(B50)," ",VLOOKUP(B50,'Activity List'!A$2:F$101,3,))</f>
        <v xml:space="preserve"> </v>
      </c>
      <c r="E50" s="40" t="str">
        <f>IF(ISBLANK(C50)," ",D50*C50)</f>
        <v xml:space="preserve"> </v>
      </c>
    </row>
    <row r="51" spans="1:5" x14ac:dyDescent="0.25">
      <c r="A51" s="80"/>
      <c r="B51" s="35"/>
      <c r="C51" s="35"/>
      <c r="D51" s="36" t="str">
        <f>IF(ISBLANK(B51)," ",VLOOKUP(B51,'Activity List'!A$2:F$101,3,))</f>
        <v xml:space="preserve"> </v>
      </c>
      <c r="E51" s="37" t="str">
        <f>IF(ISBLANK(C51)," ",D51*C51)</f>
        <v xml:space="preserve"> </v>
      </c>
    </row>
    <row r="52" spans="1:5" ht="15.75" x14ac:dyDescent="0.25">
      <c r="A52" s="80"/>
      <c r="B52" s="79" t="s">
        <v>52</v>
      </c>
      <c r="C52" s="79"/>
      <c r="D52" s="79"/>
      <c r="E52" s="45">
        <f>SUM(E46:E51)</f>
        <v>0</v>
      </c>
    </row>
    <row r="54" spans="1:5" ht="31.5" customHeight="1" x14ac:dyDescent="0.25">
      <c r="A54" s="80" t="s">
        <v>94</v>
      </c>
      <c r="B54" s="31" t="s">
        <v>40</v>
      </c>
      <c r="C54" s="31" t="s">
        <v>41</v>
      </c>
      <c r="D54" s="31" t="s">
        <v>42</v>
      </c>
      <c r="E54" s="32" t="s">
        <v>43</v>
      </c>
    </row>
    <row r="55" spans="1:5" x14ac:dyDescent="0.25">
      <c r="A55" s="80"/>
      <c r="B55" s="33" t="s">
        <v>45</v>
      </c>
      <c r="C55" s="78"/>
      <c r="D55" s="78"/>
      <c r="E55" s="34"/>
    </row>
    <row r="56" spans="1:5" x14ac:dyDescent="0.25">
      <c r="A56" s="80"/>
      <c r="B56" s="35"/>
      <c r="C56" s="35"/>
      <c r="D56" s="36" t="str">
        <f>IF(ISBLANK(B56)," ",VLOOKUP(B56,'Activity List'!A$2:F$101,3,))</f>
        <v xml:space="preserve"> </v>
      </c>
      <c r="E56" s="37" t="str">
        <f>IF(ISBLANK(C56)," ",D56*C56)</f>
        <v xml:space="preserve"> </v>
      </c>
    </row>
    <row r="57" spans="1:5" x14ac:dyDescent="0.25">
      <c r="A57" s="80"/>
      <c r="B57" s="38"/>
      <c r="C57" s="38"/>
      <c r="D57" s="39" t="str">
        <f>IF(ISBLANK(B57)," ",VLOOKUP(B57,'Activity List'!A$2:F$101,3,))</f>
        <v xml:space="preserve"> </v>
      </c>
      <c r="E57" s="40" t="str">
        <f>IF(ISBLANK(C57)," ",D57*C57)</f>
        <v xml:space="preserve"> </v>
      </c>
    </row>
    <row r="58" spans="1:5" x14ac:dyDescent="0.25">
      <c r="A58" s="80"/>
      <c r="B58" s="35"/>
      <c r="C58" s="35"/>
      <c r="D58" s="36" t="str">
        <f>IF(ISBLANK(B58)," ",VLOOKUP(B58,'Activity List'!A$2:F$101,3,))</f>
        <v xml:space="preserve"> </v>
      </c>
      <c r="E58" s="37" t="str">
        <f>IF(ISBLANK(C58)," ",D58*C58)</f>
        <v xml:space="preserve"> </v>
      </c>
    </row>
    <row r="59" spans="1:5" x14ac:dyDescent="0.25">
      <c r="A59" s="80"/>
      <c r="B59" s="41"/>
      <c r="C59" s="41"/>
      <c r="D59" s="39" t="str">
        <f>IF(ISBLANK(B59)," ",VLOOKUP(B59,'Activity List'!A$2:F$101,3,))</f>
        <v xml:space="preserve"> </v>
      </c>
      <c r="E59" s="40" t="str">
        <f>IF(ISBLANK(C59)," ",D59*C59)</f>
        <v xml:space="preserve"> </v>
      </c>
    </row>
    <row r="60" spans="1:5" x14ac:dyDescent="0.25">
      <c r="A60" s="80"/>
      <c r="B60" s="35"/>
      <c r="C60" s="35"/>
      <c r="D60" s="36" t="str">
        <f>IF(ISBLANK(B60)," ",VLOOKUP(B60,'Activity List'!A$2:F$101,3,))</f>
        <v xml:space="preserve"> </v>
      </c>
      <c r="E60" s="37" t="str">
        <f>IF(ISBLANK(C60)," ",D60*C60)</f>
        <v xml:space="preserve"> </v>
      </c>
    </row>
    <row r="61" spans="1:5" ht="15.75" x14ac:dyDescent="0.25">
      <c r="A61" s="80"/>
      <c r="B61" s="79" t="s">
        <v>52</v>
      </c>
      <c r="C61" s="79"/>
      <c r="D61" s="79"/>
      <c r="E61" s="45">
        <f>SUM(E55:E60)</f>
        <v>0</v>
      </c>
    </row>
    <row r="63" spans="1:5" ht="31.5" customHeight="1" x14ac:dyDescent="0.25">
      <c r="A63" s="80" t="s">
        <v>95</v>
      </c>
      <c r="B63" s="31" t="s">
        <v>40</v>
      </c>
      <c r="C63" s="31" t="s">
        <v>41</v>
      </c>
      <c r="D63" s="31" t="s">
        <v>42</v>
      </c>
      <c r="E63" s="32" t="s">
        <v>43</v>
      </c>
    </row>
    <row r="64" spans="1:5" x14ac:dyDescent="0.25">
      <c r="A64" s="80"/>
      <c r="B64" s="33" t="s">
        <v>45</v>
      </c>
      <c r="C64" s="78"/>
      <c r="D64" s="78"/>
      <c r="E64" s="34"/>
    </row>
    <row r="65" spans="1:5" x14ac:dyDescent="0.25">
      <c r="A65" s="80"/>
      <c r="B65" s="35"/>
      <c r="C65" s="35"/>
      <c r="D65" s="36" t="str">
        <f>IF(ISBLANK(B65)," ",VLOOKUP(B65,'Activity List'!A$2:F$101,3,))</f>
        <v xml:space="preserve"> </v>
      </c>
      <c r="E65" s="37" t="str">
        <f>IF(ISBLANK(C65)," ",D65*C65)</f>
        <v xml:space="preserve"> </v>
      </c>
    </row>
    <row r="66" spans="1:5" x14ac:dyDescent="0.25">
      <c r="A66" s="80"/>
      <c r="B66" s="38"/>
      <c r="C66" s="38"/>
      <c r="D66" s="39" t="str">
        <f>IF(ISBLANK(B66)," ",VLOOKUP(B66,'Activity List'!A$2:F$101,3,))</f>
        <v xml:space="preserve"> </v>
      </c>
      <c r="E66" s="40" t="str">
        <f>IF(ISBLANK(C66)," ",D66*C66)</f>
        <v xml:space="preserve"> </v>
      </c>
    </row>
    <row r="67" spans="1:5" x14ac:dyDescent="0.25">
      <c r="A67" s="80"/>
      <c r="B67" s="35"/>
      <c r="C67" s="35"/>
      <c r="D67" s="36" t="str">
        <f>IF(ISBLANK(B67)," ",VLOOKUP(B67,'Activity List'!A$2:F$101,3,))</f>
        <v xml:space="preserve"> </v>
      </c>
      <c r="E67" s="37" t="str">
        <f>IF(ISBLANK(C67)," ",D67*C67)</f>
        <v xml:space="preserve"> </v>
      </c>
    </row>
    <row r="68" spans="1:5" x14ac:dyDescent="0.25">
      <c r="A68" s="80"/>
      <c r="B68" s="41"/>
      <c r="C68" s="41"/>
      <c r="D68" s="39" t="str">
        <f>IF(ISBLANK(B68)," ",VLOOKUP(B68,'Activity List'!A$2:F$101,3,))</f>
        <v xml:space="preserve"> </v>
      </c>
      <c r="E68" s="40" t="str">
        <f>IF(ISBLANK(C68)," ",D68*C68)</f>
        <v xml:space="preserve"> </v>
      </c>
    </row>
    <row r="69" spans="1:5" x14ac:dyDescent="0.25">
      <c r="A69" s="80"/>
      <c r="B69" s="35"/>
      <c r="C69" s="35"/>
      <c r="D69" s="36" t="str">
        <f>IF(ISBLANK(B69)," ",VLOOKUP(B69,'Activity List'!A$2:F$101,3,))</f>
        <v xml:space="preserve"> </v>
      </c>
      <c r="E69" s="37" t="str">
        <f>IF(ISBLANK(C69)," ",D69*C69)</f>
        <v xml:space="preserve"> </v>
      </c>
    </row>
    <row r="70" spans="1:5" ht="15.75" x14ac:dyDescent="0.25">
      <c r="A70" s="80"/>
      <c r="B70" s="79" t="s">
        <v>52</v>
      </c>
      <c r="C70" s="79"/>
      <c r="D70" s="79"/>
      <c r="E70" s="45">
        <f>SUM(E64:E69)</f>
        <v>0</v>
      </c>
    </row>
  </sheetData>
  <mergeCells count="31">
    <mergeCell ref="A1:F2"/>
    <mergeCell ref="A4:F7"/>
    <mergeCell ref="A9:A16"/>
    <mergeCell ref="F9:G9"/>
    <mergeCell ref="C10:D10"/>
    <mergeCell ref="F10:G10"/>
    <mergeCell ref="F11:G11"/>
    <mergeCell ref="F12:G12"/>
    <mergeCell ref="F13:G13"/>
    <mergeCell ref="F15:G15"/>
    <mergeCell ref="B16:D16"/>
    <mergeCell ref="F14:G14"/>
    <mergeCell ref="A18:A25"/>
    <mergeCell ref="C19:D19"/>
    <mergeCell ref="B25:D25"/>
    <mergeCell ref="F16:G16"/>
    <mergeCell ref="A27:A34"/>
    <mergeCell ref="C28:D28"/>
    <mergeCell ref="B34:D34"/>
    <mergeCell ref="A36:A43"/>
    <mergeCell ref="C37:D37"/>
    <mergeCell ref="B43:D43"/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</mergeCells>
  <hyperlinks>
    <hyperlink ref="F9" location="CaptainsTracking!A1" display="Return to Weekly Log" xr:uid="{D390B86C-E542-4E58-88D4-AB76DAA70E6D}"/>
    <hyperlink ref="F9:G9" location="'Participant Tracking'!A1" display="Return to Weekly Log" xr:uid="{5BA2889D-433C-4F8F-A507-8931EC2EB1AB}"/>
    <hyperlink ref="F11" location="'Week 2 Conversion'!A1" display="Go to Week 2" xr:uid="{D601DC21-A290-4B53-B71F-68BC5816D4C1}"/>
    <hyperlink ref="F12" location="'Week 3 Conversion'!A1" display="Go to Week 3" xr:uid="{08B8B8A2-CD24-468E-A188-37DA1F660DA7}"/>
    <hyperlink ref="F13" location="'Week 4 Conversion'!A1" display="Go to Week 4" xr:uid="{BD21FEF4-4B13-4102-9DB4-93E581A61CA1}"/>
    <hyperlink ref="F14" location="'Week 6 Conversion'!A1" display="Go to Week 6" xr:uid="{79F7C02E-B5BB-4DD0-964C-11EDDF66C2F1}"/>
    <hyperlink ref="F15" location="'Week 7 Conversion'!A1" display="Go to Week 7" xr:uid="{38C38EB2-5BFE-46D9-B95C-CEF8ABD073DC}"/>
    <hyperlink ref="F16" location="'Week 8 Conversion'!A1" display="Go to Week 8" xr:uid="{4FA79B9D-1114-45CF-A53D-D4C19FBD626C}"/>
    <hyperlink ref="F11:G11" location="Week_2_Conversion!A1" display="Go to Week 2" xr:uid="{B9B033FE-CFDC-4055-88CD-143B26619D5B}"/>
    <hyperlink ref="F12:G12" location="Week_3_Conversion!A1" display="Go to Week 3" xr:uid="{A59FD996-6289-4A44-B743-7B0438C9DEEE}"/>
    <hyperlink ref="F13:G13" location="Week_4_Conversion!A1" display="Go to Week 4" xr:uid="{B23862DC-FB30-41A2-9A2C-311500406FB9}"/>
    <hyperlink ref="F14:G14" location="Week_6_Conversion!A1" display="Go to Week 6" xr:uid="{6F9C9D63-5EB9-41D3-90BB-903AA1B99432}"/>
    <hyperlink ref="F15:G15" location="Week_7_Conversion!A1" display="Go to Week 7" xr:uid="{5E228C05-B622-418C-8C8C-44857FC984A9}"/>
    <hyperlink ref="F16:G16" location="Week_8_Conversion!A1" display="Go to Week 8" xr:uid="{81307334-FE97-41AB-99EA-AAFFFC4326C2}"/>
    <hyperlink ref="F10" location="'Week 2 Conversion'!A1" display="Go to Week 2" xr:uid="{6E06254A-AE98-459C-A84D-435E6A100DB8}"/>
    <hyperlink ref="F10:G10" location="Week_1_Conversion!A1" display="Go to Week 1" xr:uid="{46558547-E742-4D38-ACA6-5131E4CF6CE0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E279E47-14CC-4052-A401-86EAD4361A42}">
          <x14:formula1>
            <xm:f>'Activity List'!$A$2:$A$101</xm:f>
          </x14:formula1>
          <xm:sqref>B11:B15 B20:B24 B29:B33 B38:B42 B47:B51 B56:B60 B65:B69</xm:sqref>
        </x14:dataValidation>
      </x14:dataValidations>
    </ext>
  </extLst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0F667-C5CA-4EEC-A2B3-7E1C9E35C2F5}">
  <sheetPr codeName="Sheet7">
    <tabColor rgb="FFFFE699"/>
    <pageSetUpPr fitToPage="1"/>
  </sheetPr>
  <dimension ref="A1:G70"/>
  <sheetViews>
    <sheetView workbookViewId="0">
      <selection activeCell="F9" sqref="F9:G9"/>
    </sheetView>
  </sheetViews>
  <sheetFormatPr defaultColWidth="8.7109375" defaultRowHeight="15" x14ac:dyDescent="0.25"/>
  <cols>
    <col min="1" max="1" width="11.7109375" customWidth="1"/>
    <col min="2" max="2" width="33.7109375" customWidth="1"/>
    <col min="3" max="3" width="11.28515625" customWidth="1"/>
    <col min="4" max="4" width="14.42578125" customWidth="1"/>
    <col min="5" max="5" width="12" style="30" customWidth="1"/>
    <col min="6" max="6" width="8.7109375" customWidth="1"/>
  </cols>
  <sheetData>
    <row r="1" spans="1:7" s="29" customFormat="1" x14ac:dyDescent="0.25">
      <c r="A1" s="81" t="s">
        <v>96</v>
      </c>
      <c r="B1" s="81"/>
      <c r="C1" s="81"/>
      <c r="D1" s="81"/>
      <c r="E1" s="81"/>
      <c r="F1" s="81"/>
    </row>
    <row r="2" spans="1:7" x14ac:dyDescent="0.25">
      <c r="A2" s="81"/>
      <c r="B2" s="81"/>
      <c r="C2" s="81"/>
      <c r="D2" s="81"/>
      <c r="E2" s="81"/>
      <c r="F2" s="81"/>
    </row>
    <row r="4" spans="1:7" ht="15" customHeight="1" x14ac:dyDescent="0.25">
      <c r="A4" s="83" t="s">
        <v>71</v>
      </c>
      <c r="B4" s="83"/>
      <c r="C4" s="83"/>
      <c r="D4" s="83"/>
      <c r="E4" s="83"/>
      <c r="F4" s="83"/>
    </row>
    <row r="5" spans="1:7" ht="15" customHeight="1" x14ac:dyDescent="0.25">
      <c r="A5" s="83"/>
      <c r="B5" s="83"/>
      <c r="C5" s="83"/>
      <c r="D5" s="83"/>
      <c r="E5" s="83"/>
      <c r="F5" s="83"/>
    </row>
    <row r="6" spans="1:7" ht="15" customHeight="1" x14ac:dyDescent="0.25">
      <c r="A6" s="83"/>
      <c r="B6" s="83"/>
      <c r="C6" s="83"/>
      <c r="D6" s="83"/>
      <c r="E6" s="83"/>
      <c r="F6" s="83"/>
    </row>
    <row r="7" spans="1:7" x14ac:dyDescent="0.25">
      <c r="A7" s="83"/>
      <c r="B7" s="83"/>
      <c r="C7" s="83"/>
      <c r="D7" s="83"/>
      <c r="E7" s="83"/>
      <c r="F7" s="83"/>
    </row>
    <row r="8" spans="1:7" ht="4.5" customHeight="1" x14ac:dyDescent="0.25"/>
    <row r="9" spans="1:7" ht="15" customHeight="1" x14ac:dyDescent="0.25">
      <c r="A9" s="80" t="s">
        <v>97</v>
      </c>
      <c r="B9" s="31" t="s">
        <v>40</v>
      </c>
      <c r="C9" s="31" t="s">
        <v>41</v>
      </c>
      <c r="D9" s="31" t="s">
        <v>42</v>
      </c>
      <c r="E9" s="32" t="s">
        <v>43</v>
      </c>
      <c r="F9" s="85" t="s">
        <v>44</v>
      </c>
      <c r="G9" s="85"/>
    </row>
    <row r="10" spans="1:7" ht="14.45" customHeight="1" x14ac:dyDescent="0.25">
      <c r="A10" s="80"/>
      <c r="B10" s="33" t="s">
        <v>45</v>
      </c>
      <c r="C10" s="78"/>
      <c r="D10" s="78"/>
      <c r="E10" s="34"/>
      <c r="F10" s="85" t="s">
        <v>63</v>
      </c>
      <c r="G10" s="85"/>
    </row>
    <row r="11" spans="1:7" ht="14.45" customHeight="1" x14ac:dyDescent="0.25">
      <c r="A11" s="80"/>
      <c r="B11" s="35"/>
      <c r="C11" s="35"/>
      <c r="D11" s="36" t="str">
        <f>IF(ISBLANK(B11)," ",VLOOKUP(B11,'Activity List'!A$2:F$101,3,))</f>
        <v xml:space="preserve"> </v>
      </c>
      <c r="E11" s="37" t="str">
        <f>IF(ISBLANK(C11)," ",D11*C11)</f>
        <v xml:space="preserve"> </v>
      </c>
      <c r="F11" s="85" t="s">
        <v>46</v>
      </c>
      <c r="G11" s="85"/>
    </row>
    <row r="12" spans="1:7" ht="14.45" customHeight="1" x14ac:dyDescent="0.25">
      <c r="A12" s="80"/>
      <c r="B12" s="38"/>
      <c r="C12" s="38"/>
      <c r="D12" s="39" t="str">
        <f>IF(ISBLANK(B12)," ",VLOOKUP(B12,'Activity List'!A$2:F$101,3,))</f>
        <v xml:space="preserve"> </v>
      </c>
      <c r="E12" s="40" t="str">
        <f>IF(ISBLANK(C12)," ",D12*C12)</f>
        <v xml:space="preserve"> </v>
      </c>
      <c r="F12" s="85" t="s">
        <v>47</v>
      </c>
      <c r="G12" s="85"/>
    </row>
    <row r="13" spans="1:7" ht="14.45" customHeight="1" x14ac:dyDescent="0.25">
      <c r="A13" s="80"/>
      <c r="B13" s="35"/>
      <c r="C13" s="35"/>
      <c r="D13" s="36" t="str">
        <f>IF(ISBLANK(B13)," ",VLOOKUP(B13,'Activity List'!A$2:F$101,3,))</f>
        <v xml:space="preserve"> </v>
      </c>
      <c r="E13" s="37" t="str">
        <f>IF(ISBLANK(C13)," ",D13*C13)</f>
        <v xml:space="preserve"> </v>
      </c>
      <c r="F13" s="85" t="s">
        <v>48</v>
      </c>
      <c r="G13" s="85"/>
    </row>
    <row r="14" spans="1:7" ht="14.45" customHeight="1" x14ac:dyDescent="0.25">
      <c r="A14" s="80"/>
      <c r="B14" s="41"/>
      <c r="C14" s="41"/>
      <c r="D14" s="39" t="str">
        <f>IF(ISBLANK(B14)," ",VLOOKUP(B14,'Activity List'!A$2:F$101,3,))</f>
        <v xml:space="preserve"> </v>
      </c>
      <c r="E14" s="40" t="str">
        <f>IF(ISBLANK(C14)," ",D14*C14)</f>
        <v xml:space="preserve"> </v>
      </c>
      <c r="F14" s="85" t="s">
        <v>49</v>
      </c>
      <c r="G14" s="85"/>
    </row>
    <row r="15" spans="1:7" ht="14.45" customHeight="1" x14ac:dyDescent="0.25">
      <c r="A15" s="80"/>
      <c r="B15" s="35"/>
      <c r="C15" s="35"/>
      <c r="D15" s="36" t="str">
        <f>IF(ISBLANK(B15)," ",VLOOKUP(B15,'Activity List'!A$2:F$101,3,))</f>
        <v xml:space="preserve"> </v>
      </c>
      <c r="E15" s="37" t="str">
        <f>IF(ISBLANK(C15)," ",D15*C15)</f>
        <v xml:space="preserve"> </v>
      </c>
      <c r="F15" s="85" t="s">
        <v>51</v>
      </c>
      <c r="G15" s="85"/>
    </row>
    <row r="16" spans="1:7" ht="15.6" customHeight="1" x14ac:dyDescent="0.25">
      <c r="A16" s="80"/>
      <c r="B16" s="79" t="s">
        <v>52</v>
      </c>
      <c r="C16" s="79"/>
      <c r="D16" s="79"/>
      <c r="E16" s="32">
        <f>SUM(E10:E15)</f>
        <v>0</v>
      </c>
      <c r="F16" s="85" t="s">
        <v>53</v>
      </c>
      <c r="G16" s="85"/>
    </row>
    <row r="17" spans="1:7" ht="3.75" customHeight="1" x14ac:dyDescent="0.25">
      <c r="A17" s="42"/>
      <c r="B17" s="43"/>
      <c r="C17" s="43"/>
      <c r="D17" s="43"/>
      <c r="E17" s="44"/>
      <c r="F17" s="43"/>
      <c r="G17" s="43"/>
    </row>
    <row r="18" spans="1:7" ht="31.5" customHeight="1" x14ac:dyDescent="0.25">
      <c r="A18" s="80" t="s">
        <v>98</v>
      </c>
      <c r="B18" s="31" t="s">
        <v>40</v>
      </c>
      <c r="C18" s="31" t="s">
        <v>41</v>
      </c>
      <c r="D18" s="31" t="s">
        <v>42</v>
      </c>
      <c r="E18" s="32" t="s">
        <v>43</v>
      </c>
      <c r="F18" s="43"/>
      <c r="G18" s="43"/>
    </row>
    <row r="19" spans="1:7" x14ac:dyDescent="0.25">
      <c r="A19" s="80"/>
      <c r="B19" s="33" t="s">
        <v>45</v>
      </c>
      <c r="C19" s="78"/>
      <c r="D19" s="78"/>
      <c r="E19" s="34"/>
      <c r="F19" s="43"/>
      <c r="G19" s="43"/>
    </row>
    <row r="20" spans="1:7" x14ac:dyDescent="0.25">
      <c r="A20" s="80"/>
      <c r="B20" s="35"/>
      <c r="C20" s="35"/>
      <c r="D20" s="36" t="str">
        <f>IF(ISBLANK(B20)," ",VLOOKUP(B20,'Activity List'!A$2:F$101,3,))</f>
        <v xml:space="preserve"> </v>
      </c>
      <c r="E20" s="37" t="str">
        <f>IF(ISBLANK(C20)," ",D20*C20)</f>
        <v xml:space="preserve"> </v>
      </c>
      <c r="F20" s="43"/>
      <c r="G20" s="43"/>
    </row>
    <row r="21" spans="1:7" x14ac:dyDescent="0.25">
      <c r="A21" s="80"/>
      <c r="B21" s="41"/>
      <c r="C21" s="41"/>
      <c r="D21" s="39" t="str">
        <f>IF(ISBLANK(B21)," ",VLOOKUP(B21,'Activity List'!A$2:F$101,3,))</f>
        <v xml:space="preserve"> </v>
      </c>
      <c r="E21" s="40" t="str">
        <f>IF(ISBLANK(C21)," ",D21*C21)</f>
        <v xml:space="preserve"> </v>
      </c>
      <c r="F21" s="43"/>
      <c r="G21" s="43"/>
    </row>
    <row r="22" spans="1:7" x14ac:dyDescent="0.25">
      <c r="A22" s="80"/>
      <c r="B22" s="35"/>
      <c r="C22" s="35"/>
      <c r="D22" s="36" t="str">
        <f>IF(ISBLANK(B22)," ",VLOOKUP(B22,'Activity List'!A$2:F$101,3,))</f>
        <v xml:space="preserve"> </v>
      </c>
      <c r="E22" s="37" t="str">
        <f>IF(ISBLANK(C22)," ",D22*C22)</f>
        <v xml:space="preserve"> </v>
      </c>
      <c r="F22" s="43"/>
      <c r="G22" s="43"/>
    </row>
    <row r="23" spans="1:7" x14ac:dyDescent="0.25">
      <c r="A23" s="80"/>
      <c r="B23" s="41"/>
      <c r="C23" s="41"/>
      <c r="D23" s="39" t="str">
        <f>IF(ISBLANK(B23)," ",VLOOKUP(B23,'Activity List'!A$2:F$101,3,))</f>
        <v xml:space="preserve"> </v>
      </c>
      <c r="E23" s="40" t="str">
        <f>IF(ISBLANK(C23)," ",D23*C23)</f>
        <v xml:space="preserve"> </v>
      </c>
      <c r="F23" s="43"/>
      <c r="G23" s="43"/>
    </row>
    <row r="24" spans="1:7" x14ac:dyDescent="0.25">
      <c r="A24" s="80"/>
      <c r="B24" s="35"/>
      <c r="C24" s="35"/>
      <c r="D24" s="36" t="str">
        <f>IF(ISBLANK(B24)," ",VLOOKUP(B24,'Activity List'!A$2:F$101,3,))</f>
        <v xml:space="preserve"> </v>
      </c>
      <c r="E24" s="37" t="str">
        <f>IF(ISBLANK(C24)," ",D24*C24)</f>
        <v xml:space="preserve"> </v>
      </c>
      <c r="F24" s="43"/>
      <c r="G24" s="43"/>
    </row>
    <row r="25" spans="1:7" ht="15.75" x14ac:dyDescent="0.25">
      <c r="A25" s="80"/>
      <c r="B25" s="79" t="s">
        <v>52</v>
      </c>
      <c r="C25" s="79"/>
      <c r="D25" s="79"/>
      <c r="E25" s="32">
        <f>SUM(E19:E24)</f>
        <v>0</v>
      </c>
      <c r="F25" s="43"/>
      <c r="G25" s="43"/>
    </row>
    <row r="26" spans="1:7" ht="3.75" customHeight="1" x14ac:dyDescent="0.25">
      <c r="A26" s="43"/>
      <c r="B26" s="43"/>
      <c r="C26" s="43"/>
      <c r="D26" s="43"/>
      <c r="E26" s="44"/>
      <c r="F26" s="43"/>
      <c r="G26" s="43"/>
    </row>
    <row r="27" spans="1:7" ht="31.5" customHeight="1" x14ac:dyDescent="0.25">
      <c r="A27" s="80" t="s">
        <v>99</v>
      </c>
      <c r="B27" s="31" t="s">
        <v>40</v>
      </c>
      <c r="C27" s="31" t="s">
        <v>41</v>
      </c>
      <c r="D27" s="31" t="s">
        <v>42</v>
      </c>
      <c r="E27" s="32" t="s">
        <v>43</v>
      </c>
      <c r="F27" s="43"/>
      <c r="G27" s="43"/>
    </row>
    <row r="28" spans="1:7" x14ac:dyDescent="0.25">
      <c r="A28" s="80"/>
      <c r="B28" s="33" t="s">
        <v>45</v>
      </c>
      <c r="C28" s="78"/>
      <c r="D28" s="78"/>
      <c r="E28" s="34"/>
      <c r="F28" s="43"/>
      <c r="G28" s="43"/>
    </row>
    <row r="29" spans="1:7" x14ac:dyDescent="0.25">
      <c r="A29" s="80"/>
      <c r="B29" s="35"/>
      <c r="C29" s="35"/>
      <c r="D29" s="36" t="str">
        <f>IF(ISBLANK(B29)," ",VLOOKUP(B29,'Activity List'!A$2:F$101,3,))</f>
        <v xml:space="preserve"> </v>
      </c>
      <c r="E29" s="37" t="str">
        <f>IF(ISBLANK(C29)," ",D29*C29)</f>
        <v xml:space="preserve"> </v>
      </c>
      <c r="F29" s="43"/>
      <c r="G29" s="43"/>
    </row>
    <row r="30" spans="1:7" x14ac:dyDescent="0.25">
      <c r="A30" s="80"/>
      <c r="B30" s="41"/>
      <c r="C30" s="41"/>
      <c r="D30" s="39" t="str">
        <f>IF(ISBLANK(B30)," ",VLOOKUP(B30,'Activity List'!A$2:F$101,3,))</f>
        <v xml:space="preserve"> </v>
      </c>
      <c r="E30" s="40" t="str">
        <f>IF(ISBLANK(C30)," ",D30*C30)</f>
        <v xml:space="preserve"> </v>
      </c>
      <c r="F30" s="43"/>
      <c r="G30" s="43"/>
    </row>
    <row r="31" spans="1:7" x14ac:dyDescent="0.25">
      <c r="A31" s="80"/>
      <c r="B31" s="35"/>
      <c r="C31" s="35"/>
      <c r="D31" s="36" t="str">
        <f>IF(ISBLANK(B31)," ",VLOOKUP(B31,'Activity List'!A$2:F$101,3,))</f>
        <v xml:space="preserve"> </v>
      </c>
      <c r="E31" s="37" t="str">
        <f>IF(ISBLANK(C31)," ",D31*C31)</f>
        <v xml:space="preserve"> </v>
      </c>
      <c r="F31" s="43"/>
      <c r="G31" s="43"/>
    </row>
    <row r="32" spans="1:7" x14ac:dyDescent="0.25">
      <c r="A32" s="80"/>
      <c r="B32" s="41"/>
      <c r="C32" s="41"/>
      <c r="D32" s="39" t="str">
        <f>IF(ISBLANK(B32)," ",VLOOKUP(B32,'Activity List'!A$2:F$101,3,))</f>
        <v xml:space="preserve"> </v>
      </c>
      <c r="E32" s="40" t="str">
        <f>IF(ISBLANK(C32)," ",D32*C32)</f>
        <v xml:space="preserve"> </v>
      </c>
      <c r="F32" s="43"/>
      <c r="G32" s="43"/>
    </row>
    <row r="33" spans="1:7" x14ac:dyDescent="0.25">
      <c r="A33" s="80"/>
      <c r="B33" s="35"/>
      <c r="C33" s="35"/>
      <c r="D33" s="36" t="str">
        <f>IF(ISBLANK(B33)," ",VLOOKUP(B33,'Activity List'!A$2:F$101,3,))</f>
        <v xml:space="preserve"> </v>
      </c>
      <c r="E33" s="37" t="str">
        <f>IF(ISBLANK(C33)," ",D33*C33)</f>
        <v xml:space="preserve"> </v>
      </c>
      <c r="F33" s="43"/>
      <c r="G33" s="43"/>
    </row>
    <row r="34" spans="1:7" ht="15.75" x14ac:dyDescent="0.25">
      <c r="A34" s="80"/>
      <c r="B34" s="79" t="s">
        <v>52</v>
      </c>
      <c r="C34" s="79"/>
      <c r="D34" s="79"/>
      <c r="E34" s="45">
        <f>SUM(E28:E33)</f>
        <v>0</v>
      </c>
      <c r="F34" s="43"/>
      <c r="G34" s="43"/>
    </row>
    <row r="35" spans="1:7" ht="3.75" customHeight="1" x14ac:dyDescent="0.25">
      <c r="A35" s="43"/>
      <c r="B35" s="43"/>
      <c r="C35" s="43"/>
      <c r="D35" s="43"/>
      <c r="E35" s="44"/>
      <c r="F35" s="43"/>
      <c r="G35" s="43"/>
    </row>
    <row r="36" spans="1:7" ht="31.5" customHeight="1" x14ac:dyDescent="0.25">
      <c r="A36" s="80" t="s">
        <v>100</v>
      </c>
      <c r="B36" s="31" t="s">
        <v>40</v>
      </c>
      <c r="C36" s="31" t="s">
        <v>41</v>
      </c>
      <c r="D36" s="31" t="s">
        <v>42</v>
      </c>
      <c r="E36" s="32" t="s">
        <v>43</v>
      </c>
      <c r="F36" s="43"/>
      <c r="G36" s="43"/>
    </row>
    <row r="37" spans="1:7" x14ac:dyDescent="0.25">
      <c r="A37" s="80"/>
      <c r="B37" s="33" t="s">
        <v>45</v>
      </c>
      <c r="C37" s="78"/>
      <c r="D37" s="78"/>
      <c r="E37" s="34"/>
      <c r="F37" s="43"/>
      <c r="G37" s="43"/>
    </row>
    <row r="38" spans="1:7" x14ac:dyDescent="0.25">
      <c r="A38" s="80"/>
      <c r="B38" s="35"/>
      <c r="C38" s="35"/>
      <c r="D38" s="36" t="str">
        <f>IF(ISBLANK(B38)," ",VLOOKUP(B38,'Activity List'!A$2:F$101,3,))</f>
        <v xml:space="preserve"> </v>
      </c>
      <c r="E38" s="37" t="str">
        <f>IF(ISBLANK(C38)," ",D38*C38)</f>
        <v xml:space="preserve"> </v>
      </c>
      <c r="F38" s="43"/>
      <c r="G38" s="43"/>
    </row>
    <row r="39" spans="1:7" x14ac:dyDescent="0.25">
      <c r="A39" s="80"/>
      <c r="B39" s="38"/>
      <c r="C39" s="38"/>
      <c r="D39" s="39" t="str">
        <f>IF(ISBLANK(B39)," ",VLOOKUP(B39,'Activity List'!A$2:F$101,3,))</f>
        <v xml:space="preserve"> </v>
      </c>
      <c r="E39" s="40" t="str">
        <f>IF(ISBLANK(C39)," ",D39*C39)</f>
        <v xml:space="preserve"> </v>
      </c>
      <c r="F39" s="43"/>
      <c r="G39" s="43"/>
    </row>
    <row r="40" spans="1:7" x14ac:dyDescent="0.25">
      <c r="A40" s="80"/>
      <c r="B40" s="35"/>
      <c r="C40" s="35"/>
      <c r="D40" s="36" t="str">
        <f>IF(ISBLANK(B40)," ",VLOOKUP(B40,'Activity List'!A$2:F$101,3,))</f>
        <v xml:space="preserve"> </v>
      </c>
      <c r="E40" s="37" t="str">
        <f>IF(ISBLANK(C40)," ",D40*C40)</f>
        <v xml:space="preserve"> </v>
      </c>
      <c r="F40" s="43"/>
      <c r="G40" s="43"/>
    </row>
    <row r="41" spans="1:7" x14ac:dyDescent="0.25">
      <c r="A41" s="80"/>
      <c r="B41" s="41"/>
      <c r="C41" s="41"/>
      <c r="D41" s="39" t="str">
        <f>IF(ISBLANK(B41)," ",VLOOKUP(B41,'Activity List'!A$2:F$101,3,))</f>
        <v xml:space="preserve"> </v>
      </c>
      <c r="E41" s="40" t="str">
        <f>IF(ISBLANK(C41)," ",D41*C41)</f>
        <v xml:space="preserve"> </v>
      </c>
      <c r="F41" s="43"/>
      <c r="G41" s="43"/>
    </row>
    <row r="42" spans="1:7" x14ac:dyDescent="0.25">
      <c r="A42" s="80"/>
      <c r="B42" s="35"/>
      <c r="C42" s="35"/>
      <c r="D42" s="36" t="str">
        <f>IF(ISBLANK(B42)," ",VLOOKUP(B42,'Activity List'!A$2:F$101,3,))</f>
        <v xml:space="preserve"> </v>
      </c>
      <c r="E42" s="37" t="str">
        <f>IF(ISBLANK(C42)," ",D42*C42)</f>
        <v xml:space="preserve"> </v>
      </c>
      <c r="F42" s="43"/>
      <c r="G42" s="43"/>
    </row>
    <row r="43" spans="1:7" ht="15.75" x14ac:dyDescent="0.25">
      <c r="A43" s="80"/>
      <c r="B43" s="79" t="s">
        <v>52</v>
      </c>
      <c r="C43" s="79"/>
      <c r="D43" s="79"/>
      <c r="E43" s="45">
        <f>SUM(E37:E42)</f>
        <v>0</v>
      </c>
      <c r="F43" s="43"/>
      <c r="G43" s="43"/>
    </row>
    <row r="44" spans="1:7" x14ac:dyDescent="0.25">
      <c r="A44" s="43"/>
      <c r="B44" s="43"/>
      <c r="C44" s="43"/>
      <c r="D44" s="43"/>
      <c r="E44" s="44"/>
      <c r="F44" s="43"/>
      <c r="G44" s="43"/>
    </row>
    <row r="45" spans="1:7" ht="31.5" customHeight="1" x14ac:dyDescent="0.25">
      <c r="A45" s="80" t="s">
        <v>101</v>
      </c>
      <c r="B45" s="31" t="s">
        <v>40</v>
      </c>
      <c r="C45" s="31" t="s">
        <v>41</v>
      </c>
      <c r="D45" s="31" t="s">
        <v>42</v>
      </c>
      <c r="E45" s="32" t="s">
        <v>43</v>
      </c>
      <c r="F45" s="43"/>
      <c r="G45" s="43"/>
    </row>
    <row r="46" spans="1:7" x14ac:dyDescent="0.25">
      <c r="A46" s="80"/>
      <c r="B46" s="33" t="s">
        <v>45</v>
      </c>
      <c r="C46" s="78"/>
      <c r="D46" s="78"/>
      <c r="E46" s="34"/>
      <c r="F46" s="43"/>
      <c r="G46" s="43"/>
    </row>
    <row r="47" spans="1:7" x14ac:dyDescent="0.25">
      <c r="A47" s="80"/>
      <c r="B47" s="35"/>
      <c r="C47" s="35"/>
      <c r="D47" s="36" t="str">
        <f>IF(ISBLANK(B47)," ",VLOOKUP(B47,'Activity List'!A$2:F$101,3,))</f>
        <v xml:space="preserve"> </v>
      </c>
      <c r="E47" s="37" t="str">
        <f>IF(ISBLANK(C47)," ",D47*C47)</f>
        <v xml:space="preserve"> </v>
      </c>
      <c r="F47" s="43"/>
      <c r="G47" s="43"/>
    </row>
    <row r="48" spans="1:7" x14ac:dyDescent="0.25">
      <c r="A48" s="80"/>
      <c r="B48" s="38"/>
      <c r="C48" s="38"/>
      <c r="D48" s="39" t="str">
        <f>IF(ISBLANK(B48)," ",VLOOKUP(B48,'Activity List'!A$2:F$101,3,))</f>
        <v xml:space="preserve"> </v>
      </c>
      <c r="E48" s="40" t="str">
        <f>IF(ISBLANK(C48)," ",D48*C48)</f>
        <v xml:space="preserve"> </v>
      </c>
    </row>
    <row r="49" spans="1:5" x14ac:dyDescent="0.25">
      <c r="A49" s="80"/>
      <c r="B49" s="35"/>
      <c r="C49" s="35"/>
      <c r="D49" s="36" t="str">
        <f>IF(ISBLANK(B49)," ",VLOOKUP(B49,'Activity List'!A$2:F$101,3,))</f>
        <v xml:space="preserve"> </v>
      </c>
      <c r="E49" s="37" t="str">
        <f>IF(ISBLANK(C49)," ",D49*C49)</f>
        <v xml:space="preserve"> </v>
      </c>
    </row>
    <row r="50" spans="1:5" x14ac:dyDescent="0.25">
      <c r="A50" s="80"/>
      <c r="B50" s="41"/>
      <c r="C50" s="41"/>
      <c r="D50" s="39" t="str">
        <f>IF(ISBLANK(B50)," ",VLOOKUP(B50,'Activity List'!A$2:F$101,3,))</f>
        <v xml:space="preserve"> </v>
      </c>
      <c r="E50" s="40" t="str">
        <f>IF(ISBLANK(C50)," ",D50*C50)</f>
        <v xml:space="preserve"> </v>
      </c>
    </row>
    <row r="51" spans="1:5" x14ac:dyDescent="0.25">
      <c r="A51" s="80"/>
      <c r="B51" s="35"/>
      <c r="C51" s="35"/>
      <c r="D51" s="36" t="str">
        <f>IF(ISBLANK(B51)," ",VLOOKUP(B51,'Activity List'!A$2:F$101,3,))</f>
        <v xml:space="preserve"> </v>
      </c>
      <c r="E51" s="37" t="str">
        <f>IF(ISBLANK(C51)," ",D51*C51)</f>
        <v xml:space="preserve"> </v>
      </c>
    </row>
    <row r="52" spans="1:5" ht="15.75" x14ac:dyDescent="0.25">
      <c r="A52" s="80"/>
      <c r="B52" s="79" t="s">
        <v>52</v>
      </c>
      <c r="C52" s="79"/>
      <c r="D52" s="79"/>
      <c r="E52" s="45">
        <f>SUM(E46:E51)</f>
        <v>0</v>
      </c>
    </row>
    <row r="54" spans="1:5" ht="31.5" customHeight="1" x14ac:dyDescent="0.25">
      <c r="A54" s="80" t="s">
        <v>102</v>
      </c>
      <c r="B54" s="31" t="s">
        <v>40</v>
      </c>
      <c r="C54" s="31" t="s">
        <v>41</v>
      </c>
      <c r="D54" s="31" t="s">
        <v>42</v>
      </c>
      <c r="E54" s="32" t="s">
        <v>43</v>
      </c>
    </row>
    <row r="55" spans="1:5" x14ac:dyDescent="0.25">
      <c r="A55" s="80"/>
      <c r="B55" s="33" t="s">
        <v>45</v>
      </c>
      <c r="C55" s="78"/>
      <c r="D55" s="78"/>
      <c r="E55" s="34"/>
    </row>
    <row r="56" spans="1:5" x14ac:dyDescent="0.25">
      <c r="A56" s="80"/>
      <c r="B56" s="35"/>
      <c r="C56" s="35"/>
      <c r="D56" s="36" t="str">
        <f>IF(ISBLANK(B56)," ",VLOOKUP(B56,'Activity List'!A$2:F$101,3,))</f>
        <v xml:space="preserve"> </v>
      </c>
      <c r="E56" s="37" t="str">
        <f>IF(ISBLANK(C56)," ",D56*C56)</f>
        <v xml:space="preserve"> </v>
      </c>
    </row>
    <row r="57" spans="1:5" x14ac:dyDescent="0.25">
      <c r="A57" s="80"/>
      <c r="B57" s="38"/>
      <c r="C57" s="38"/>
      <c r="D57" s="39" t="str">
        <f>IF(ISBLANK(B57)," ",VLOOKUP(B57,'Activity List'!A$2:F$101,3,))</f>
        <v xml:space="preserve"> </v>
      </c>
      <c r="E57" s="40" t="str">
        <f>IF(ISBLANK(C57)," ",D57*C57)</f>
        <v xml:space="preserve"> </v>
      </c>
    </row>
    <row r="58" spans="1:5" x14ac:dyDescent="0.25">
      <c r="A58" s="80"/>
      <c r="B58" s="35"/>
      <c r="C58" s="35"/>
      <c r="D58" s="36" t="str">
        <f>IF(ISBLANK(B58)," ",VLOOKUP(B58,'Activity List'!A$2:F$101,3,))</f>
        <v xml:space="preserve"> </v>
      </c>
      <c r="E58" s="37" t="str">
        <f>IF(ISBLANK(C58)," ",D58*C58)</f>
        <v xml:space="preserve"> </v>
      </c>
    </row>
    <row r="59" spans="1:5" x14ac:dyDescent="0.25">
      <c r="A59" s="80"/>
      <c r="B59" s="41"/>
      <c r="C59" s="41"/>
      <c r="D59" s="39" t="str">
        <f>IF(ISBLANK(B59)," ",VLOOKUP(B59,'Activity List'!A$2:F$101,3,))</f>
        <v xml:space="preserve"> </v>
      </c>
      <c r="E59" s="40" t="str">
        <f>IF(ISBLANK(C59)," ",D59*C59)</f>
        <v xml:space="preserve"> </v>
      </c>
    </row>
    <row r="60" spans="1:5" x14ac:dyDescent="0.25">
      <c r="A60" s="80"/>
      <c r="B60" s="35"/>
      <c r="C60" s="35"/>
      <c r="D60" s="36" t="str">
        <f>IF(ISBLANK(B60)," ",VLOOKUP(B60,'Activity List'!A$2:F$101,3,))</f>
        <v xml:space="preserve"> </v>
      </c>
      <c r="E60" s="37" t="str">
        <f>IF(ISBLANK(C60)," ",D60*C60)</f>
        <v xml:space="preserve"> </v>
      </c>
    </row>
    <row r="61" spans="1:5" ht="15.75" x14ac:dyDescent="0.25">
      <c r="A61" s="80"/>
      <c r="B61" s="79" t="s">
        <v>52</v>
      </c>
      <c r="C61" s="79"/>
      <c r="D61" s="79"/>
      <c r="E61" s="45">
        <f>SUM(E55:E60)</f>
        <v>0</v>
      </c>
    </row>
    <row r="63" spans="1:5" ht="31.5" customHeight="1" x14ac:dyDescent="0.25">
      <c r="A63" s="80" t="s">
        <v>103</v>
      </c>
      <c r="B63" s="31" t="s">
        <v>40</v>
      </c>
      <c r="C63" s="31" t="s">
        <v>41</v>
      </c>
      <c r="D63" s="31" t="s">
        <v>42</v>
      </c>
      <c r="E63" s="32" t="s">
        <v>43</v>
      </c>
    </row>
    <row r="64" spans="1:5" x14ac:dyDescent="0.25">
      <c r="A64" s="80"/>
      <c r="B64" s="33" t="s">
        <v>45</v>
      </c>
      <c r="C64" s="78"/>
      <c r="D64" s="78"/>
      <c r="E64" s="34"/>
    </row>
    <row r="65" spans="1:5" x14ac:dyDescent="0.25">
      <c r="A65" s="80"/>
      <c r="B65" s="35"/>
      <c r="C65" s="35"/>
      <c r="D65" s="36" t="str">
        <f>IF(ISBLANK(B65)," ",VLOOKUP(B65,'Activity List'!A$2:F$101,3,))</f>
        <v xml:space="preserve"> </v>
      </c>
      <c r="E65" s="37" t="str">
        <f>IF(ISBLANK(C65)," ",D65*C65)</f>
        <v xml:space="preserve"> </v>
      </c>
    </row>
    <row r="66" spans="1:5" x14ac:dyDescent="0.25">
      <c r="A66" s="80"/>
      <c r="B66" s="38"/>
      <c r="C66" s="38"/>
      <c r="D66" s="39" t="str">
        <f>IF(ISBLANK(B66)," ",VLOOKUP(B66,'Activity List'!A$2:F$101,3,))</f>
        <v xml:space="preserve"> </v>
      </c>
      <c r="E66" s="40" t="str">
        <f>IF(ISBLANK(C66)," ",D66*C66)</f>
        <v xml:space="preserve"> </v>
      </c>
    </row>
    <row r="67" spans="1:5" x14ac:dyDescent="0.25">
      <c r="A67" s="80"/>
      <c r="B67" s="35"/>
      <c r="C67" s="35"/>
      <c r="D67" s="36" t="str">
        <f>IF(ISBLANK(B67)," ",VLOOKUP(B67,'Activity List'!A$2:F$101,3,))</f>
        <v xml:space="preserve"> </v>
      </c>
      <c r="E67" s="37" t="str">
        <f>IF(ISBLANK(C67)," ",D67*C67)</f>
        <v xml:space="preserve"> </v>
      </c>
    </row>
    <row r="68" spans="1:5" x14ac:dyDescent="0.25">
      <c r="A68" s="80"/>
      <c r="B68" s="41"/>
      <c r="C68" s="41"/>
      <c r="D68" s="39" t="str">
        <f>IF(ISBLANK(B68)," ",VLOOKUP(B68,'Activity List'!A$2:F$101,3,))</f>
        <v xml:space="preserve"> </v>
      </c>
      <c r="E68" s="40" t="str">
        <f>IF(ISBLANK(C68)," ",D68*C68)</f>
        <v xml:space="preserve"> </v>
      </c>
    </row>
    <row r="69" spans="1:5" x14ac:dyDescent="0.25">
      <c r="A69" s="80"/>
      <c r="B69" s="35"/>
      <c r="C69" s="35"/>
      <c r="D69" s="36" t="str">
        <f>IF(ISBLANK(B69)," ",VLOOKUP(B69,'Activity List'!A$2:F$101,3,))</f>
        <v xml:space="preserve"> </v>
      </c>
      <c r="E69" s="37" t="str">
        <f>IF(ISBLANK(C69)," ",D69*C69)</f>
        <v xml:space="preserve"> </v>
      </c>
    </row>
    <row r="70" spans="1:5" ht="15.75" x14ac:dyDescent="0.25">
      <c r="A70" s="80"/>
      <c r="B70" s="79" t="s">
        <v>52</v>
      </c>
      <c r="C70" s="79"/>
      <c r="D70" s="79"/>
      <c r="E70" s="45">
        <f>SUM(E64:E69)</f>
        <v>0</v>
      </c>
    </row>
  </sheetData>
  <mergeCells count="31">
    <mergeCell ref="A1:F2"/>
    <mergeCell ref="A4:F7"/>
    <mergeCell ref="A9:A16"/>
    <mergeCell ref="F9:G9"/>
    <mergeCell ref="C10:D10"/>
    <mergeCell ref="F10:G10"/>
    <mergeCell ref="F11:G11"/>
    <mergeCell ref="F12:G12"/>
    <mergeCell ref="F13:G13"/>
    <mergeCell ref="F14:G14"/>
    <mergeCell ref="F15:G15"/>
    <mergeCell ref="B16:D16"/>
    <mergeCell ref="A18:A25"/>
    <mergeCell ref="C19:D19"/>
    <mergeCell ref="B25:D25"/>
    <mergeCell ref="F16:G16"/>
    <mergeCell ref="A27:A34"/>
    <mergeCell ref="C28:D28"/>
    <mergeCell ref="B34:D34"/>
    <mergeCell ref="A36:A43"/>
    <mergeCell ref="C37:D37"/>
    <mergeCell ref="B43:D43"/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</mergeCells>
  <hyperlinks>
    <hyperlink ref="F9" location="CaptainsTracking!A1" display="Return to Weekly Log" xr:uid="{12278FAD-F377-491E-B368-1DC10C8C65F0}"/>
    <hyperlink ref="F9:G9" location="'Participant Tracking'!A1" display="Return to Weekly Log" xr:uid="{D4837B74-4741-420A-B7B2-E063DA660EEB}"/>
    <hyperlink ref="F11" location="'Week 2 Conversion'!A1" display="Go to Week 2" xr:uid="{76B303C3-1BF7-4A9D-8A13-674CE51E78AF}"/>
    <hyperlink ref="F12" location="'Week 3 Conversion'!A1" display="Go to Week 3" xr:uid="{8ED3FD91-5334-41BF-993F-3BC619B7F55E}"/>
    <hyperlink ref="F13" location="'Week 4 Conversion'!A1" display="Go to Week 4" xr:uid="{52DB97CA-A356-4C2C-82D4-D313DB0698B8}"/>
    <hyperlink ref="F14" location="'Week 5 Conversion'!A1" display="Go to Week 5" xr:uid="{E1F90D24-8EF1-4E41-AECC-C642EAC6B85D}"/>
    <hyperlink ref="F15" location="'Week 7 Conversion'!A1" display="Go to Week 7" xr:uid="{2DF550DE-3142-486D-A1B8-B5CE20DE8787}"/>
    <hyperlink ref="F16" location="'Week 8 Conversion'!A1" display="Go to Week 8" xr:uid="{58359584-9BD7-401A-A3ED-DF81D73A1F8A}"/>
    <hyperlink ref="F11:G11" location="Week_2_Conversion!A1" display="Go to Week 2" xr:uid="{38CA459D-E936-427B-B365-9875E233D910}"/>
    <hyperlink ref="F12:G12" location="Week_3_Conversion!A1" display="Go to Week 3" xr:uid="{E90C7996-3435-4A21-822D-769658B4171B}"/>
    <hyperlink ref="F13:G13" location="Week_4_Conversion!A1" display="Go to Week 4" xr:uid="{C0CD2ACB-CC6A-47C0-9EE7-ECA3C205A601}"/>
    <hyperlink ref="F14:G14" location="Week_5_Conversion!A1" display="Go to Week 5" xr:uid="{A3AE0C30-BAA0-439C-9D55-F82A15C0C2C6}"/>
    <hyperlink ref="F15:G15" location="Week_7_Conversion!A1" display="Go to Week 7" xr:uid="{0DF4F480-3128-4E06-982F-49E2F3E31CA4}"/>
    <hyperlink ref="F16:G16" location="Week_8_Conversion!A1" display="Go to Week 8" xr:uid="{8DDD00A6-FDF6-48DE-871D-A174FF73514D}"/>
    <hyperlink ref="F10" location="'Week 2 Conversion'!A1" display="Go to Week 2" xr:uid="{AC11FBEB-A092-4D9E-8CC0-4AEBC771C099}"/>
    <hyperlink ref="F10:G10" location="Week_1_Conversion!A1" display="Go to Week 1" xr:uid="{9ED0D572-2A7B-4894-A104-D04242166C31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5EC4787-7555-4FB3-AE96-C93AE77073B0}">
          <x14:formula1>
            <xm:f>'Activity List'!$A$2:$A$101</xm:f>
          </x14:formula1>
          <xm:sqref>B56:B60 B20:B24 B29:B33 B38:B42 B47:B51 B65:B69 B11:B15</xm:sqref>
        </x14:dataValidation>
      </x14:dataValidations>
    </ext>
  </extLst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5D930-B0F6-4F6C-917E-1B02281453D5}">
  <sheetPr codeName="Sheet8">
    <tabColor rgb="FFFF0000"/>
    <pageSetUpPr fitToPage="1"/>
  </sheetPr>
  <dimension ref="A1:G70"/>
  <sheetViews>
    <sheetView workbookViewId="0">
      <selection activeCell="F9" sqref="F9:G9"/>
    </sheetView>
  </sheetViews>
  <sheetFormatPr defaultColWidth="8.7109375" defaultRowHeight="15" x14ac:dyDescent="0.25"/>
  <cols>
    <col min="1" max="1" width="11.7109375" customWidth="1"/>
    <col min="2" max="2" width="33.7109375" customWidth="1"/>
    <col min="3" max="3" width="11.28515625" customWidth="1"/>
    <col min="4" max="4" width="14.42578125" customWidth="1"/>
    <col min="5" max="5" width="12" style="30" customWidth="1"/>
    <col min="6" max="6" width="8.7109375" customWidth="1"/>
  </cols>
  <sheetData>
    <row r="1" spans="1:7" s="29" customFormat="1" x14ac:dyDescent="0.25">
      <c r="A1" s="81" t="s">
        <v>104</v>
      </c>
      <c r="B1" s="81"/>
      <c r="C1" s="81"/>
      <c r="D1" s="81"/>
      <c r="E1" s="81"/>
      <c r="F1" s="81"/>
    </row>
    <row r="2" spans="1:7" x14ac:dyDescent="0.25">
      <c r="A2" s="81"/>
      <c r="B2" s="81"/>
      <c r="C2" s="81"/>
      <c r="D2" s="81"/>
      <c r="E2" s="81"/>
      <c r="F2" s="81"/>
    </row>
    <row r="4" spans="1:7" ht="15" customHeight="1" x14ac:dyDescent="0.25">
      <c r="A4" s="83" t="s">
        <v>71</v>
      </c>
      <c r="B4" s="83"/>
      <c r="C4" s="83"/>
      <c r="D4" s="83"/>
      <c r="E4" s="83"/>
      <c r="F4" s="83"/>
    </row>
    <row r="5" spans="1:7" ht="15" customHeight="1" x14ac:dyDescent="0.25">
      <c r="A5" s="83"/>
      <c r="B5" s="83"/>
      <c r="C5" s="83"/>
      <c r="D5" s="83"/>
      <c r="E5" s="83"/>
      <c r="F5" s="83"/>
    </row>
    <row r="6" spans="1:7" ht="15" customHeight="1" x14ac:dyDescent="0.25">
      <c r="A6" s="83"/>
      <c r="B6" s="83"/>
      <c r="C6" s="83"/>
      <c r="D6" s="83"/>
      <c r="E6" s="83"/>
      <c r="F6" s="83"/>
    </row>
    <row r="7" spans="1:7" x14ac:dyDescent="0.25">
      <c r="A7" s="83"/>
      <c r="B7" s="83"/>
      <c r="C7" s="83"/>
      <c r="D7" s="83"/>
      <c r="E7" s="83"/>
      <c r="F7" s="83"/>
    </row>
    <row r="8" spans="1:7" ht="4.5" customHeight="1" x14ac:dyDescent="0.25"/>
    <row r="9" spans="1:7" ht="15" customHeight="1" x14ac:dyDescent="0.25">
      <c r="A9" s="80" t="s">
        <v>105</v>
      </c>
      <c r="B9" s="31" t="s">
        <v>40</v>
      </c>
      <c r="C9" s="31" t="s">
        <v>41</v>
      </c>
      <c r="D9" s="31" t="s">
        <v>42</v>
      </c>
      <c r="E9" s="32" t="s">
        <v>43</v>
      </c>
      <c r="F9" s="85" t="s">
        <v>44</v>
      </c>
      <c r="G9" s="85"/>
    </row>
    <row r="10" spans="1:7" ht="14.45" customHeight="1" x14ac:dyDescent="0.25">
      <c r="A10" s="80"/>
      <c r="B10" s="33" t="s">
        <v>45</v>
      </c>
      <c r="C10" s="78"/>
      <c r="D10" s="78"/>
      <c r="E10" s="34"/>
      <c r="F10" s="85" t="s">
        <v>63</v>
      </c>
      <c r="G10" s="85"/>
    </row>
    <row r="11" spans="1:7" ht="14.45" customHeight="1" x14ac:dyDescent="0.25">
      <c r="A11" s="80"/>
      <c r="B11" s="35"/>
      <c r="C11" s="35"/>
      <c r="D11" s="36" t="str">
        <f>IF(ISBLANK(B11)," ",VLOOKUP(B11,'Activity List'!A$2:F$101,3,))</f>
        <v xml:space="preserve"> </v>
      </c>
      <c r="E11" s="37" t="str">
        <f>IF(ISBLANK(C11)," ",D11*C11)</f>
        <v xml:space="preserve"> </v>
      </c>
      <c r="F11" s="85" t="s">
        <v>46</v>
      </c>
      <c r="G11" s="85"/>
    </row>
    <row r="12" spans="1:7" ht="14.45" customHeight="1" x14ac:dyDescent="0.25">
      <c r="A12" s="80"/>
      <c r="B12" s="38"/>
      <c r="C12" s="38"/>
      <c r="D12" s="39" t="str">
        <f>IF(ISBLANK(B12)," ",VLOOKUP(B12,'Activity List'!A$2:F$101,3,))</f>
        <v xml:space="preserve"> </v>
      </c>
      <c r="E12" s="40" t="str">
        <f>IF(ISBLANK(C12)," ",D12*C12)</f>
        <v xml:space="preserve"> </v>
      </c>
      <c r="F12" s="85" t="s">
        <v>47</v>
      </c>
      <c r="G12" s="85"/>
    </row>
    <row r="13" spans="1:7" ht="14.45" customHeight="1" x14ac:dyDescent="0.25">
      <c r="A13" s="80"/>
      <c r="B13" s="35"/>
      <c r="C13" s="35"/>
      <c r="D13" s="36" t="str">
        <f>IF(ISBLANK(B13)," ",VLOOKUP(B13,'Activity List'!A$2:F$101,3,))</f>
        <v xml:space="preserve"> </v>
      </c>
      <c r="E13" s="37" t="str">
        <f>IF(ISBLANK(C13)," ",D13*C13)</f>
        <v xml:space="preserve"> </v>
      </c>
      <c r="F13" s="85" t="s">
        <v>48</v>
      </c>
      <c r="G13" s="85"/>
    </row>
    <row r="14" spans="1:7" ht="14.45" customHeight="1" x14ac:dyDescent="0.25">
      <c r="A14" s="80"/>
      <c r="B14" s="41"/>
      <c r="C14" s="41"/>
      <c r="D14" s="39" t="str">
        <f>IF(ISBLANK(B14)," ",VLOOKUP(B14,'Activity List'!A$2:F$101,3,))</f>
        <v xml:space="preserve"> </v>
      </c>
      <c r="E14" s="40" t="str">
        <f>IF(ISBLANK(C14)," ",D14*C14)</f>
        <v xml:space="preserve"> </v>
      </c>
      <c r="F14" s="85" t="s">
        <v>49</v>
      </c>
      <c r="G14" s="85"/>
    </row>
    <row r="15" spans="1:7" ht="14.45" customHeight="1" x14ac:dyDescent="0.25">
      <c r="A15" s="80"/>
      <c r="B15" s="35"/>
      <c r="C15" s="35"/>
      <c r="D15" s="36" t="str">
        <f>IF(ISBLANK(B15)," ",VLOOKUP(B15,'Activity List'!A$2:F$101,3,))</f>
        <v xml:space="preserve"> </v>
      </c>
      <c r="E15" s="37" t="str">
        <f>IF(ISBLANK(C15)," ",D15*C15)</f>
        <v xml:space="preserve"> </v>
      </c>
      <c r="F15" s="85" t="s">
        <v>50</v>
      </c>
      <c r="G15" s="85"/>
    </row>
    <row r="16" spans="1:7" ht="15.6" customHeight="1" x14ac:dyDescent="0.25">
      <c r="A16" s="80"/>
      <c r="B16" s="79" t="s">
        <v>52</v>
      </c>
      <c r="C16" s="79"/>
      <c r="D16" s="79"/>
      <c r="E16" s="32">
        <f>SUM(E10:E15)</f>
        <v>0</v>
      </c>
      <c r="F16" s="85" t="s">
        <v>53</v>
      </c>
      <c r="G16" s="85"/>
    </row>
    <row r="17" spans="1:7" ht="3.75" customHeight="1" x14ac:dyDescent="0.25">
      <c r="A17" s="42"/>
      <c r="B17" s="43"/>
      <c r="C17" s="43"/>
      <c r="D17" s="43"/>
      <c r="E17" s="44"/>
      <c r="F17" s="43"/>
      <c r="G17" s="43"/>
    </row>
    <row r="18" spans="1:7" ht="31.5" customHeight="1" x14ac:dyDescent="0.25">
      <c r="A18" s="80" t="s">
        <v>106</v>
      </c>
      <c r="B18" s="31" t="s">
        <v>40</v>
      </c>
      <c r="C18" s="31" t="s">
        <v>41</v>
      </c>
      <c r="D18" s="31" t="s">
        <v>42</v>
      </c>
      <c r="E18" s="32" t="s">
        <v>43</v>
      </c>
      <c r="F18" s="43"/>
      <c r="G18" s="43"/>
    </row>
    <row r="19" spans="1:7" x14ac:dyDescent="0.25">
      <c r="A19" s="80"/>
      <c r="B19" s="33" t="s">
        <v>45</v>
      </c>
      <c r="C19" s="78"/>
      <c r="D19" s="78"/>
      <c r="E19" s="34"/>
      <c r="F19" s="43"/>
      <c r="G19" s="43"/>
    </row>
    <row r="20" spans="1:7" x14ac:dyDescent="0.25">
      <c r="A20" s="80"/>
      <c r="B20" s="35"/>
      <c r="C20" s="35"/>
      <c r="D20" s="36" t="str">
        <f>IF(ISBLANK(B20)," ",VLOOKUP(B20,'Activity List'!A$2:F$101,3,))</f>
        <v xml:space="preserve"> </v>
      </c>
      <c r="E20" s="37" t="str">
        <f>IF(ISBLANK(C20)," ",D20*C20)</f>
        <v xml:space="preserve"> </v>
      </c>
      <c r="F20" s="43"/>
      <c r="G20" s="43"/>
    </row>
    <row r="21" spans="1:7" x14ac:dyDescent="0.25">
      <c r="A21" s="80"/>
      <c r="B21" s="41"/>
      <c r="C21" s="41"/>
      <c r="D21" s="39" t="str">
        <f>IF(ISBLANK(B21)," ",VLOOKUP(B21,'Activity List'!A$2:F$101,3,))</f>
        <v xml:space="preserve"> </v>
      </c>
      <c r="E21" s="40" t="str">
        <f>IF(ISBLANK(C21)," ",D21*C21)</f>
        <v xml:space="preserve"> </v>
      </c>
      <c r="F21" s="43"/>
      <c r="G21" s="43"/>
    </row>
    <row r="22" spans="1:7" x14ac:dyDescent="0.25">
      <c r="A22" s="80"/>
      <c r="B22" s="35"/>
      <c r="C22" s="35"/>
      <c r="D22" s="36" t="str">
        <f>IF(ISBLANK(B22)," ",VLOOKUP(B22,'Activity List'!A$2:F$101,3,))</f>
        <v xml:space="preserve"> </v>
      </c>
      <c r="E22" s="37" t="str">
        <f>IF(ISBLANK(C22)," ",D22*C22)</f>
        <v xml:space="preserve"> </v>
      </c>
      <c r="F22" s="43"/>
      <c r="G22" s="43"/>
    </row>
    <row r="23" spans="1:7" x14ac:dyDescent="0.25">
      <c r="A23" s="80"/>
      <c r="B23" s="41"/>
      <c r="C23" s="41"/>
      <c r="D23" s="39" t="str">
        <f>IF(ISBLANK(B23)," ",VLOOKUP(B23,'Activity List'!A$2:F$101,3,))</f>
        <v xml:space="preserve"> </v>
      </c>
      <c r="E23" s="40" t="str">
        <f>IF(ISBLANK(C23)," ",D23*C23)</f>
        <v xml:space="preserve"> </v>
      </c>
      <c r="F23" s="43"/>
      <c r="G23" s="43"/>
    </row>
    <row r="24" spans="1:7" x14ac:dyDescent="0.25">
      <c r="A24" s="80"/>
      <c r="B24" s="35"/>
      <c r="C24" s="35"/>
      <c r="D24" s="36" t="str">
        <f>IF(ISBLANK(B24)," ",VLOOKUP(B24,'Activity List'!A$2:F$101,3,))</f>
        <v xml:space="preserve"> </v>
      </c>
      <c r="E24" s="37" t="str">
        <f>IF(ISBLANK(C24)," ",D24*C24)</f>
        <v xml:space="preserve"> </v>
      </c>
      <c r="F24" s="43"/>
      <c r="G24" s="43"/>
    </row>
    <row r="25" spans="1:7" ht="15.75" x14ac:dyDescent="0.25">
      <c r="A25" s="80"/>
      <c r="B25" s="79" t="s">
        <v>52</v>
      </c>
      <c r="C25" s="79"/>
      <c r="D25" s="79"/>
      <c r="E25" s="32">
        <f>SUM(E19:E24)</f>
        <v>0</v>
      </c>
      <c r="F25" s="43"/>
      <c r="G25" s="43"/>
    </row>
    <row r="26" spans="1:7" ht="3.75" customHeight="1" x14ac:dyDescent="0.25">
      <c r="A26" s="43"/>
      <c r="B26" s="43"/>
      <c r="C26" s="43"/>
      <c r="D26" s="43"/>
      <c r="E26" s="44"/>
      <c r="F26" s="43"/>
      <c r="G26" s="43"/>
    </row>
    <row r="27" spans="1:7" ht="31.5" customHeight="1" x14ac:dyDescent="0.25">
      <c r="A27" s="80" t="s">
        <v>107</v>
      </c>
      <c r="B27" s="31" t="s">
        <v>40</v>
      </c>
      <c r="C27" s="31" t="s">
        <v>41</v>
      </c>
      <c r="D27" s="31" t="s">
        <v>42</v>
      </c>
      <c r="E27" s="32" t="s">
        <v>43</v>
      </c>
      <c r="F27" s="43"/>
      <c r="G27" s="43"/>
    </row>
    <row r="28" spans="1:7" x14ac:dyDescent="0.25">
      <c r="A28" s="80"/>
      <c r="B28" s="33" t="s">
        <v>45</v>
      </c>
      <c r="C28" s="78"/>
      <c r="D28" s="78"/>
      <c r="E28" s="34"/>
      <c r="F28" s="43"/>
      <c r="G28" s="43"/>
    </row>
    <row r="29" spans="1:7" x14ac:dyDescent="0.25">
      <c r="A29" s="80"/>
      <c r="B29" s="35"/>
      <c r="C29" s="35"/>
      <c r="D29" s="36" t="str">
        <f>IF(ISBLANK(B29)," ",VLOOKUP(B29,'Activity List'!A$2:F$101,3,))</f>
        <v xml:space="preserve"> </v>
      </c>
      <c r="E29" s="37" t="str">
        <f>IF(ISBLANK(C29)," ",D29*C29)</f>
        <v xml:space="preserve"> </v>
      </c>
      <c r="F29" s="43"/>
      <c r="G29" s="43"/>
    </row>
    <row r="30" spans="1:7" x14ac:dyDescent="0.25">
      <c r="A30" s="80"/>
      <c r="B30" s="41"/>
      <c r="C30" s="41"/>
      <c r="D30" s="39" t="str">
        <f>IF(ISBLANK(B30)," ",VLOOKUP(B30,'Activity List'!A$2:F$101,3,))</f>
        <v xml:space="preserve"> </v>
      </c>
      <c r="E30" s="40" t="str">
        <f>IF(ISBLANK(C30)," ",D30*C30)</f>
        <v xml:space="preserve"> </v>
      </c>
      <c r="F30" s="43"/>
      <c r="G30" s="43"/>
    </row>
    <row r="31" spans="1:7" x14ac:dyDescent="0.25">
      <c r="A31" s="80"/>
      <c r="B31" s="35"/>
      <c r="C31" s="35"/>
      <c r="D31" s="36" t="str">
        <f>IF(ISBLANK(B31)," ",VLOOKUP(B31,'Activity List'!A$2:F$101,3,))</f>
        <v xml:space="preserve"> </v>
      </c>
      <c r="E31" s="37" t="str">
        <f>IF(ISBLANK(C31)," ",D31*C31)</f>
        <v xml:space="preserve"> </v>
      </c>
      <c r="F31" s="43"/>
      <c r="G31" s="43"/>
    </row>
    <row r="32" spans="1:7" x14ac:dyDescent="0.25">
      <c r="A32" s="80"/>
      <c r="B32" s="41"/>
      <c r="C32" s="41"/>
      <c r="D32" s="39" t="str">
        <f>IF(ISBLANK(B32)," ",VLOOKUP(B32,'Activity List'!A$2:F$101,3,))</f>
        <v xml:space="preserve"> </v>
      </c>
      <c r="E32" s="40" t="str">
        <f>IF(ISBLANK(C32)," ",D32*C32)</f>
        <v xml:space="preserve"> </v>
      </c>
      <c r="F32" s="43"/>
      <c r="G32" s="43"/>
    </row>
    <row r="33" spans="1:7" x14ac:dyDescent="0.25">
      <c r="A33" s="80"/>
      <c r="B33" s="35"/>
      <c r="C33" s="35"/>
      <c r="D33" s="36" t="str">
        <f>IF(ISBLANK(B33)," ",VLOOKUP(B33,'Activity List'!A$2:F$101,3,))</f>
        <v xml:space="preserve"> </v>
      </c>
      <c r="E33" s="37" t="str">
        <f>IF(ISBLANK(C33)," ",D33*C33)</f>
        <v xml:space="preserve"> </v>
      </c>
      <c r="F33" s="43"/>
      <c r="G33" s="43"/>
    </row>
    <row r="34" spans="1:7" ht="15.75" x14ac:dyDescent="0.25">
      <c r="A34" s="80"/>
      <c r="B34" s="79" t="s">
        <v>52</v>
      </c>
      <c r="C34" s="79"/>
      <c r="D34" s="79"/>
      <c r="E34" s="45">
        <f>SUM(E28:E33)</f>
        <v>0</v>
      </c>
      <c r="F34" s="43"/>
      <c r="G34" s="43"/>
    </row>
    <row r="35" spans="1:7" ht="3.75" customHeight="1" x14ac:dyDescent="0.25">
      <c r="A35" s="43"/>
      <c r="B35" s="43"/>
      <c r="C35" s="43"/>
      <c r="D35" s="43"/>
      <c r="E35" s="44"/>
      <c r="F35" s="43"/>
      <c r="G35" s="43"/>
    </row>
    <row r="36" spans="1:7" ht="31.5" customHeight="1" x14ac:dyDescent="0.25">
      <c r="A36" s="80" t="s">
        <v>108</v>
      </c>
      <c r="B36" s="31" t="s">
        <v>40</v>
      </c>
      <c r="C36" s="31" t="s">
        <v>41</v>
      </c>
      <c r="D36" s="31" t="s">
        <v>42</v>
      </c>
      <c r="E36" s="32" t="s">
        <v>43</v>
      </c>
      <c r="F36" s="43"/>
      <c r="G36" s="43"/>
    </row>
    <row r="37" spans="1:7" x14ac:dyDescent="0.25">
      <c r="A37" s="80"/>
      <c r="B37" s="33" t="s">
        <v>45</v>
      </c>
      <c r="C37" s="78"/>
      <c r="D37" s="78"/>
      <c r="E37" s="34"/>
      <c r="F37" s="43"/>
      <c r="G37" s="43"/>
    </row>
    <row r="38" spans="1:7" x14ac:dyDescent="0.25">
      <c r="A38" s="80"/>
      <c r="B38" s="35"/>
      <c r="C38" s="35"/>
      <c r="D38" s="36" t="str">
        <f>IF(ISBLANK(B38)," ",VLOOKUP(B38,'Activity List'!A$2:F$101,3,))</f>
        <v xml:space="preserve"> </v>
      </c>
      <c r="E38" s="37" t="str">
        <f>IF(ISBLANK(C38)," ",D38*C38)</f>
        <v xml:space="preserve"> </v>
      </c>
      <c r="F38" s="43"/>
      <c r="G38" s="43"/>
    </row>
    <row r="39" spans="1:7" x14ac:dyDescent="0.25">
      <c r="A39" s="80"/>
      <c r="B39" s="38"/>
      <c r="C39" s="38"/>
      <c r="D39" s="39" t="str">
        <f>IF(ISBLANK(B39)," ",VLOOKUP(B39,'Activity List'!A$2:F$101,3,))</f>
        <v xml:space="preserve"> </v>
      </c>
      <c r="E39" s="40" t="str">
        <f>IF(ISBLANK(C39)," ",D39*C39)</f>
        <v xml:space="preserve"> </v>
      </c>
      <c r="F39" s="43"/>
      <c r="G39" s="43"/>
    </row>
    <row r="40" spans="1:7" x14ac:dyDescent="0.25">
      <c r="A40" s="80"/>
      <c r="B40" s="35"/>
      <c r="C40" s="35"/>
      <c r="D40" s="36" t="str">
        <f>IF(ISBLANK(B40)," ",VLOOKUP(B40,'Activity List'!A$2:F$101,3,))</f>
        <v xml:space="preserve"> </v>
      </c>
      <c r="E40" s="37" t="str">
        <f>IF(ISBLANK(C40)," ",D40*C40)</f>
        <v xml:space="preserve"> </v>
      </c>
      <c r="F40" s="43"/>
      <c r="G40" s="43"/>
    </row>
    <row r="41" spans="1:7" x14ac:dyDescent="0.25">
      <c r="A41" s="80"/>
      <c r="B41" s="41"/>
      <c r="C41" s="41"/>
      <c r="D41" s="39" t="str">
        <f>IF(ISBLANK(B41)," ",VLOOKUP(B41,'Activity List'!A$2:F$101,3,))</f>
        <v xml:space="preserve"> </v>
      </c>
      <c r="E41" s="40" t="str">
        <f>IF(ISBLANK(C41)," ",D41*C41)</f>
        <v xml:space="preserve"> </v>
      </c>
      <c r="F41" s="43"/>
      <c r="G41" s="43"/>
    </row>
    <row r="42" spans="1:7" x14ac:dyDescent="0.25">
      <c r="A42" s="80"/>
      <c r="B42" s="35"/>
      <c r="C42" s="35"/>
      <c r="D42" s="36" t="str">
        <f>IF(ISBLANK(B42)," ",VLOOKUP(B42,'Activity List'!A$2:F$101,3,))</f>
        <v xml:space="preserve"> </v>
      </c>
      <c r="E42" s="37" t="str">
        <f>IF(ISBLANK(C42)," ",D42*C42)</f>
        <v xml:space="preserve"> </v>
      </c>
      <c r="F42" s="43"/>
      <c r="G42" s="43"/>
    </row>
    <row r="43" spans="1:7" ht="15.75" x14ac:dyDescent="0.25">
      <c r="A43" s="80"/>
      <c r="B43" s="79" t="s">
        <v>52</v>
      </c>
      <c r="C43" s="79"/>
      <c r="D43" s="79"/>
      <c r="E43" s="45">
        <f>SUM(E37:E42)</f>
        <v>0</v>
      </c>
      <c r="F43" s="43"/>
      <c r="G43" s="43"/>
    </row>
    <row r="44" spans="1:7" x14ac:dyDescent="0.25">
      <c r="A44" s="43"/>
      <c r="B44" s="43"/>
      <c r="C44" s="43"/>
      <c r="D44" s="43"/>
      <c r="E44" s="44"/>
      <c r="F44" s="43"/>
      <c r="G44" s="43"/>
    </row>
    <row r="45" spans="1:7" ht="31.5" customHeight="1" x14ac:dyDescent="0.25">
      <c r="A45" s="80" t="s">
        <v>109</v>
      </c>
      <c r="B45" s="31" t="s">
        <v>40</v>
      </c>
      <c r="C45" s="31" t="s">
        <v>41</v>
      </c>
      <c r="D45" s="31" t="s">
        <v>42</v>
      </c>
      <c r="E45" s="32" t="s">
        <v>43</v>
      </c>
      <c r="F45" s="43"/>
      <c r="G45" s="43"/>
    </row>
    <row r="46" spans="1:7" x14ac:dyDescent="0.25">
      <c r="A46" s="80"/>
      <c r="B46" s="33" t="s">
        <v>45</v>
      </c>
      <c r="C46" s="78"/>
      <c r="D46" s="78"/>
      <c r="E46" s="34"/>
      <c r="F46" s="43"/>
      <c r="G46" s="43"/>
    </row>
    <row r="47" spans="1:7" x14ac:dyDescent="0.25">
      <c r="A47" s="80"/>
      <c r="B47" s="35"/>
      <c r="C47" s="35"/>
      <c r="D47" s="36" t="str">
        <f>IF(ISBLANK(B47)," ",VLOOKUP(B47,'Activity List'!A$2:F$101,3,))</f>
        <v xml:space="preserve"> </v>
      </c>
      <c r="E47" s="37" t="str">
        <f>IF(ISBLANK(C47)," ",D47*C47)</f>
        <v xml:space="preserve"> </v>
      </c>
      <c r="F47" s="43"/>
      <c r="G47" s="43"/>
    </row>
    <row r="48" spans="1:7" x14ac:dyDescent="0.25">
      <c r="A48" s="80"/>
      <c r="B48" s="38"/>
      <c r="C48" s="38"/>
      <c r="D48" s="39" t="str">
        <f>IF(ISBLANK(B48)," ",VLOOKUP(B48,'Activity List'!A$2:F$101,3,))</f>
        <v xml:space="preserve"> </v>
      </c>
      <c r="E48" s="40" t="str">
        <f>IF(ISBLANK(C48)," ",D48*C48)</f>
        <v xml:space="preserve"> </v>
      </c>
    </row>
    <row r="49" spans="1:5" x14ac:dyDescent="0.25">
      <c r="A49" s="80"/>
      <c r="B49" s="35"/>
      <c r="C49" s="35"/>
      <c r="D49" s="36" t="str">
        <f>IF(ISBLANK(B49)," ",VLOOKUP(B49,'Activity List'!A$2:F$101,3,))</f>
        <v xml:space="preserve"> </v>
      </c>
      <c r="E49" s="37" t="str">
        <f>IF(ISBLANK(C49)," ",D49*C49)</f>
        <v xml:space="preserve"> </v>
      </c>
    </row>
    <row r="50" spans="1:5" x14ac:dyDescent="0.25">
      <c r="A50" s="80"/>
      <c r="B50" s="41"/>
      <c r="C50" s="41"/>
      <c r="D50" s="39" t="str">
        <f>IF(ISBLANK(B50)," ",VLOOKUP(B50,'Activity List'!A$2:F$101,3,))</f>
        <v xml:space="preserve"> </v>
      </c>
      <c r="E50" s="40" t="str">
        <f>IF(ISBLANK(C50)," ",D50*C50)</f>
        <v xml:space="preserve"> </v>
      </c>
    </row>
    <row r="51" spans="1:5" x14ac:dyDescent="0.25">
      <c r="A51" s="80"/>
      <c r="B51" s="35"/>
      <c r="C51" s="35"/>
      <c r="D51" s="36" t="str">
        <f>IF(ISBLANK(B51)," ",VLOOKUP(B51,'Activity List'!A$2:F$101,3,))</f>
        <v xml:space="preserve"> </v>
      </c>
      <c r="E51" s="37" t="str">
        <f>IF(ISBLANK(C51)," ",D51*C51)</f>
        <v xml:space="preserve"> </v>
      </c>
    </row>
    <row r="52" spans="1:5" ht="15.75" x14ac:dyDescent="0.25">
      <c r="A52" s="80"/>
      <c r="B52" s="79" t="s">
        <v>52</v>
      </c>
      <c r="C52" s="79"/>
      <c r="D52" s="79"/>
      <c r="E52" s="45">
        <f>SUM(E46:E51)</f>
        <v>0</v>
      </c>
    </row>
    <row r="54" spans="1:5" ht="31.5" customHeight="1" x14ac:dyDescent="0.25">
      <c r="A54" s="80" t="s">
        <v>110</v>
      </c>
      <c r="B54" s="31" t="s">
        <v>40</v>
      </c>
      <c r="C54" s="31" t="s">
        <v>41</v>
      </c>
      <c r="D54" s="31" t="s">
        <v>42</v>
      </c>
      <c r="E54" s="32" t="s">
        <v>43</v>
      </c>
    </row>
    <row r="55" spans="1:5" x14ac:dyDescent="0.25">
      <c r="A55" s="80"/>
      <c r="B55" s="33" t="s">
        <v>45</v>
      </c>
      <c r="C55" s="78"/>
      <c r="D55" s="78"/>
      <c r="E55" s="34"/>
    </row>
    <row r="56" spans="1:5" x14ac:dyDescent="0.25">
      <c r="A56" s="80"/>
      <c r="B56" s="35"/>
      <c r="C56" s="35"/>
      <c r="D56" s="36" t="str">
        <f>IF(ISBLANK(B56)," ",VLOOKUP(B56,'Activity List'!A$2:F$101,3,))</f>
        <v xml:space="preserve"> </v>
      </c>
      <c r="E56" s="37" t="str">
        <f>IF(ISBLANK(C56)," ",D56*C56)</f>
        <v xml:space="preserve"> </v>
      </c>
    </row>
    <row r="57" spans="1:5" x14ac:dyDescent="0.25">
      <c r="A57" s="80"/>
      <c r="B57" s="38"/>
      <c r="C57" s="38"/>
      <c r="D57" s="39" t="str">
        <f>IF(ISBLANK(B57)," ",VLOOKUP(B57,'Activity List'!A$2:F$101,3,))</f>
        <v xml:space="preserve"> </v>
      </c>
      <c r="E57" s="40" t="str">
        <f>IF(ISBLANK(C57)," ",D57*C57)</f>
        <v xml:space="preserve"> </v>
      </c>
    </row>
    <row r="58" spans="1:5" x14ac:dyDescent="0.25">
      <c r="A58" s="80"/>
      <c r="B58" s="35"/>
      <c r="C58" s="35"/>
      <c r="D58" s="36" t="str">
        <f>IF(ISBLANK(B58)," ",VLOOKUP(B58,'Activity List'!A$2:F$101,3,))</f>
        <v xml:space="preserve"> </v>
      </c>
      <c r="E58" s="37" t="str">
        <f>IF(ISBLANK(C58)," ",D58*C58)</f>
        <v xml:space="preserve"> </v>
      </c>
    </row>
    <row r="59" spans="1:5" x14ac:dyDescent="0.25">
      <c r="A59" s="80"/>
      <c r="B59" s="41"/>
      <c r="C59" s="41"/>
      <c r="D59" s="39" t="str">
        <f>IF(ISBLANK(B59)," ",VLOOKUP(B59,'Activity List'!A$2:F$101,3,))</f>
        <v xml:space="preserve"> </v>
      </c>
      <c r="E59" s="40" t="str">
        <f>IF(ISBLANK(C59)," ",D59*C59)</f>
        <v xml:space="preserve"> </v>
      </c>
    </row>
    <row r="60" spans="1:5" x14ac:dyDescent="0.25">
      <c r="A60" s="80"/>
      <c r="B60" s="35"/>
      <c r="C60" s="35"/>
      <c r="D60" s="36" t="str">
        <f>IF(ISBLANK(B60)," ",VLOOKUP(B60,'Activity List'!A$2:F$101,3,))</f>
        <v xml:space="preserve"> </v>
      </c>
      <c r="E60" s="37" t="str">
        <f>IF(ISBLANK(C60)," ",D60*C60)</f>
        <v xml:space="preserve"> </v>
      </c>
    </row>
    <row r="61" spans="1:5" ht="15.75" x14ac:dyDescent="0.25">
      <c r="A61" s="80"/>
      <c r="B61" s="79" t="s">
        <v>52</v>
      </c>
      <c r="C61" s="79"/>
      <c r="D61" s="79"/>
      <c r="E61" s="45">
        <f>SUM(E55:E60)</f>
        <v>0</v>
      </c>
    </row>
    <row r="63" spans="1:5" ht="31.5" customHeight="1" x14ac:dyDescent="0.25">
      <c r="A63" s="80" t="s">
        <v>111</v>
      </c>
      <c r="B63" s="31" t="s">
        <v>40</v>
      </c>
      <c r="C63" s="31" t="s">
        <v>41</v>
      </c>
      <c r="D63" s="31" t="s">
        <v>42</v>
      </c>
      <c r="E63" s="32" t="s">
        <v>43</v>
      </c>
    </row>
    <row r="64" spans="1:5" x14ac:dyDescent="0.25">
      <c r="A64" s="80"/>
      <c r="B64" s="33" t="s">
        <v>45</v>
      </c>
      <c r="C64" s="78"/>
      <c r="D64" s="78"/>
      <c r="E64" s="34"/>
    </row>
    <row r="65" spans="1:5" x14ac:dyDescent="0.25">
      <c r="A65" s="80"/>
      <c r="B65" s="35"/>
      <c r="C65" s="35"/>
      <c r="D65" s="36" t="str">
        <f>IF(ISBLANK(B65)," ",VLOOKUP(B65,'Activity List'!A$2:F$101,3,))</f>
        <v xml:space="preserve"> </v>
      </c>
      <c r="E65" s="37" t="str">
        <f>IF(ISBLANK(C65)," ",D65*C65)</f>
        <v xml:space="preserve"> </v>
      </c>
    </row>
    <row r="66" spans="1:5" x14ac:dyDescent="0.25">
      <c r="A66" s="80"/>
      <c r="B66" s="38"/>
      <c r="C66" s="38"/>
      <c r="D66" s="39" t="str">
        <f>IF(ISBLANK(B66)," ",VLOOKUP(B66,'Activity List'!A$2:F$101,3,))</f>
        <v xml:space="preserve"> </v>
      </c>
      <c r="E66" s="40" t="str">
        <f>IF(ISBLANK(C66)," ",D66*C66)</f>
        <v xml:space="preserve"> </v>
      </c>
    </row>
    <row r="67" spans="1:5" x14ac:dyDescent="0.25">
      <c r="A67" s="80"/>
      <c r="B67" s="35"/>
      <c r="C67" s="35"/>
      <c r="D67" s="36" t="str">
        <f>IF(ISBLANK(B67)," ",VLOOKUP(B67,'Activity List'!A$2:F$101,3,))</f>
        <v xml:space="preserve"> </v>
      </c>
      <c r="E67" s="37" t="str">
        <f>IF(ISBLANK(C67)," ",D67*C67)</f>
        <v xml:space="preserve"> </v>
      </c>
    </row>
    <row r="68" spans="1:5" x14ac:dyDescent="0.25">
      <c r="A68" s="80"/>
      <c r="B68" s="41"/>
      <c r="C68" s="41"/>
      <c r="D68" s="39" t="str">
        <f>IF(ISBLANK(B68)," ",VLOOKUP(B68,'Activity List'!A$2:F$101,3,))</f>
        <v xml:space="preserve"> </v>
      </c>
      <c r="E68" s="40" t="str">
        <f>IF(ISBLANK(C68)," ",D68*C68)</f>
        <v xml:space="preserve"> </v>
      </c>
    </row>
    <row r="69" spans="1:5" x14ac:dyDescent="0.25">
      <c r="A69" s="80"/>
      <c r="B69" s="35"/>
      <c r="C69" s="35"/>
      <c r="D69" s="36" t="str">
        <f>IF(ISBLANK(B69)," ",VLOOKUP(B69,'Activity List'!A$2:F$101,3,))</f>
        <v xml:space="preserve"> </v>
      </c>
      <c r="E69" s="37" t="str">
        <f>IF(ISBLANK(C69)," ",D69*C69)</f>
        <v xml:space="preserve"> </v>
      </c>
    </row>
    <row r="70" spans="1:5" ht="15.75" x14ac:dyDescent="0.25">
      <c r="A70" s="80"/>
      <c r="B70" s="79" t="s">
        <v>52</v>
      </c>
      <c r="C70" s="79"/>
      <c r="D70" s="79"/>
      <c r="E70" s="45">
        <f>SUM(E64:E69)</f>
        <v>0</v>
      </c>
    </row>
  </sheetData>
  <mergeCells count="31">
    <mergeCell ref="A1:F2"/>
    <mergeCell ref="A4:F7"/>
    <mergeCell ref="A9:A16"/>
    <mergeCell ref="F9:G9"/>
    <mergeCell ref="C10:D10"/>
    <mergeCell ref="F10:G10"/>
    <mergeCell ref="F11:G11"/>
    <mergeCell ref="F12:G12"/>
    <mergeCell ref="F13:G13"/>
    <mergeCell ref="F14:G14"/>
    <mergeCell ref="F15:G15"/>
    <mergeCell ref="B16:D16"/>
    <mergeCell ref="A18:A25"/>
    <mergeCell ref="C19:D19"/>
    <mergeCell ref="B25:D25"/>
    <mergeCell ref="F16:G16"/>
    <mergeCell ref="A27:A34"/>
    <mergeCell ref="C28:D28"/>
    <mergeCell ref="B34:D34"/>
    <mergeCell ref="A36:A43"/>
    <mergeCell ref="C37:D37"/>
    <mergeCell ref="B43:D43"/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</mergeCells>
  <hyperlinks>
    <hyperlink ref="F9" location="CaptainsTracking!A1" display="Return to Weekly Log" xr:uid="{ED3BBB1A-217B-450E-AED3-D4A931486980}"/>
    <hyperlink ref="F9:G9" location="'Participant Tracking'!A1" display="Return to Weekly Log" xr:uid="{35838C78-3920-43D5-9A20-BA87F888A2D8}"/>
    <hyperlink ref="F11" location="'Week 2 Conversion'!A1" display="Go to Week 2" xr:uid="{B1AA7574-2B84-4659-87C7-8439B88C23A4}"/>
    <hyperlink ref="F12" location="'Week 3 Conversion'!A1" display="Go to Week 3" xr:uid="{4E8C2AF9-D0CC-4950-AE1A-E13B35C01432}"/>
    <hyperlink ref="F13" location="'Week 4 Conversion'!A1" display="Go to Week 4" xr:uid="{C4D3FCA3-33BB-46A1-B4EC-EEAF63D35292}"/>
    <hyperlink ref="F14" location="'Week 5 Conversion'!A1" display="Go to Week 5" xr:uid="{00E0C037-518D-489E-8808-DAA8EBF0E282}"/>
    <hyperlink ref="F15" location="'Week 6 Conversion'!A1" display="Go to Week 6" xr:uid="{1D617289-B305-454B-A421-8AE0B77EC4AF}"/>
    <hyperlink ref="F16" location="'Week 8 Conversion'!A1" display="Go to Week 8" xr:uid="{8FF2A1B4-BAB9-44C4-97A0-F336A38DA51D}"/>
    <hyperlink ref="F11:G11" location="Week_2_Conversion!A1" display="Go to Week 2" xr:uid="{74A1F72B-0284-4F6C-B39D-341AE31AD91E}"/>
    <hyperlink ref="F12:G12" location="Week_3_Conversion!A1" display="Go to Week 3" xr:uid="{EE9BEC82-B14E-43B2-8425-37C5BFCDF00E}"/>
    <hyperlink ref="F13:G13" location="Week_4_Conversion!A1" display="Go to Week 4" xr:uid="{E51168BC-6571-45DC-B230-48328BC45633}"/>
    <hyperlink ref="F14:G14" location="Week_5_Conversion!A1" display="Go to Week 5" xr:uid="{67453397-BD92-4F92-93B4-2FDD443FC661}"/>
    <hyperlink ref="F15:G15" location="Week_6_Conversion!A1" display="Go to Week 6" xr:uid="{5973537E-712A-4C18-AF77-CF446163B9D0}"/>
    <hyperlink ref="F16:G16" location="Week_8_Conversion!A1" display="Go to Week 8" xr:uid="{DC9CAA15-1B7C-4955-B6B4-3E9284802ED2}"/>
    <hyperlink ref="F10" location="'Week 2 Conversion'!A1" display="Go to Week 2" xr:uid="{EBF62FAE-8D82-498D-927A-9E786285BAFB}"/>
    <hyperlink ref="F10:G10" location="Week_1_Conversion!A1" display="Go to Week 1" xr:uid="{0FECDDC8-AB5E-4C61-9842-B6ACD83C8357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50F03A-7985-470B-AB5D-BBC4D220431F}">
          <x14:formula1>
            <xm:f>'Activity List'!$A$2:$A$101</xm:f>
          </x14:formula1>
          <xm:sqref>B11:B15 B20:B24 B29:B33 B38:B42 B47:B51 B56:B60 B65:B69</xm:sqref>
        </x14:dataValidation>
      </x14:dataValidations>
    </ext>
  </extLst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68902-239C-4735-990A-34CD2865EF73}">
  <sheetPr codeName="Sheet9">
    <tabColor rgb="FF8497B0"/>
    <pageSetUpPr fitToPage="1"/>
  </sheetPr>
  <dimension ref="A1:G70"/>
  <sheetViews>
    <sheetView workbookViewId="0">
      <selection activeCell="F9" sqref="F9:G9"/>
    </sheetView>
  </sheetViews>
  <sheetFormatPr defaultColWidth="8.7109375" defaultRowHeight="15" x14ac:dyDescent="0.25"/>
  <cols>
    <col min="1" max="1" width="11.7109375" customWidth="1"/>
    <col min="2" max="2" width="33.7109375" customWidth="1"/>
    <col min="3" max="3" width="11.28515625" customWidth="1"/>
    <col min="4" max="4" width="14.42578125" customWidth="1"/>
    <col min="5" max="5" width="12" style="30" customWidth="1"/>
    <col min="6" max="6" width="8.7109375" customWidth="1"/>
  </cols>
  <sheetData>
    <row r="1" spans="1:7" s="29" customFormat="1" x14ac:dyDescent="0.25">
      <c r="A1" s="81" t="s">
        <v>112</v>
      </c>
      <c r="B1" s="81"/>
      <c r="C1" s="81"/>
      <c r="D1" s="81"/>
      <c r="E1" s="81"/>
      <c r="F1" s="81"/>
    </row>
    <row r="2" spans="1:7" x14ac:dyDescent="0.25">
      <c r="A2" s="81"/>
      <c r="B2" s="81"/>
      <c r="C2" s="81"/>
      <c r="D2" s="81"/>
      <c r="E2" s="81"/>
      <c r="F2" s="81"/>
    </row>
    <row r="4" spans="1:7" ht="15" customHeight="1" x14ac:dyDescent="0.25">
      <c r="A4" s="86" t="s">
        <v>88</v>
      </c>
      <c r="B4" s="86"/>
      <c r="C4" s="86"/>
      <c r="D4" s="86"/>
      <c r="E4" s="86"/>
      <c r="F4" s="86"/>
    </row>
    <row r="5" spans="1:7" ht="15" customHeight="1" x14ac:dyDescent="0.25">
      <c r="A5" s="86"/>
      <c r="B5" s="86"/>
      <c r="C5" s="86"/>
      <c r="D5" s="86"/>
      <c r="E5" s="86"/>
      <c r="F5" s="86"/>
    </row>
    <row r="6" spans="1:7" ht="15" customHeight="1" x14ac:dyDescent="0.25">
      <c r="A6" s="86"/>
      <c r="B6" s="86"/>
      <c r="C6" s="86"/>
      <c r="D6" s="86"/>
      <c r="E6" s="86"/>
      <c r="F6" s="86"/>
    </row>
    <row r="7" spans="1:7" x14ac:dyDescent="0.25">
      <c r="A7" s="86"/>
      <c r="B7" s="86"/>
      <c r="C7" s="86"/>
      <c r="D7" s="86"/>
      <c r="E7" s="86"/>
      <c r="F7" s="86"/>
    </row>
    <row r="8" spans="1:7" ht="4.5" customHeight="1" x14ac:dyDescent="0.25"/>
    <row r="9" spans="1:7" ht="15" customHeight="1" x14ac:dyDescent="0.25">
      <c r="A9" s="80" t="s">
        <v>113</v>
      </c>
      <c r="B9" s="31" t="s">
        <v>40</v>
      </c>
      <c r="C9" s="31" t="s">
        <v>41</v>
      </c>
      <c r="D9" s="31" t="s">
        <v>42</v>
      </c>
      <c r="E9" s="32" t="s">
        <v>43</v>
      </c>
      <c r="F9" s="85" t="s">
        <v>44</v>
      </c>
      <c r="G9" s="85"/>
    </row>
    <row r="10" spans="1:7" ht="14.45" customHeight="1" x14ac:dyDescent="0.25">
      <c r="A10" s="80"/>
      <c r="B10" s="33" t="s">
        <v>45</v>
      </c>
      <c r="C10" s="78"/>
      <c r="D10" s="78"/>
      <c r="E10" s="34"/>
      <c r="F10" s="85" t="s">
        <v>63</v>
      </c>
      <c r="G10" s="85"/>
    </row>
    <row r="11" spans="1:7" ht="14.45" customHeight="1" x14ac:dyDescent="0.25">
      <c r="A11" s="80"/>
      <c r="B11" s="35"/>
      <c r="C11" s="35"/>
      <c r="D11" s="36" t="str">
        <f>IF(ISBLANK(B11)," ",VLOOKUP(B11,'Activity List'!A$2:F$101,3,))</f>
        <v xml:space="preserve"> </v>
      </c>
      <c r="E11" s="37" t="str">
        <f>IF(ISBLANK(C11)," ",D11*C11)</f>
        <v xml:space="preserve"> </v>
      </c>
      <c r="F11" s="85" t="s">
        <v>46</v>
      </c>
      <c r="G11" s="85"/>
    </row>
    <row r="12" spans="1:7" ht="14.45" customHeight="1" x14ac:dyDescent="0.25">
      <c r="A12" s="80"/>
      <c r="B12" s="38"/>
      <c r="C12" s="38"/>
      <c r="D12" s="39" t="str">
        <f>IF(ISBLANK(B12)," ",VLOOKUP(B12,'Activity List'!A$2:F$101,3,))</f>
        <v xml:space="preserve"> </v>
      </c>
      <c r="E12" s="40" t="str">
        <f>IF(ISBLANK(C12)," ",D12*C12)</f>
        <v xml:space="preserve"> </v>
      </c>
      <c r="F12" s="85" t="s">
        <v>47</v>
      </c>
      <c r="G12" s="85"/>
    </row>
    <row r="13" spans="1:7" ht="14.45" customHeight="1" x14ac:dyDescent="0.25">
      <c r="A13" s="80"/>
      <c r="B13" s="35"/>
      <c r="C13" s="35"/>
      <c r="D13" s="36" t="str">
        <f>IF(ISBLANK(B13)," ",VLOOKUP(B13,'Activity List'!A$2:F$101,3,))</f>
        <v xml:space="preserve"> </v>
      </c>
      <c r="E13" s="37" t="str">
        <f>IF(ISBLANK(C13)," ",D13*C13)</f>
        <v xml:space="preserve"> </v>
      </c>
      <c r="F13" s="85" t="s">
        <v>48</v>
      </c>
      <c r="G13" s="85"/>
    </row>
    <row r="14" spans="1:7" ht="14.45" customHeight="1" x14ac:dyDescent="0.25">
      <c r="A14" s="80"/>
      <c r="B14" s="41"/>
      <c r="C14" s="41"/>
      <c r="D14" s="39" t="str">
        <f>IF(ISBLANK(B14)," ",VLOOKUP(B14,'Activity List'!A$2:F$101,3,))</f>
        <v xml:space="preserve"> </v>
      </c>
      <c r="E14" s="40" t="str">
        <f>IF(ISBLANK(C14)," ",D14*C14)</f>
        <v xml:space="preserve"> </v>
      </c>
      <c r="F14" s="85" t="s">
        <v>49</v>
      </c>
      <c r="G14" s="85"/>
    </row>
    <row r="15" spans="1:7" ht="14.45" customHeight="1" x14ac:dyDescent="0.25">
      <c r="A15" s="80"/>
      <c r="B15" s="35"/>
      <c r="C15" s="35"/>
      <c r="D15" s="36" t="str">
        <f>IF(ISBLANK(B15)," ",VLOOKUP(B15,'Activity List'!A$2:F$101,3,))</f>
        <v xml:space="preserve"> </v>
      </c>
      <c r="E15" s="37" t="str">
        <f>IF(ISBLANK(C15)," ",D15*C15)</f>
        <v xml:space="preserve"> </v>
      </c>
      <c r="F15" s="85" t="s">
        <v>50</v>
      </c>
      <c r="G15" s="85"/>
    </row>
    <row r="16" spans="1:7" ht="15.6" customHeight="1" x14ac:dyDescent="0.25">
      <c r="A16" s="80"/>
      <c r="B16" s="79" t="s">
        <v>52</v>
      </c>
      <c r="C16" s="79"/>
      <c r="D16" s="79"/>
      <c r="E16" s="32">
        <f>SUM(E10:E15)</f>
        <v>0</v>
      </c>
      <c r="F16" s="85" t="s">
        <v>51</v>
      </c>
      <c r="G16" s="85"/>
    </row>
    <row r="17" spans="1:7" ht="3.75" customHeight="1" x14ac:dyDescent="0.25">
      <c r="A17" s="42"/>
      <c r="B17" s="43"/>
      <c r="C17" s="43"/>
      <c r="D17" s="43"/>
      <c r="E17" s="44"/>
      <c r="F17" s="43"/>
      <c r="G17" s="43"/>
    </row>
    <row r="18" spans="1:7" ht="31.5" customHeight="1" x14ac:dyDescent="0.25">
      <c r="A18" s="80" t="s">
        <v>114</v>
      </c>
      <c r="B18" s="31" t="s">
        <v>40</v>
      </c>
      <c r="C18" s="31" t="s">
        <v>41</v>
      </c>
      <c r="D18" s="31" t="s">
        <v>42</v>
      </c>
      <c r="E18" s="32" t="s">
        <v>43</v>
      </c>
      <c r="F18" s="43"/>
      <c r="G18" s="43"/>
    </row>
    <row r="19" spans="1:7" x14ac:dyDescent="0.25">
      <c r="A19" s="80"/>
      <c r="B19" s="33" t="s">
        <v>45</v>
      </c>
      <c r="C19" s="78"/>
      <c r="D19" s="78"/>
      <c r="E19" s="34"/>
      <c r="F19" s="43"/>
      <c r="G19" s="43"/>
    </row>
    <row r="20" spans="1:7" x14ac:dyDescent="0.25">
      <c r="A20" s="80"/>
      <c r="B20" s="35"/>
      <c r="C20" s="35"/>
      <c r="D20" s="36" t="str">
        <f>IF(ISBLANK(B20)," ",VLOOKUP(B20,'Activity List'!A$2:F$101,3,))</f>
        <v xml:space="preserve"> </v>
      </c>
      <c r="E20" s="37" t="str">
        <f>IF(ISBLANK(C20)," ",D20*C20)</f>
        <v xml:space="preserve"> </v>
      </c>
      <c r="F20" s="43"/>
      <c r="G20" s="43"/>
    </row>
    <row r="21" spans="1:7" x14ac:dyDescent="0.25">
      <c r="A21" s="80"/>
      <c r="B21" s="41"/>
      <c r="C21" s="41"/>
      <c r="D21" s="39" t="str">
        <f>IF(ISBLANK(B21)," ",VLOOKUP(B21,'Activity List'!A$2:F$101,3,))</f>
        <v xml:space="preserve"> </v>
      </c>
      <c r="E21" s="40" t="str">
        <f>IF(ISBLANK(C21)," ",D21*C21)</f>
        <v xml:space="preserve"> </v>
      </c>
      <c r="F21" s="43"/>
      <c r="G21" s="43"/>
    </row>
    <row r="22" spans="1:7" x14ac:dyDescent="0.25">
      <c r="A22" s="80"/>
      <c r="B22" s="35"/>
      <c r="C22" s="35"/>
      <c r="D22" s="36" t="str">
        <f>IF(ISBLANK(B22)," ",VLOOKUP(B22,'Activity List'!A$2:F$101,3,))</f>
        <v xml:space="preserve"> </v>
      </c>
      <c r="E22" s="37" t="str">
        <f>IF(ISBLANK(C22)," ",D22*C22)</f>
        <v xml:space="preserve"> </v>
      </c>
      <c r="F22" s="43"/>
      <c r="G22" s="43"/>
    </row>
    <row r="23" spans="1:7" x14ac:dyDescent="0.25">
      <c r="A23" s="80"/>
      <c r="B23" s="41"/>
      <c r="C23" s="41"/>
      <c r="D23" s="39" t="str">
        <f>IF(ISBLANK(B23)," ",VLOOKUP(B23,'Activity List'!A$2:F$101,3,))</f>
        <v xml:space="preserve"> </v>
      </c>
      <c r="E23" s="40" t="str">
        <f>IF(ISBLANK(C23)," ",D23*C23)</f>
        <v xml:space="preserve"> </v>
      </c>
      <c r="F23" s="43"/>
      <c r="G23" s="43"/>
    </row>
    <row r="24" spans="1:7" x14ac:dyDescent="0.25">
      <c r="A24" s="80"/>
      <c r="B24" s="35"/>
      <c r="C24" s="35"/>
      <c r="D24" s="36" t="str">
        <f>IF(ISBLANK(B24)," ",VLOOKUP(B24,'Activity List'!A$2:F$101,3,))</f>
        <v xml:space="preserve"> </v>
      </c>
      <c r="E24" s="37" t="str">
        <f>IF(ISBLANK(C24)," ",D24*C24)</f>
        <v xml:space="preserve"> </v>
      </c>
      <c r="F24" s="43"/>
      <c r="G24" s="43"/>
    </row>
    <row r="25" spans="1:7" ht="15.75" x14ac:dyDescent="0.25">
      <c r="A25" s="80"/>
      <c r="B25" s="79" t="s">
        <v>52</v>
      </c>
      <c r="C25" s="79"/>
      <c r="D25" s="79"/>
      <c r="E25" s="32">
        <f>SUM(E19:E24)</f>
        <v>0</v>
      </c>
      <c r="F25" s="43"/>
      <c r="G25" s="43"/>
    </row>
    <row r="26" spans="1:7" ht="3.75" customHeight="1" x14ac:dyDescent="0.25">
      <c r="A26" s="43"/>
      <c r="B26" s="43"/>
      <c r="C26" s="43"/>
      <c r="D26" s="43"/>
      <c r="E26" s="44"/>
      <c r="F26" s="43"/>
      <c r="G26" s="43"/>
    </row>
    <row r="27" spans="1:7" ht="31.5" customHeight="1" x14ac:dyDescent="0.25">
      <c r="A27" s="80" t="s">
        <v>115</v>
      </c>
      <c r="B27" s="31" t="s">
        <v>40</v>
      </c>
      <c r="C27" s="31" t="s">
        <v>41</v>
      </c>
      <c r="D27" s="31" t="s">
        <v>42</v>
      </c>
      <c r="E27" s="32" t="s">
        <v>43</v>
      </c>
      <c r="F27" s="43"/>
      <c r="G27" s="43"/>
    </row>
    <row r="28" spans="1:7" x14ac:dyDescent="0.25">
      <c r="A28" s="80"/>
      <c r="B28" s="33" t="s">
        <v>45</v>
      </c>
      <c r="C28" s="78"/>
      <c r="D28" s="78"/>
      <c r="E28" s="34"/>
      <c r="F28" s="43"/>
      <c r="G28" s="43"/>
    </row>
    <row r="29" spans="1:7" x14ac:dyDescent="0.25">
      <c r="A29" s="80"/>
      <c r="B29" s="35"/>
      <c r="C29" s="35"/>
      <c r="D29" s="36" t="str">
        <f>IF(ISBLANK(B29)," ",VLOOKUP(B29,'Activity List'!A$2:F$101,3,))</f>
        <v xml:space="preserve"> </v>
      </c>
      <c r="E29" s="37" t="str">
        <f>IF(ISBLANK(C29)," ",D29*C29)</f>
        <v xml:space="preserve"> </v>
      </c>
      <c r="F29" s="43"/>
      <c r="G29" s="43"/>
    </row>
    <row r="30" spans="1:7" x14ac:dyDescent="0.25">
      <c r="A30" s="80"/>
      <c r="B30" s="41"/>
      <c r="C30" s="41"/>
      <c r="D30" s="39" t="str">
        <f>IF(ISBLANK(B30)," ",VLOOKUP(B30,'Activity List'!A$2:F$101,3,))</f>
        <v xml:space="preserve"> </v>
      </c>
      <c r="E30" s="40" t="str">
        <f>IF(ISBLANK(C30)," ",D30*C30)</f>
        <v xml:space="preserve"> </v>
      </c>
      <c r="F30" s="43"/>
      <c r="G30" s="43"/>
    </row>
    <row r="31" spans="1:7" x14ac:dyDescent="0.25">
      <c r="A31" s="80"/>
      <c r="B31" s="35"/>
      <c r="C31" s="35"/>
      <c r="D31" s="36" t="str">
        <f>IF(ISBLANK(B31)," ",VLOOKUP(B31,'Activity List'!A$2:F$101,3,))</f>
        <v xml:space="preserve"> </v>
      </c>
      <c r="E31" s="37" t="str">
        <f>IF(ISBLANK(C31)," ",D31*C31)</f>
        <v xml:space="preserve"> </v>
      </c>
      <c r="F31" s="43"/>
      <c r="G31" s="43"/>
    </row>
    <row r="32" spans="1:7" x14ac:dyDescent="0.25">
      <c r="A32" s="80"/>
      <c r="B32" s="41"/>
      <c r="C32" s="41"/>
      <c r="D32" s="39" t="str">
        <f>IF(ISBLANK(B32)," ",VLOOKUP(B32,'Activity List'!A$2:F$101,3,))</f>
        <v xml:space="preserve"> </v>
      </c>
      <c r="E32" s="40" t="str">
        <f>IF(ISBLANK(C32)," ",D32*C32)</f>
        <v xml:space="preserve"> </v>
      </c>
      <c r="F32" s="43"/>
      <c r="G32" s="43"/>
    </row>
    <row r="33" spans="1:7" x14ac:dyDescent="0.25">
      <c r="A33" s="80"/>
      <c r="B33" s="35"/>
      <c r="C33" s="35"/>
      <c r="D33" s="36" t="str">
        <f>IF(ISBLANK(B33)," ",VLOOKUP(B33,'Activity List'!A$2:F$101,3,))</f>
        <v xml:space="preserve"> </v>
      </c>
      <c r="E33" s="37" t="str">
        <f>IF(ISBLANK(C33)," ",D33*C33)</f>
        <v xml:space="preserve"> </v>
      </c>
      <c r="F33" s="43"/>
      <c r="G33" s="43"/>
    </row>
    <row r="34" spans="1:7" ht="15.75" x14ac:dyDescent="0.25">
      <c r="A34" s="80"/>
      <c r="B34" s="79" t="s">
        <v>52</v>
      </c>
      <c r="C34" s="79"/>
      <c r="D34" s="79"/>
      <c r="E34" s="45">
        <f>SUM(E28:E33)</f>
        <v>0</v>
      </c>
      <c r="F34" s="43"/>
      <c r="G34" s="43"/>
    </row>
    <row r="35" spans="1:7" ht="3.75" customHeight="1" x14ac:dyDescent="0.25">
      <c r="A35" s="43"/>
      <c r="B35" s="43"/>
      <c r="C35" s="43"/>
      <c r="D35" s="43"/>
      <c r="E35" s="44"/>
      <c r="F35" s="43"/>
      <c r="G35" s="43"/>
    </row>
    <row r="36" spans="1:7" ht="31.5" customHeight="1" x14ac:dyDescent="0.25">
      <c r="A36" s="80" t="s">
        <v>116</v>
      </c>
      <c r="B36" s="31" t="s">
        <v>40</v>
      </c>
      <c r="C36" s="31" t="s">
        <v>41</v>
      </c>
      <c r="D36" s="31" t="s">
        <v>42</v>
      </c>
      <c r="E36" s="32" t="s">
        <v>43</v>
      </c>
      <c r="F36" s="43"/>
      <c r="G36" s="43"/>
    </row>
    <row r="37" spans="1:7" x14ac:dyDescent="0.25">
      <c r="A37" s="80"/>
      <c r="B37" s="33" t="s">
        <v>45</v>
      </c>
      <c r="C37" s="78"/>
      <c r="D37" s="78"/>
      <c r="E37" s="34"/>
      <c r="F37" s="43"/>
      <c r="G37" s="43"/>
    </row>
    <row r="38" spans="1:7" x14ac:dyDescent="0.25">
      <c r="A38" s="80"/>
      <c r="B38" s="35"/>
      <c r="C38" s="35"/>
      <c r="D38" s="36" t="str">
        <f>IF(ISBLANK(B38)," ",VLOOKUP(B38,'Activity List'!A$2:F$101,3,))</f>
        <v xml:space="preserve"> </v>
      </c>
      <c r="E38" s="37" t="str">
        <f>IF(ISBLANK(C38)," ",D38*C38)</f>
        <v xml:space="preserve"> </v>
      </c>
      <c r="F38" s="43"/>
      <c r="G38" s="43"/>
    </row>
    <row r="39" spans="1:7" x14ac:dyDescent="0.25">
      <c r="A39" s="80"/>
      <c r="B39" s="38"/>
      <c r="C39" s="38"/>
      <c r="D39" s="39" t="str">
        <f>IF(ISBLANK(B39)," ",VLOOKUP(B39,'Activity List'!A$2:F$101,3,))</f>
        <v xml:space="preserve"> </v>
      </c>
      <c r="E39" s="40" t="str">
        <f>IF(ISBLANK(C39)," ",D39*C39)</f>
        <v xml:space="preserve"> </v>
      </c>
      <c r="F39" s="43"/>
      <c r="G39" s="43"/>
    </row>
    <row r="40" spans="1:7" x14ac:dyDescent="0.25">
      <c r="A40" s="80"/>
      <c r="B40" s="35"/>
      <c r="C40" s="35"/>
      <c r="D40" s="36" t="str">
        <f>IF(ISBLANK(B40)," ",VLOOKUP(B40,'Activity List'!A$2:F$101,3,))</f>
        <v xml:space="preserve"> </v>
      </c>
      <c r="E40" s="37" t="str">
        <f>IF(ISBLANK(C40)," ",D40*C40)</f>
        <v xml:space="preserve"> </v>
      </c>
      <c r="F40" s="43"/>
      <c r="G40" s="43"/>
    </row>
    <row r="41" spans="1:7" x14ac:dyDescent="0.25">
      <c r="A41" s="80"/>
      <c r="B41" s="41"/>
      <c r="C41" s="41"/>
      <c r="D41" s="39" t="str">
        <f>IF(ISBLANK(B41)," ",VLOOKUP(B41,'Activity List'!A$2:F$101,3,))</f>
        <v xml:space="preserve"> </v>
      </c>
      <c r="E41" s="40" t="str">
        <f>IF(ISBLANK(C41)," ",D41*C41)</f>
        <v xml:space="preserve"> </v>
      </c>
      <c r="F41" s="43"/>
      <c r="G41" s="43"/>
    </row>
    <row r="42" spans="1:7" x14ac:dyDescent="0.25">
      <c r="A42" s="80"/>
      <c r="B42" s="35"/>
      <c r="C42" s="35"/>
      <c r="D42" s="36" t="str">
        <f>IF(ISBLANK(B42)," ",VLOOKUP(B42,'Activity List'!A$2:F$101,3,))</f>
        <v xml:space="preserve"> </v>
      </c>
      <c r="E42" s="37" t="str">
        <f>IF(ISBLANK(C42)," ",D42*C42)</f>
        <v xml:space="preserve"> </v>
      </c>
      <c r="F42" s="43"/>
      <c r="G42" s="43"/>
    </row>
    <row r="43" spans="1:7" ht="15.75" x14ac:dyDescent="0.25">
      <c r="A43" s="80"/>
      <c r="B43" s="79" t="s">
        <v>52</v>
      </c>
      <c r="C43" s="79"/>
      <c r="D43" s="79"/>
      <c r="E43" s="45">
        <f>SUM(E37:E42)</f>
        <v>0</v>
      </c>
      <c r="F43" s="43"/>
      <c r="G43" s="43"/>
    </row>
    <row r="44" spans="1:7" x14ac:dyDescent="0.25">
      <c r="A44" s="43"/>
      <c r="B44" s="43"/>
      <c r="C44" s="43"/>
      <c r="D44" s="43"/>
      <c r="E44" s="44"/>
      <c r="F44" s="43"/>
      <c r="G44" s="43"/>
    </row>
    <row r="45" spans="1:7" ht="31.5" customHeight="1" x14ac:dyDescent="0.25">
      <c r="A45" s="80" t="s">
        <v>117</v>
      </c>
      <c r="B45" s="31" t="s">
        <v>40</v>
      </c>
      <c r="C45" s="31" t="s">
        <v>41</v>
      </c>
      <c r="D45" s="31" t="s">
        <v>42</v>
      </c>
      <c r="E45" s="32" t="s">
        <v>43</v>
      </c>
      <c r="F45" s="43"/>
      <c r="G45" s="43"/>
    </row>
    <row r="46" spans="1:7" x14ac:dyDescent="0.25">
      <c r="A46" s="80"/>
      <c r="B46" s="33" t="s">
        <v>45</v>
      </c>
      <c r="C46" s="78"/>
      <c r="D46" s="78"/>
      <c r="E46" s="34"/>
      <c r="F46" s="43"/>
      <c r="G46" s="43"/>
    </row>
    <row r="47" spans="1:7" x14ac:dyDescent="0.25">
      <c r="A47" s="80"/>
      <c r="B47" s="35"/>
      <c r="C47" s="35"/>
      <c r="D47" s="36" t="str">
        <f>IF(ISBLANK(B47)," ",VLOOKUP(B47,'Activity List'!A$2:F$101,3,))</f>
        <v xml:space="preserve"> </v>
      </c>
      <c r="E47" s="37" t="str">
        <f>IF(ISBLANK(C47)," ",D47*C47)</f>
        <v xml:space="preserve"> </v>
      </c>
      <c r="F47" s="43"/>
      <c r="G47" s="43"/>
    </row>
    <row r="48" spans="1:7" x14ac:dyDescent="0.25">
      <c r="A48" s="80"/>
      <c r="B48" s="38"/>
      <c r="C48" s="38"/>
      <c r="D48" s="39" t="str">
        <f>IF(ISBLANK(B48)," ",VLOOKUP(B48,'Activity List'!A$2:F$101,3,))</f>
        <v xml:space="preserve"> </v>
      </c>
      <c r="E48" s="40" t="str">
        <f>IF(ISBLANK(C48)," ",D48*C48)</f>
        <v xml:space="preserve"> </v>
      </c>
      <c r="F48" s="43"/>
      <c r="G48" s="43"/>
    </row>
    <row r="49" spans="1:7" x14ac:dyDescent="0.25">
      <c r="A49" s="80"/>
      <c r="B49" s="35"/>
      <c r="C49" s="35"/>
      <c r="D49" s="36" t="str">
        <f>IF(ISBLANK(B49)," ",VLOOKUP(B49,'Activity List'!A$2:F$101,3,))</f>
        <v xml:space="preserve"> </v>
      </c>
      <c r="E49" s="37" t="str">
        <f>IF(ISBLANK(C49)," ",D49*C49)</f>
        <v xml:space="preserve"> </v>
      </c>
      <c r="F49" s="43"/>
      <c r="G49" s="43"/>
    </row>
    <row r="50" spans="1:7" x14ac:dyDescent="0.25">
      <c r="A50" s="80"/>
      <c r="B50" s="41"/>
      <c r="C50" s="41"/>
      <c r="D50" s="39" t="str">
        <f>IF(ISBLANK(B50)," ",VLOOKUP(B50,'Activity List'!A$2:F$101,3,))</f>
        <v xml:space="preserve"> </v>
      </c>
      <c r="E50" s="40" t="str">
        <f>IF(ISBLANK(C50)," ",D50*C50)</f>
        <v xml:space="preserve"> </v>
      </c>
    </row>
    <row r="51" spans="1:7" x14ac:dyDescent="0.25">
      <c r="A51" s="80"/>
      <c r="B51" s="35"/>
      <c r="C51" s="35"/>
      <c r="D51" s="36" t="str">
        <f>IF(ISBLANK(B51)," ",VLOOKUP(B51,'Activity List'!A$2:F$101,3,))</f>
        <v xml:space="preserve"> </v>
      </c>
      <c r="E51" s="37" t="str">
        <f>IF(ISBLANK(C51)," ",D51*C51)</f>
        <v xml:space="preserve"> </v>
      </c>
    </row>
    <row r="52" spans="1:7" ht="15.75" x14ac:dyDescent="0.25">
      <c r="A52" s="80"/>
      <c r="B52" s="79" t="s">
        <v>52</v>
      </c>
      <c r="C52" s="79"/>
      <c r="D52" s="79"/>
      <c r="E52" s="45">
        <f>SUM(E46:E51)</f>
        <v>0</v>
      </c>
    </row>
    <row r="54" spans="1:7" ht="31.5" customHeight="1" x14ac:dyDescent="0.25">
      <c r="A54" s="80" t="s">
        <v>118</v>
      </c>
      <c r="B54" s="31" t="s">
        <v>40</v>
      </c>
      <c r="C54" s="31" t="s">
        <v>41</v>
      </c>
      <c r="D54" s="31" t="s">
        <v>42</v>
      </c>
      <c r="E54" s="32" t="s">
        <v>43</v>
      </c>
    </row>
    <row r="55" spans="1:7" x14ac:dyDescent="0.25">
      <c r="A55" s="80"/>
      <c r="B55" s="33" t="s">
        <v>45</v>
      </c>
      <c r="C55" s="78"/>
      <c r="D55" s="78"/>
      <c r="E55" s="34"/>
    </row>
    <row r="56" spans="1:7" x14ac:dyDescent="0.25">
      <c r="A56" s="80"/>
      <c r="B56" s="35"/>
      <c r="C56" s="35"/>
      <c r="D56" s="36" t="str">
        <f>IF(ISBLANK(B56)," ",VLOOKUP(B56,'Activity List'!A$2:F$101,3,))</f>
        <v xml:space="preserve"> </v>
      </c>
      <c r="E56" s="37" t="str">
        <f>IF(ISBLANK(C56)," ",D56*C56)</f>
        <v xml:space="preserve"> </v>
      </c>
    </row>
    <row r="57" spans="1:7" x14ac:dyDescent="0.25">
      <c r="A57" s="80"/>
      <c r="B57" s="38"/>
      <c r="C57" s="38"/>
      <c r="D57" s="39" t="str">
        <f>IF(ISBLANK(B57)," ",VLOOKUP(B57,'Activity List'!A$2:F$101,3,))</f>
        <v xml:space="preserve"> </v>
      </c>
      <c r="E57" s="40" t="str">
        <f>IF(ISBLANK(C57)," ",D57*C57)</f>
        <v xml:space="preserve"> </v>
      </c>
    </row>
    <row r="58" spans="1:7" x14ac:dyDescent="0.25">
      <c r="A58" s="80"/>
      <c r="B58" s="35"/>
      <c r="C58" s="35"/>
      <c r="D58" s="36" t="str">
        <f>IF(ISBLANK(B58)," ",VLOOKUP(B58,'Activity List'!A$2:F$101,3,))</f>
        <v xml:space="preserve"> </v>
      </c>
      <c r="E58" s="37" t="str">
        <f>IF(ISBLANK(C58)," ",D58*C58)</f>
        <v xml:space="preserve"> </v>
      </c>
    </row>
    <row r="59" spans="1:7" x14ac:dyDescent="0.25">
      <c r="A59" s="80"/>
      <c r="B59" s="41"/>
      <c r="C59" s="41"/>
      <c r="D59" s="39" t="str">
        <f>IF(ISBLANK(B59)," ",VLOOKUP(B59,'Activity List'!A$2:F$101,3,))</f>
        <v xml:space="preserve"> </v>
      </c>
      <c r="E59" s="40" t="str">
        <f>IF(ISBLANK(C59)," ",D59*C59)</f>
        <v xml:space="preserve"> </v>
      </c>
    </row>
    <row r="60" spans="1:7" x14ac:dyDescent="0.25">
      <c r="A60" s="80"/>
      <c r="B60" s="35"/>
      <c r="C60" s="35"/>
      <c r="D60" s="36" t="str">
        <f>IF(ISBLANK(B60)," ",VLOOKUP(B60,'Activity List'!A$2:F$101,3,))</f>
        <v xml:space="preserve"> </v>
      </c>
      <c r="E60" s="37" t="str">
        <f>IF(ISBLANK(C60)," ",D60*C60)</f>
        <v xml:space="preserve"> </v>
      </c>
    </row>
    <row r="61" spans="1:7" ht="15.75" x14ac:dyDescent="0.25">
      <c r="A61" s="80"/>
      <c r="B61" s="79" t="s">
        <v>52</v>
      </c>
      <c r="C61" s="79"/>
      <c r="D61" s="79"/>
      <c r="E61" s="45">
        <f>SUM(E55:E60)</f>
        <v>0</v>
      </c>
    </row>
    <row r="63" spans="1:7" ht="31.5" customHeight="1" x14ac:dyDescent="0.25">
      <c r="A63" s="80" t="s">
        <v>119</v>
      </c>
      <c r="B63" s="31" t="s">
        <v>40</v>
      </c>
      <c r="C63" s="31" t="s">
        <v>41</v>
      </c>
      <c r="D63" s="31" t="s">
        <v>42</v>
      </c>
      <c r="E63" s="32" t="s">
        <v>43</v>
      </c>
    </row>
    <row r="64" spans="1:7" x14ac:dyDescent="0.25">
      <c r="A64" s="80"/>
      <c r="B64" s="33" t="s">
        <v>45</v>
      </c>
      <c r="C64" s="78"/>
      <c r="D64" s="78"/>
      <c r="E64" s="34"/>
    </row>
    <row r="65" spans="1:5" x14ac:dyDescent="0.25">
      <c r="A65" s="80"/>
      <c r="B65" s="35"/>
      <c r="C65" s="35"/>
      <c r="D65" s="36" t="str">
        <f>IF(ISBLANK(B65)," ",VLOOKUP(B65,'Activity List'!A$2:F$101,3,))</f>
        <v xml:space="preserve"> </v>
      </c>
      <c r="E65" s="37" t="str">
        <f>IF(ISBLANK(C65)," ",D65*C65)</f>
        <v xml:space="preserve"> </v>
      </c>
    </row>
    <row r="66" spans="1:5" x14ac:dyDescent="0.25">
      <c r="A66" s="80"/>
      <c r="B66" s="38"/>
      <c r="C66" s="38"/>
      <c r="D66" s="39" t="str">
        <f>IF(ISBLANK(B66)," ",VLOOKUP(B66,'Activity List'!A$2:F$101,3,))</f>
        <v xml:space="preserve"> </v>
      </c>
      <c r="E66" s="40" t="str">
        <f>IF(ISBLANK(C66)," ",D66*C66)</f>
        <v xml:space="preserve"> </v>
      </c>
    </row>
    <row r="67" spans="1:5" x14ac:dyDescent="0.25">
      <c r="A67" s="80"/>
      <c r="B67" s="35"/>
      <c r="C67" s="35"/>
      <c r="D67" s="36" t="str">
        <f>IF(ISBLANK(B67)," ",VLOOKUP(B67,'Activity List'!A$2:F$101,3,))</f>
        <v xml:space="preserve"> </v>
      </c>
      <c r="E67" s="37" t="str">
        <f>IF(ISBLANK(C67)," ",D67*C67)</f>
        <v xml:space="preserve"> </v>
      </c>
    </row>
    <row r="68" spans="1:5" x14ac:dyDescent="0.25">
      <c r="A68" s="80"/>
      <c r="B68" s="41"/>
      <c r="C68" s="41"/>
      <c r="D68" s="39" t="str">
        <f>IF(ISBLANK(B68)," ",VLOOKUP(B68,'Activity List'!A$2:F$101,3,))</f>
        <v xml:space="preserve"> </v>
      </c>
      <c r="E68" s="40" t="str">
        <f>IF(ISBLANK(C68)," ",D68*C68)</f>
        <v xml:space="preserve"> </v>
      </c>
    </row>
    <row r="69" spans="1:5" x14ac:dyDescent="0.25">
      <c r="A69" s="80"/>
      <c r="B69" s="35"/>
      <c r="C69" s="35"/>
      <c r="D69" s="36" t="str">
        <f>IF(ISBLANK(B69)," ",VLOOKUP(B69,'Activity List'!A$2:F$101,3,))</f>
        <v xml:space="preserve"> </v>
      </c>
      <c r="E69" s="37" t="str">
        <f>IF(ISBLANK(C69)," ",D69*C69)</f>
        <v xml:space="preserve"> </v>
      </c>
    </row>
    <row r="70" spans="1:5" ht="15.75" x14ac:dyDescent="0.25">
      <c r="A70" s="80"/>
      <c r="B70" s="79" t="s">
        <v>52</v>
      </c>
      <c r="C70" s="79"/>
      <c r="D70" s="79"/>
      <c r="E70" s="45">
        <f>SUM(E64:E69)</f>
        <v>0</v>
      </c>
    </row>
  </sheetData>
  <mergeCells count="31">
    <mergeCell ref="A1:F2"/>
    <mergeCell ref="A4:F7"/>
    <mergeCell ref="A9:A16"/>
    <mergeCell ref="F9:G9"/>
    <mergeCell ref="C10:D10"/>
    <mergeCell ref="F10:G10"/>
    <mergeCell ref="F11:G11"/>
    <mergeCell ref="F12:G12"/>
    <mergeCell ref="F13:G13"/>
    <mergeCell ref="F14:G14"/>
    <mergeCell ref="F15:G15"/>
    <mergeCell ref="B16:D16"/>
    <mergeCell ref="F16:G16"/>
    <mergeCell ref="A18:A25"/>
    <mergeCell ref="C19:D19"/>
    <mergeCell ref="B25:D25"/>
    <mergeCell ref="A27:A34"/>
    <mergeCell ref="C28:D28"/>
    <mergeCell ref="B34:D34"/>
    <mergeCell ref="A36:A43"/>
    <mergeCell ref="C37:D37"/>
    <mergeCell ref="B43:D43"/>
    <mergeCell ref="A63:A70"/>
    <mergeCell ref="C64:D64"/>
    <mergeCell ref="B70:D70"/>
    <mergeCell ref="A45:A52"/>
    <mergeCell ref="C46:D46"/>
    <mergeCell ref="B52:D52"/>
    <mergeCell ref="A54:A61"/>
    <mergeCell ref="C55:D55"/>
    <mergeCell ref="B61:D61"/>
  </mergeCells>
  <hyperlinks>
    <hyperlink ref="F9" location="CaptainsTracking!A1" display="Return to Weekly Log" xr:uid="{5D4E0650-7DAC-4B68-BAFD-1FCE1AB42A64}"/>
    <hyperlink ref="F9:G9" location="'Participant Tracking'!A1" display="Return to Weekly Log" xr:uid="{127E2FFF-629F-4C0B-8F66-DE73AB5BA080}"/>
    <hyperlink ref="F11" location="'Week 2 Conversion'!A1" display="Go to Week 2" xr:uid="{012ECCF2-374E-4AF7-B3E0-9B97C59772A6}"/>
    <hyperlink ref="F12" location="'Week 3 Conversion'!A1" display="Go to Week 3" xr:uid="{0D1D5813-B751-40D1-8BC4-3CA0DB126BBF}"/>
    <hyperlink ref="F13" location="'Week 4 Conversion'!A1" display="Go to Week 4" xr:uid="{212D4CDB-72A8-4F83-94F3-BC503577BE8D}"/>
    <hyperlink ref="F14" location="'Week 5 Conversion'!A1" display="Go to Week 5" xr:uid="{B896CB4B-D3BE-446C-A3AA-7686441D80F6}"/>
    <hyperlink ref="F15" location="'Week 6 Conversion'!A1" display="Go to Week 6" xr:uid="{0C1EC94C-1442-4F3A-80AE-B6867312D90F}"/>
    <hyperlink ref="F16" location="'Week 7 Conversion'!A1" display="Go to Week 7" xr:uid="{15DA4047-C30E-4459-927D-8B387B27F63A}"/>
    <hyperlink ref="F11:G11" location="Week_2_Conversion!A1" display="Go to Week 2" xr:uid="{1CA506C6-8CFA-4BC4-B01E-08436EBD69F2}"/>
    <hyperlink ref="F12:G12" location="Week_3_Conversion!A1" display="Go to Week 3" xr:uid="{54271CD3-5E99-4468-9BF4-5ACF3A4FAA70}"/>
    <hyperlink ref="F13:G13" location="Week_4_Conversion!A1" display="Go to Week 4" xr:uid="{F7B60B5D-311E-4EE9-87AE-ABF6D95710ED}"/>
    <hyperlink ref="F14:G14" location="Week_5_Conversion!A1" display="Go to Week 5" xr:uid="{B3329266-67CC-4A63-8742-57C0F6E1AAD0}"/>
    <hyperlink ref="F15:G15" location="Week_6_Conversion!A1" display="Go to Week 6" xr:uid="{C294B4D1-E09E-424F-B18A-78E79487AE46}"/>
    <hyperlink ref="F16:G16" location="Week_7_Conversion!A1" display="Go to Week 7" xr:uid="{D3FC2F31-8719-40BF-9209-80C0D5C20605}"/>
    <hyperlink ref="F10" location="'Week 2 Conversion'!A1" display="Go to Week 2" xr:uid="{03C7CF15-1C20-43DB-A7FF-E2332067F6E4}"/>
    <hyperlink ref="F10:G10" location="Week_1_Conversion!A1" display="Go to Week 1" xr:uid="{8902E958-0C0D-4EC4-B949-F64FE96ED770}"/>
  </hyperlinks>
  <pageMargins left="0.5" right="0.25" top="0.75" bottom="0.75" header="0.30000000000000004" footer="0.30000000000000004"/>
  <pageSetup paperSize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364C2C-7EFD-4F7F-A186-B5886FBEF3C2}">
          <x14:formula1>
            <xm:f>'Activity List'!$A$2:$A$101</xm:f>
          </x14:formula1>
          <xm:sqref>B11:B15 B20:B24 B29:B33 B38:B42 B47:B51 B56:B60 B65:B69</xm:sqref>
        </x14:dataValidation>
      </x14:dataValidations>
    </ext>
  </extLst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B86C0-114D-43E4-B478-1521B3BD718A}">
  <sheetPr codeName="Sheet10"/>
  <dimension ref="A1:C101"/>
  <sheetViews>
    <sheetView zoomScale="110" zoomScaleNormal="110" workbookViewId="0">
      <selection activeCell="I12" sqref="I12"/>
    </sheetView>
  </sheetViews>
  <sheetFormatPr defaultColWidth="8.7109375" defaultRowHeight="15" x14ac:dyDescent="0.25"/>
  <cols>
    <col min="1" max="1" width="55.28515625" customWidth="1"/>
    <col min="2" max="2" width="11.42578125" customWidth="1"/>
    <col min="3" max="3" width="22.28515625" style="49" bestFit="1" customWidth="1"/>
    <col min="4" max="4" width="8.7109375" customWidth="1"/>
  </cols>
  <sheetData>
    <row r="1" spans="1:3" s="47" customFormat="1" x14ac:dyDescent="0.25">
      <c r="A1" s="47" t="s">
        <v>40</v>
      </c>
      <c r="B1" s="47" t="s">
        <v>41</v>
      </c>
      <c r="C1" s="48" t="s">
        <v>120</v>
      </c>
    </row>
    <row r="2" spans="1:3" s="47" customFormat="1" x14ac:dyDescent="0.25">
      <c r="A2" s="51" t="s">
        <v>210</v>
      </c>
      <c r="C2" s="50">
        <v>0</v>
      </c>
    </row>
    <row r="3" spans="1:3" x14ac:dyDescent="0.25">
      <c r="A3" s="52" t="s">
        <v>176</v>
      </c>
      <c r="B3">
        <v>16</v>
      </c>
      <c r="C3" s="49">
        <f>2000/B3</f>
        <v>125</v>
      </c>
    </row>
    <row r="4" spans="1:3" x14ac:dyDescent="0.25">
      <c r="A4" s="52" t="s">
        <v>122</v>
      </c>
      <c r="B4">
        <v>13</v>
      </c>
      <c r="C4" s="49">
        <f>2000/B4</f>
        <v>153.84615384615384</v>
      </c>
    </row>
    <row r="5" spans="1:3" x14ac:dyDescent="0.25">
      <c r="A5" s="52" t="s">
        <v>121</v>
      </c>
      <c r="B5">
        <v>11</v>
      </c>
      <c r="C5" s="49">
        <f>2000/B5</f>
        <v>181.81818181818181</v>
      </c>
    </row>
    <row r="6" spans="1:3" x14ac:dyDescent="0.25">
      <c r="A6" s="52" t="s">
        <v>123</v>
      </c>
      <c r="B6">
        <v>17</v>
      </c>
      <c r="C6" s="49">
        <f>2000/B6</f>
        <v>117.64705882352941</v>
      </c>
    </row>
    <row r="7" spans="1:3" x14ac:dyDescent="0.25">
      <c r="A7" s="52" t="s">
        <v>124</v>
      </c>
      <c r="B7">
        <v>20.5</v>
      </c>
      <c r="C7" s="49">
        <f>2000/B7</f>
        <v>97.560975609756099</v>
      </c>
    </row>
    <row r="8" spans="1:3" x14ac:dyDescent="0.25">
      <c r="A8" s="52" t="s">
        <v>125</v>
      </c>
      <c r="B8">
        <v>25</v>
      </c>
      <c r="C8" s="49">
        <f>3330/B8</f>
        <v>133.19999999999999</v>
      </c>
    </row>
    <row r="9" spans="1:3" x14ac:dyDescent="0.25">
      <c r="A9" s="52" t="s">
        <v>128</v>
      </c>
      <c r="B9">
        <v>20</v>
      </c>
      <c r="C9" s="49">
        <f>2600/B9</f>
        <v>130</v>
      </c>
    </row>
    <row r="10" spans="1:3" x14ac:dyDescent="0.25">
      <c r="A10" s="52" t="s">
        <v>127</v>
      </c>
      <c r="B10">
        <v>10</v>
      </c>
      <c r="C10" s="49">
        <f>1700/B10</f>
        <v>170</v>
      </c>
    </row>
    <row r="11" spans="1:3" x14ac:dyDescent="0.25">
      <c r="A11" s="52" t="s">
        <v>126</v>
      </c>
      <c r="B11">
        <v>8</v>
      </c>
      <c r="C11" s="49">
        <f>1600/B11</f>
        <v>200</v>
      </c>
    </row>
    <row r="12" spans="1:3" x14ac:dyDescent="0.25">
      <c r="A12" s="52" t="s">
        <v>129</v>
      </c>
      <c r="B12">
        <v>23</v>
      </c>
      <c r="C12" s="49">
        <f>2000/B12</f>
        <v>86.956521739130437</v>
      </c>
    </row>
    <row r="13" spans="1:3" s="47" customFormat="1" x14ac:dyDescent="0.25">
      <c r="A13" s="53" t="s">
        <v>211</v>
      </c>
      <c r="C13" s="48">
        <v>173</v>
      </c>
    </row>
    <row r="14" spans="1:3" x14ac:dyDescent="0.25">
      <c r="A14" s="52" t="s">
        <v>130</v>
      </c>
      <c r="B14">
        <v>20</v>
      </c>
      <c r="C14" s="49">
        <f>2000/B14</f>
        <v>100</v>
      </c>
    </row>
    <row r="15" spans="1:3" x14ac:dyDescent="0.25">
      <c r="A15" s="52" t="s">
        <v>131</v>
      </c>
      <c r="B15">
        <v>11.5</v>
      </c>
      <c r="C15" s="49">
        <f>2000/B15</f>
        <v>173.91304347826087</v>
      </c>
    </row>
    <row r="16" spans="1:3" x14ac:dyDescent="0.25">
      <c r="A16" s="52" t="s">
        <v>220</v>
      </c>
      <c r="B16">
        <v>9</v>
      </c>
      <c r="C16" s="49">
        <f>2000/B16</f>
        <v>222.22222222222223</v>
      </c>
    </row>
    <row r="17" spans="1:3" x14ac:dyDescent="0.25">
      <c r="A17" s="52" t="s">
        <v>219</v>
      </c>
      <c r="B17">
        <v>9</v>
      </c>
      <c r="C17" s="49">
        <f>2000/B17</f>
        <v>222.22222222222223</v>
      </c>
    </row>
    <row r="18" spans="1:3" s="47" customFormat="1" x14ac:dyDescent="0.25">
      <c r="A18" s="52" t="s">
        <v>132</v>
      </c>
      <c r="B18">
        <v>15</v>
      </c>
      <c r="C18" s="49">
        <f>1650/B18</f>
        <v>110</v>
      </c>
    </row>
    <row r="19" spans="1:3" x14ac:dyDescent="0.25">
      <c r="A19" s="53" t="s">
        <v>186</v>
      </c>
      <c r="B19" s="47"/>
      <c r="C19" s="48">
        <v>175</v>
      </c>
    </row>
    <row r="20" spans="1:3" x14ac:dyDescent="0.25">
      <c r="A20" s="52" t="s">
        <v>218</v>
      </c>
      <c r="B20">
        <v>10</v>
      </c>
      <c r="C20" s="49">
        <f>2000/B20</f>
        <v>200</v>
      </c>
    </row>
    <row r="21" spans="1:3" x14ac:dyDescent="0.25">
      <c r="A21" s="52" t="s">
        <v>133</v>
      </c>
      <c r="B21">
        <v>15</v>
      </c>
      <c r="C21" s="49">
        <f>2000/B21</f>
        <v>133.33333333333334</v>
      </c>
    </row>
    <row r="22" spans="1:3" x14ac:dyDescent="0.25">
      <c r="A22" s="52" t="s">
        <v>134</v>
      </c>
      <c r="B22">
        <v>20</v>
      </c>
      <c r="C22" s="49">
        <f>2000/B22</f>
        <v>100</v>
      </c>
    </row>
    <row r="23" spans="1:3" x14ac:dyDescent="0.25">
      <c r="A23" s="52" t="s">
        <v>177</v>
      </c>
      <c r="B23">
        <v>7</v>
      </c>
      <c r="C23" s="49">
        <f>1945/B23</f>
        <v>277.85714285714283</v>
      </c>
    </row>
    <row r="24" spans="1:3" x14ac:dyDescent="0.25">
      <c r="A24" s="52" t="s">
        <v>135</v>
      </c>
      <c r="B24">
        <v>15</v>
      </c>
      <c r="C24" s="49">
        <f>2840/B24</f>
        <v>189.33333333333334</v>
      </c>
    </row>
    <row r="25" spans="1:3" x14ac:dyDescent="0.25">
      <c r="A25" s="52" t="s">
        <v>136</v>
      </c>
      <c r="B25">
        <v>22</v>
      </c>
      <c r="C25" s="49">
        <f t="shared" ref="C25:C31" si="0">2000/B25</f>
        <v>90.909090909090907</v>
      </c>
    </row>
    <row r="26" spans="1:3" x14ac:dyDescent="0.25">
      <c r="A26" s="52" t="s">
        <v>178</v>
      </c>
      <c r="B26">
        <v>27</v>
      </c>
      <c r="C26" s="49">
        <f t="shared" si="0"/>
        <v>74.074074074074076</v>
      </c>
    </row>
    <row r="27" spans="1:3" x14ac:dyDescent="0.25">
      <c r="A27" s="52" t="s">
        <v>137</v>
      </c>
      <c r="B27">
        <v>20</v>
      </c>
      <c r="C27" s="49">
        <f t="shared" si="0"/>
        <v>100</v>
      </c>
    </row>
    <row r="28" spans="1:3" x14ac:dyDescent="0.25">
      <c r="A28" s="52" t="s">
        <v>138</v>
      </c>
      <c r="B28">
        <v>15</v>
      </c>
      <c r="C28" s="49">
        <f t="shared" si="0"/>
        <v>133.33333333333334</v>
      </c>
    </row>
    <row r="29" spans="1:3" x14ac:dyDescent="0.25">
      <c r="A29" s="52" t="s">
        <v>139</v>
      </c>
      <c r="B29">
        <v>10</v>
      </c>
      <c r="C29" s="49">
        <f t="shared" si="0"/>
        <v>200</v>
      </c>
    </row>
    <row r="30" spans="1:3" x14ac:dyDescent="0.25">
      <c r="A30" s="52" t="s">
        <v>179</v>
      </c>
      <c r="B30">
        <v>9</v>
      </c>
      <c r="C30" s="49">
        <f t="shared" si="0"/>
        <v>222.22222222222223</v>
      </c>
    </row>
    <row r="31" spans="1:3" x14ac:dyDescent="0.25">
      <c r="A31" s="52" t="s">
        <v>180</v>
      </c>
      <c r="B31">
        <v>12</v>
      </c>
      <c r="C31" s="49">
        <f t="shared" si="0"/>
        <v>166.66666666666666</v>
      </c>
    </row>
    <row r="32" spans="1:3" x14ac:dyDescent="0.25">
      <c r="A32" s="52" t="s">
        <v>140</v>
      </c>
      <c r="B32">
        <v>7.3</v>
      </c>
      <c r="C32" s="49">
        <f>1775/B32</f>
        <v>243.15068493150685</v>
      </c>
    </row>
    <row r="33" spans="1:3" x14ac:dyDescent="0.25">
      <c r="A33" s="52" t="s">
        <v>217</v>
      </c>
      <c r="B33">
        <v>21</v>
      </c>
      <c r="C33" s="49">
        <f>2000/B33</f>
        <v>95.238095238095241</v>
      </c>
    </row>
    <row r="34" spans="1:3" x14ac:dyDescent="0.25">
      <c r="A34" s="52" t="s">
        <v>141</v>
      </c>
      <c r="B34">
        <v>22</v>
      </c>
      <c r="C34" s="49">
        <f>2000/B34</f>
        <v>90.909090909090907</v>
      </c>
    </row>
    <row r="35" spans="1:3" x14ac:dyDescent="0.25">
      <c r="A35" s="52" t="s">
        <v>181</v>
      </c>
      <c r="B35">
        <v>7</v>
      </c>
      <c r="C35" s="49">
        <f>1945/B35</f>
        <v>277.85714285714283</v>
      </c>
    </row>
    <row r="36" spans="1:3" ht="13.5" customHeight="1" x14ac:dyDescent="0.25">
      <c r="A36" s="52" t="s">
        <v>142</v>
      </c>
      <c r="B36">
        <v>9.6</v>
      </c>
      <c r="C36" s="49">
        <f>2000/B36</f>
        <v>208.33333333333334</v>
      </c>
    </row>
    <row r="37" spans="1:3" ht="13.5" customHeight="1" x14ac:dyDescent="0.25">
      <c r="A37" s="52" t="s">
        <v>144</v>
      </c>
      <c r="B37">
        <v>11</v>
      </c>
      <c r="C37" s="49">
        <f>2000/B37</f>
        <v>181.81818181818181</v>
      </c>
    </row>
    <row r="38" spans="1:3" x14ac:dyDescent="0.25">
      <c r="A38" s="52" t="s">
        <v>143</v>
      </c>
      <c r="B38">
        <v>8</v>
      </c>
      <c r="C38" s="49">
        <f>2000/B38</f>
        <v>250</v>
      </c>
    </row>
    <row r="39" spans="1:3" x14ac:dyDescent="0.25">
      <c r="A39" s="52" t="s">
        <v>182</v>
      </c>
      <c r="B39">
        <v>9</v>
      </c>
      <c r="C39" s="49">
        <f>2000/B39</f>
        <v>222.22222222222223</v>
      </c>
    </row>
    <row r="40" spans="1:3" x14ac:dyDescent="0.25">
      <c r="A40" s="52" t="s">
        <v>145</v>
      </c>
      <c r="B40">
        <v>7</v>
      </c>
      <c r="C40" s="49">
        <f>2000/B40</f>
        <v>285.71428571428572</v>
      </c>
    </row>
    <row r="41" spans="1:3" x14ac:dyDescent="0.25">
      <c r="A41" s="52" t="s">
        <v>146</v>
      </c>
      <c r="B41">
        <v>7.5</v>
      </c>
      <c r="C41" s="49">
        <f>1795/B41</f>
        <v>239.33333333333334</v>
      </c>
    </row>
    <row r="42" spans="1:3" x14ac:dyDescent="0.25">
      <c r="A42" s="52" t="s">
        <v>147</v>
      </c>
      <c r="B42">
        <v>7.5</v>
      </c>
      <c r="C42" s="49">
        <f>1795/B42</f>
        <v>239.33333333333334</v>
      </c>
    </row>
    <row r="43" spans="1:3" x14ac:dyDescent="0.25">
      <c r="A43" s="52" t="s">
        <v>183</v>
      </c>
      <c r="B43">
        <v>22</v>
      </c>
      <c r="C43" s="49">
        <f>2000/B43</f>
        <v>90.909090909090907</v>
      </c>
    </row>
    <row r="44" spans="1:3" x14ac:dyDescent="0.25">
      <c r="A44" s="52" t="s">
        <v>148</v>
      </c>
      <c r="B44">
        <v>16</v>
      </c>
      <c r="C44" s="49">
        <f>2000/B44</f>
        <v>125</v>
      </c>
    </row>
    <row r="45" spans="1:3" x14ac:dyDescent="0.25">
      <c r="A45" s="52" t="s">
        <v>184</v>
      </c>
      <c r="B45">
        <v>11</v>
      </c>
      <c r="C45" s="49">
        <f>2000/B45</f>
        <v>181.81818181818181</v>
      </c>
    </row>
    <row r="46" spans="1:3" x14ac:dyDescent="0.25">
      <c r="A46" s="52" t="s">
        <v>149</v>
      </c>
      <c r="B46">
        <v>25</v>
      </c>
      <c r="C46" s="49">
        <f>2000/B46</f>
        <v>80</v>
      </c>
    </row>
    <row r="47" spans="1:3" x14ac:dyDescent="0.25">
      <c r="A47" s="52" t="s">
        <v>150</v>
      </c>
      <c r="B47">
        <v>9.5</v>
      </c>
      <c r="C47" s="49">
        <f>1555/B47</f>
        <v>163.68421052631578</v>
      </c>
    </row>
    <row r="48" spans="1:3" x14ac:dyDescent="0.25">
      <c r="A48" s="52" t="s">
        <v>151</v>
      </c>
      <c r="B48">
        <v>20</v>
      </c>
      <c r="C48" s="49">
        <f>2000/B48</f>
        <v>100</v>
      </c>
    </row>
    <row r="49" spans="1:3" x14ac:dyDescent="0.25">
      <c r="A49" s="52" t="s">
        <v>152</v>
      </c>
      <c r="B49">
        <v>22</v>
      </c>
      <c r="C49" s="49">
        <f>2000/B49</f>
        <v>90.909090909090907</v>
      </c>
    </row>
    <row r="50" spans="1:3" x14ac:dyDescent="0.25">
      <c r="A50" s="52" t="s">
        <v>185</v>
      </c>
      <c r="B50">
        <v>11</v>
      </c>
      <c r="C50" s="49">
        <f>2000/B50</f>
        <v>181.81818181818181</v>
      </c>
    </row>
    <row r="51" spans="1:3" x14ac:dyDescent="0.25">
      <c r="A51" s="52" t="s">
        <v>153</v>
      </c>
      <c r="B51">
        <v>11</v>
      </c>
      <c r="C51" s="49">
        <f>2000/B51</f>
        <v>181.81818181818181</v>
      </c>
    </row>
    <row r="52" spans="1:3" x14ac:dyDescent="0.25">
      <c r="A52" s="52" t="s">
        <v>154</v>
      </c>
      <c r="B52">
        <v>16</v>
      </c>
      <c r="C52" s="49">
        <f>2000/B52</f>
        <v>125</v>
      </c>
    </row>
    <row r="53" spans="1:3" x14ac:dyDescent="0.25">
      <c r="A53" s="52" t="s">
        <v>155</v>
      </c>
      <c r="B53">
        <v>27</v>
      </c>
      <c r="C53" s="49">
        <f>3500/B53</f>
        <v>129.62962962962962</v>
      </c>
    </row>
    <row r="54" spans="1:3" x14ac:dyDescent="0.25">
      <c r="A54" s="52" t="s">
        <v>156</v>
      </c>
      <c r="B54">
        <v>10</v>
      </c>
      <c r="C54" s="49">
        <f>1555/B54</f>
        <v>155.5</v>
      </c>
    </row>
    <row r="55" spans="1:3" x14ac:dyDescent="0.25">
      <c r="A55" s="52" t="s">
        <v>158</v>
      </c>
      <c r="B55">
        <v>13</v>
      </c>
      <c r="C55" s="49">
        <f>2000/B55</f>
        <v>153.84615384615384</v>
      </c>
    </row>
    <row r="56" spans="1:3" x14ac:dyDescent="0.25">
      <c r="A56" s="52" t="s">
        <v>157</v>
      </c>
      <c r="B56">
        <v>27</v>
      </c>
      <c r="C56" s="49">
        <f>2000/B56</f>
        <v>74.074074074074076</v>
      </c>
    </row>
    <row r="57" spans="1:3" x14ac:dyDescent="0.25">
      <c r="A57" s="52" t="s">
        <v>187</v>
      </c>
      <c r="B57">
        <v>8</v>
      </c>
      <c r="C57" s="49">
        <f>1775/B57</f>
        <v>221.875</v>
      </c>
    </row>
    <row r="58" spans="1:3" x14ac:dyDescent="0.25">
      <c r="A58" s="52" t="s">
        <v>188</v>
      </c>
      <c r="B58">
        <v>6</v>
      </c>
      <c r="C58" s="49">
        <f>2100/B58</f>
        <v>350</v>
      </c>
    </row>
    <row r="59" spans="1:3" x14ac:dyDescent="0.25">
      <c r="A59" s="52" t="s">
        <v>189</v>
      </c>
      <c r="B59">
        <v>7</v>
      </c>
      <c r="C59" s="49">
        <f>1945/B59</f>
        <v>277.85714285714283</v>
      </c>
    </row>
    <row r="60" spans="1:3" x14ac:dyDescent="0.25">
      <c r="A60" s="52" t="s">
        <v>190</v>
      </c>
      <c r="B60">
        <v>8</v>
      </c>
      <c r="C60" s="49">
        <f>1775/B60</f>
        <v>221.875</v>
      </c>
    </row>
    <row r="61" spans="1:3" x14ac:dyDescent="0.25">
      <c r="A61" s="52" t="s">
        <v>191</v>
      </c>
      <c r="B61">
        <v>9</v>
      </c>
      <c r="C61" s="49">
        <f>1600/B61</f>
        <v>177.77777777777777</v>
      </c>
    </row>
    <row r="62" spans="1:3" x14ac:dyDescent="0.25">
      <c r="A62" s="52" t="s">
        <v>192</v>
      </c>
      <c r="B62">
        <v>15</v>
      </c>
      <c r="C62" s="49">
        <f>2000/B62</f>
        <v>133.33333333333334</v>
      </c>
    </row>
    <row r="63" spans="1:3" x14ac:dyDescent="0.25">
      <c r="A63" s="52" t="s">
        <v>193</v>
      </c>
      <c r="B63">
        <v>10.5</v>
      </c>
      <c r="C63" s="49">
        <f>2000/B63</f>
        <v>190.47619047619048</v>
      </c>
    </row>
    <row r="64" spans="1:3" x14ac:dyDescent="0.25">
      <c r="A64" s="52" t="s">
        <v>201</v>
      </c>
      <c r="B64">
        <v>20</v>
      </c>
      <c r="C64" s="49">
        <v>100</v>
      </c>
    </row>
    <row r="65" spans="1:3" x14ac:dyDescent="0.25">
      <c r="A65" s="52" t="s">
        <v>159</v>
      </c>
      <c r="B65">
        <v>20</v>
      </c>
      <c r="C65" s="49">
        <f>2000/B65</f>
        <v>100</v>
      </c>
    </row>
    <row r="66" spans="1:3" x14ac:dyDescent="0.25">
      <c r="A66" s="52" t="s">
        <v>194</v>
      </c>
      <c r="B66">
        <v>10</v>
      </c>
      <c r="C66" s="49">
        <f>2000/B66</f>
        <v>200</v>
      </c>
    </row>
    <row r="67" spans="1:3" x14ac:dyDescent="0.25">
      <c r="A67" s="52" t="s">
        <v>195</v>
      </c>
      <c r="B67">
        <v>15</v>
      </c>
      <c r="C67" s="49">
        <f>2000/B67</f>
        <v>133.33333333333334</v>
      </c>
    </row>
    <row r="68" spans="1:3" x14ac:dyDescent="0.25">
      <c r="A68" s="52" t="s">
        <v>160</v>
      </c>
      <c r="B68">
        <v>10</v>
      </c>
      <c r="C68" s="49">
        <f>1560/B68</f>
        <v>156</v>
      </c>
    </row>
    <row r="69" spans="1:3" x14ac:dyDescent="0.25">
      <c r="A69" s="52" t="s">
        <v>161</v>
      </c>
      <c r="B69">
        <v>20</v>
      </c>
      <c r="C69" s="49">
        <f>3040/B69</f>
        <v>152</v>
      </c>
    </row>
    <row r="70" spans="1:3" x14ac:dyDescent="0.25">
      <c r="A70" s="52" t="s">
        <v>162</v>
      </c>
      <c r="B70">
        <v>10</v>
      </c>
      <c r="C70" s="49">
        <f t="shared" ref="C70:C76" si="1">2000/B70</f>
        <v>200</v>
      </c>
    </row>
    <row r="71" spans="1:3" x14ac:dyDescent="0.25">
      <c r="A71" s="52" t="s">
        <v>163</v>
      </c>
      <c r="B71">
        <v>9.8000000000000007</v>
      </c>
      <c r="C71" s="49">
        <f t="shared" si="1"/>
        <v>204.08163265306121</v>
      </c>
    </row>
    <row r="72" spans="1:3" x14ac:dyDescent="0.25">
      <c r="A72" s="52" t="s">
        <v>216</v>
      </c>
      <c r="B72">
        <v>25</v>
      </c>
      <c r="C72" s="49">
        <f t="shared" si="1"/>
        <v>80</v>
      </c>
    </row>
    <row r="73" spans="1:3" x14ac:dyDescent="0.25">
      <c r="A73" s="52" t="s">
        <v>215</v>
      </c>
      <c r="B73">
        <v>11</v>
      </c>
      <c r="C73" s="49">
        <f t="shared" si="1"/>
        <v>181.81818181818181</v>
      </c>
    </row>
    <row r="74" spans="1:3" x14ac:dyDescent="0.25">
      <c r="A74" s="52" t="s">
        <v>196</v>
      </c>
      <c r="B74">
        <v>10</v>
      </c>
      <c r="C74" s="49">
        <f t="shared" si="1"/>
        <v>200</v>
      </c>
    </row>
    <row r="75" spans="1:3" x14ac:dyDescent="0.25">
      <c r="A75" s="52" t="s">
        <v>164</v>
      </c>
      <c r="B75">
        <v>320</v>
      </c>
      <c r="C75" s="49">
        <f t="shared" si="1"/>
        <v>6.25</v>
      </c>
    </row>
    <row r="76" spans="1:3" x14ac:dyDescent="0.25">
      <c r="A76" s="52" t="s">
        <v>197</v>
      </c>
      <c r="B76">
        <v>11</v>
      </c>
      <c r="C76" s="49">
        <f t="shared" si="1"/>
        <v>181.81818181818181</v>
      </c>
    </row>
    <row r="77" spans="1:3" x14ac:dyDescent="0.25">
      <c r="A77" s="52" t="s">
        <v>166</v>
      </c>
      <c r="B77">
        <v>8</v>
      </c>
      <c r="C77" s="49">
        <f>1695/B77</f>
        <v>211.875</v>
      </c>
    </row>
    <row r="78" spans="1:3" x14ac:dyDescent="0.25">
      <c r="A78" s="52" t="s">
        <v>165</v>
      </c>
      <c r="B78">
        <v>6</v>
      </c>
      <c r="C78" s="49">
        <f>1910/B78</f>
        <v>318.33333333333331</v>
      </c>
    </row>
    <row r="79" spans="1:3" x14ac:dyDescent="0.25">
      <c r="A79" s="52" t="s">
        <v>167</v>
      </c>
      <c r="B79">
        <v>320</v>
      </c>
      <c r="C79" s="49">
        <f>2000/B79</f>
        <v>6.25</v>
      </c>
    </row>
    <row r="80" spans="1:3" x14ac:dyDescent="0.25">
      <c r="A80" s="52" t="s">
        <v>214</v>
      </c>
      <c r="B80">
        <v>15</v>
      </c>
      <c r="C80" s="49">
        <f>2000/B80</f>
        <v>133.33333333333334</v>
      </c>
    </row>
    <row r="81" spans="1:3" x14ac:dyDescent="0.25">
      <c r="A81" s="52" t="s">
        <v>213</v>
      </c>
      <c r="B81">
        <v>12</v>
      </c>
      <c r="C81" s="49">
        <f>2700/B81</f>
        <v>225</v>
      </c>
    </row>
    <row r="82" spans="1:3" x14ac:dyDescent="0.25">
      <c r="A82" s="52" t="s">
        <v>168</v>
      </c>
      <c r="B82">
        <v>9</v>
      </c>
      <c r="C82" s="49">
        <f>2610/B82</f>
        <v>290</v>
      </c>
    </row>
    <row r="83" spans="1:3" x14ac:dyDescent="0.25">
      <c r="A83" s="52" t="s">
        <v>212</v>
      </c>
      <c r="B83">
        <v>41</v>
      </c>
      <c r="C83" s="49">
        <f>4000/B83</f>
        <v>97.560975609756099</v>
      </c>
    </row>
    <row r="84" spans="1:3" x14ac:dyDescent="0.25">
      <c r="A84" s="52" t="s">
        <v>198</v>
      </c>
      <c r="B84">
        <v>240</v>
      </c>
      <c r="C84" s="49">
        <f>2000/B84</f>
        <v>8.3333333333333339</v>
      </c>
    </row>
    <row r="85" spans="1:3" x14ac:dyDescent="0.25">
      <c r="A85" s="52" t="s">
        <v>199</v>
      </c>
      <c r="B85">
        <v>10</v>
      </c>
      <c r="C85" s="49">
        <f>1560/B85</f>
        <v>156</v>
      </c>
    </row>
    <row r="86" spans="1:3" x14ac:dyDescent="0.25">
      <c r="A86" s="52" t="s">
        <v>200</v>
      </c>
      <c r="B86">
        <v>5.7</v>
      </c>
      <c r="C86" s="49">
        <f>1910/B86</f>
        <v>335.08771929824559</v>
      </c>
    </row>
    <row r="87" spans="1:3" x14ac:dyDescent="0.25">
      <c r="A87" s="52" t="s">
        <v>169</v>
      </c>
      <c r="B87">
        <v>20</v>
      </c>
      <c r="C87" s="49">
        <f>2000/B87</f>
        <v>100</v>
      </c>
    </row>
    <row r="88" spans="1:3" x14ac:dyDescent="0.25">
      <c r="A88" s="52" t="s">
        <v>202</v>
      </c>
      <c r="B88">
        <v>9</v>
      </c>
      <c r="C88" s="49">
        <f>1080/B88</f>
        <v>120</v>
      </c>
    </row>
    <row r="89" spans="1:3" x14ac:dyDescent="0.25">
      <c r="A89" s="52" t="s">
        <v>170</v>
      </c>
      <c r="B89">
        <v>23</v>
      </c>
      <c r="C89" s="49">
        <f>2000/B89</f>
        <v>86.956521739130437</v>
      </c>
    </row>
    <row r="90" spans="1:3" x14ac:dyDescent="0.25">
      <c r="A90" s="52" t="s">
        <v>203</v>
      </c>
      <c r="B90">
        <v>34</v>
      </c>
      <c r="C90" s="49">
        <f>2000/B90</f>
        <v>58.823529411764703</v>
      </c>
    </row>
    <row r="91" spans="1:3" x14ac:dyDescent="0.25">
      <c r="A91" s="52" t="s">
        <v>204</v>
      </c>
      <c r="B91">
        <v>25</v>
      </c>
      <c r="C91" s="49">
        <f>2000/B91</f>
        <v>80</v>
      </c>
    </row>
    <row r="92" spans="1:3" x14ac:dyDescent="0.25">
      <c r="A92" s="52" t="s">
        <v>205</v>
      </c>
      <c r="B92">
        <v>10</v>
      </c>
      <c r="C92" s="49">
        <f>1560/B92</f>
        <v>156</v>
      </c>
    </row>
    <row r="93" spans="1:3" x14ac:dyDescent="0.25">
      <c r="A93" s="52" t="s">
        <v>206</v>
      </c>
      <c r="B93">
        <v>27</v>
      </c>
      <c r="C93" s="49">
        <f>2000/B93</f>
        <v>74.074074074074076</v>
      </c>
    </row>
    <row r="94" spans="1:3" x14ac:dyDescent="0.25">
      <c r="A94" s="52" t="s">
        <v>171</v>
      </c>
      <c r="B94">
        <v>20</v>
      </c>
      <c r="C94" s="49">
        <f>2000/B94</f>
        <v>100</v>
      </c>
    </row>
    <row r="95" spans="1:3" x14ac:dyDescent="0.25">
      <c r="A95" s="52" t="s">
        <v>173</v>
      </c>
      <c r="B95">
        <v>27</v>
      </c>
      <c r="C95" s="49">
        <f>2000/B95</f>
        <v>74.074074074074076</v>
      </c>
    </row>
    <row r="96" spans="1:3" x14ac:dyDescent="0.25">
      <c r="A96" s="52" t="s">
        <v>172</v>
      </c>
      <c r="B96">
        <v>11</v>
      </c>
      <c r="C96" s="49">
        <f>2000/B96</f>
        <v>181.81818181818181</v>
      </c>
    </row>
    <row r="97" spans="1:3" x14ac:dyDescent="0.25">
      <c r="A97" s="52" t="s">
        <v>174</v>
      </c>
      <c r="B97">
        <v>16</v>
      </c>
      <c r="C97" s="49">
        <f>2000/B97</f>
        <v>125</v>
      </c>
    </row>
    <row r="98" spans="1:3" s="47" customFormat="1" x14ac:dyDescent="0.25">
      <c r="A98" s="53" t="s">
        <v>208</v>
      </c>
      <c r="C98" s="48">
        <v>110</v>
      </c>
    </row>
    <row r="99" spans="1:3" x14ac:dyDescent="0.25">
      <c r="A99" s="52" t="s">
        <v>207</v>
      </c>
      <c r="B99">
        <v>40</v>
      </c>
      <c r="C99" s="49">
        <f>3550/B99</f>
        <v>88.75</v>
      </c>
    </row>
    <row r="100" spans="1:3" x14ac:dyDescent="0.25">
      <c r="A100" s="52" t="s">
        <v>209</v>
      </c>
      <c r="B100">
        <v>9.6999999999999993</v>
      </c>
      <c r="C100" s="49">
        <f>1560/B100</f>
        <v>160.82474226804126</v>
      </c>
    </row>
    <row r="101" spans="1:3" x14ac:dyDescent="0.25">
      <c r="A101" s="52" t="s">
        <v>175</v>
      </c>
      <c r="B101">
        <v>10.3</v>
      </c>
      <c r="C101" s="49">
        <f>1560/B101</f>
        <v>151.45631067961165</v>
      </c>
    </row>
  </sheetData>
  <sheetProtection sheet="1" objects="1" scenarios="1"/>
  <sortState xmlns:xlrd2="http://schemas.microsoft.com/office/spreadsheetml/2017/richdata2" ref="A5:C100">
    <sortCondition ref="A5:A100"/>
  </sortState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item1.xml>��
</file>

<file path=customXml/itemProps1.xml><?xml version="1.0" encoding="utf-8"?>
<ds:datastoreItem xmlns:ds="http://purl.oclc.org/ooxml/officeDocument/customXml" ds:itemID="{D5204166-0561-4E30-B393-67AA1BD7F3B9}">
  <ds:schemaRefs>
    <ds:schemaRef ds:uri="http://schemas.microsoft.com/DataMashup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Participant Tracking</vt:lpstr>
      <vt:lpstr>Week_1_Conversion</vt:lpstr>
      <vt:lpstr>Week_2_Conversion</vt:lpstr>
      <vt:lpstr>Week_3_Conversion</vt:lpstr>
      <vt:lpstr>Week_4_Conversion</vt:lpstr>
      <vt:lpstr>Week_5_Conversion</vt:lpstr>
      <vt:lpstr>Week_6_Conversion</vt:lpstr>
      <vt:lpstr>Week_7_Conversion</vt:lpstr>
      <vt:lpstr>Week_8_Conversion</vt:lpstr>
      <vt:lpstr>Activity List</vt:lpstr>
      <vt:lpstr>'Participant Tracking'!Print_Area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dc:description/>
  <cp:lastModifiedBy>Pyjas, Jessica</cp:lastModifiedBy>
  <dcterms:created xsi:type="dcterms:W3CDTF">2016-08-10T12:35:19Z</dcterms:created>
  <dcterms:modified xsi:type="dcterms:W3CDTF">2026-09-29T14:22:26Z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0x010100C50CD8CB942D8940AA52FA02A6507929</vt:lpwstr>
  </property>
  <property fmtid="{D5CDD505-2E9C-101B-9397-08002B2CF9AE}" pid="3" name="MediaServiceImageTags">
    <vt:lpwstr/>
  </property>
</Properties>
</file>