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jessica_pyjas_nc_gov/Documents/Wellness/MFW/"/>
    </mc:Choice>
  </mc:AlternateContent>
  <xr:revisionPtr revIDLastSave="0" documentId="8_{711401B2-F059-4B16-8AE8-8681444B7843}" xr6:coauthVersionLast="47" xr6:coauthVersionMax="47" xr10:uidLastSave="{00000000-0000-0000-0000-000000000000}"/>
  <bookViews>
    <workbookView xWindow="-28920" yWindow="-990" windowWidth="29040" windowHeight="15720" xr2:uid="{4C1B8BE4-466B-4ED9-9616-E06AAC1F66B8}"/>
  </bookViews>
  <sheets>
    <sheet name="Participant Tracking" sheetId="1" r:id="rId1"/>
    <sheet name="Week_1_Conversion" sheetId="2" r:id="rId2"/>
    <sheet name="Week_2_Conversion" sheetId="3" r:id="rId3"/>
    <sheet name="Week_3_Conversion" sheetId="4" r:id="rId4"/>
    <sheet name="Week_4_Conversion" sheetId="5" r:id="rId5"/>
    <sheet name="Week_5_Conversion" sheetId="6" r:id="rId6"/>
    <sheet name="Week_6_Conversion" sheetId="7" r:id="rId7"/>
    <sheet name="Week_7_Conversion" sheetId="8" r:id="rId8"/>
    <sheet name="Week_8_Conversion" sheetId="9" r:id="rId9"/>
    <sheet name="Activity List" sheetId="10" state="hidden" r:id="rId10"/>
  </sheets>
  <externalReferences>
    <externalReference r:id="rId11"/>
  </externalReferences>
  <definedNames>
    <definedName name="Agency">OFFSET([1]DropDownValues!$B$2,0,0,COUNTA([1]DropDownValues!$B$2:$B$200),1)</definedName>
    <definedName name="NumParticipants">OFFSET([1]DropDownValues!$D$2,0,0,COUNTA([1]DropDownValues!$D$2:$D$100),1)</definedName>
    <definedName name="_xlnm.Print_Area" localSheetId="0">'Participant Tracking'!$A$1:$N$27</definedName>
    <definedName name="TeamMembers">OFFSET('Participant Tracking'!$C$12,0,0,COUNTA('Participant Tracking'!$C$12:$C$18),1)</definedName>
  </definedNames>
  <calcPr calcId="191029" refMode="R1C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69" i="9" l="1"/>
  <c r="E69" i="9" s="1"/>
  <c r="D68" i="9"/>
  <c r="D67" i="9"/>
  <c r="D66" i="9"/>
  <c r="D65" i="9"/>
  <c r="D60" i="9"/>
  <c r="D59" i="9"/>
  <c r="D58" i="9"/>
  <c r="D57" i="9"/>
  <c r="D56" i="9"/>
  <c r="D51" i="9"/>
  <c r="D50" i="9"/>
  <c r="D49" i="9"/>
  <c r="D48" i="9"/>
  <c r="D47" i="9"/>
  <c r="D42" i="9"/>
  <c r="D41" i="9"/>
  <c r="D40" i="9"/>
  <c r="D39" i="9"/>
  <c r="D38" i="9"/>
  <c r="D33" i="9"/>
  <c r="D32" i="9"/>
  <c r="D31" i="9"/>
  <c r="D30" i="9"/>
  <c r="D29" i="9"/>
  <c r="D24" i="9"/>
  <c r="D23" i="9"/>
  <c r="D22" i="9"/>
  <c r="D21" i="9"/>
  <c r="D20" i="9"/>
  <c r="D15" i="9"/>
  <c r="D14" i="9"/>
  <c r="D13" i="9"/>
  <c r="D12" i="9"/>
  <c r="D11" i="9"/>
  <c r="D69" i="8"/>
  <c r="D68" i="8"/>
  <c r="D67" i="8"/>
  <c r="D66" i="8"/>
  <c r="D65" i="8"/>
  <c r="D60" i="8"/>
  <c r="D59" i="8"/>
  <c r="D58" i="8"/>
  <c r="D57" i="8"/>
  <c r="D56" i="8"/>
  <c r="D51" i="8"/>
  <c r="D50" i="8"/>
  <c r="D49" i="8"/>
  <c r="D48" i="8"/>
  <c r="D47" i="8"/>
  <c r="D42" i="8"/>
  <c r="D41" i="8"/>
  <c r="D40" i="8"/>
  <c r="D39" i="8"/>
  <c r="D38" i="8"/>
  <c r="D33" i="8"/>
  <c r="D32" i="8"/>
  <c r="D31" i="8"/>
  <c r="D30" i="8"/>
  <c r="D29" i="8"/>
  <c r="D24" i="8"/>
  <c r="D23" i="8"/>
  <c r="D22" i="8"/>
  <c r="D21" i="8"/>
  <c r="D20" i="8"/>
  <c r="D15" i="8"/>
  <c r="D14" i="8"/>
  <c r="D13" i="8"/>
  <c r="D12" i="8"/>
  <c r="D11" i="8"/>
  <c r="D69" i="7"/>
  <c r="D68" i="7"/>
  <c r="D67" i="7"/>
  <c r="D66" i="7"/>
  <c r="D65" i="7"/>
  <c r="D60" i="7"/>
  <c r="D59" i="7"/>
  <c r="D58" i="7"/>
  <c r="D57" i="7"/>
  <c r="D56" i="7"/>
  <c r="D51" i="7"/>
  <c r="D50" i="7"/>
  <c r="D49" i="7"/>
  <c r="D48" i="7"/>
  <c r="D47" i="7"/>
  <c r="D42" i="7"/>
  <c r="D41" i="7"/>
  <c r="D40" i="7"/>
  <c r="D39" i="7"/>
  <c r="D38" i="7"/>
  <c r="D33" i="7"/>
  <c r="D32" i="7"/>
  <c r="D31" i="7"/>
  <c r="D30" i="7"/>
  <c r="D29" i="7"/>
  <c r="D24" i="7"/>
  <c r="D23" i="7"/>
  <c r="D22" i="7"/>
  <c r="D21" i="7"/>
  <c r="D20" i="7"/>
  <c r="D15" i="7"/>
  <c r="D14" i="7"/>
  <c r="D13" i="7"/>
  <c r="D12" i="7"/>
  <c r="D11" i="7"/>
  <c r="D69" i="6"/>
  <c r="D68" i="6"/>
  <c r="D67" i="6"/>
  <c r="D66" i="6"/>
  <c r="D65" i="6"/>
  <c r="D60" i="6"/>
  <c r="D59" i="6"/>
  <c r="D58" i="6"/>
  <c r="D57" i="6"/>
  <c r="D56" i="6"/>
  <c r="D51" i="6"/>
  <c r="D50" i="6"/>
  <c r="D49" i="6"/>
  <c r="D48" i="6"/>
  <c r="D47" i="6"/>
  <c r="D42" i="6"/>
  <c r="D41" i="6"/>
  <c r="D40" i="6"/>
  <c r="D39" i="6"/>
  <c r="D38" i="6"/>
  <c r="D33" i="6"/>
  <c r="D32" i="6"/>
  <c r="D31" i="6"/>
  <c r="D30" i="6"/>
  <c r="D29" i="6"/>
  <c r="D24" i="6"/>
  <c r="D23" i="6"/>
  <c r="D22" i="6"/>
  <c r="D21" i="6"/>
  <c r="D20" i="6"/>
  <c r="D15" i="6"/>
  <c r="D14" i="6"/>
  <c r="D13" i="6"/>
  <c r="D12" i="6"/>
  <c r="D11" i="6"/>
  <c r="D69" i="5"/>
  <c r="D68" i="5"/>
  <c r="D67" i="5"/>
  <c r="D66" i="5"/>
  <c r="D65" i="5"/>
  <c r="D60" i="5"/>
  <c r="D59" i="5"/>
  <c r="D58" i="5"/>
  <c r="D57" i="5"/>
  <c r="D56" i="5"/>
  <c r="D51" i="5"/>
  <c r="D50" i="5"/>
  <c r="D49" i="5"/>
  <c r="D48" i="5"/>
  <c r="D47" i="5"/>
  <c r="D42" i="5"/>
  <c r="D41" i="5"/>
  <c r="D40" i="5"/>
  <c r="D39" i="5"/>
  <c r="D38" i="5"/>
  <c r="D33" i="5"/>
  <c r="D32" i="5"/>
  <c r="D31" i="5"/>
  <c r="D30" i="5"/>
  <c r="D29" i="5"/>
  <c r="D24" i="5"/>
  <c r="D23" i="5"/>
  <c r="D22" i="5"/>
  <c r="D21" i="5"/>
  <c r="D20" i="5"/>
  <c r="D15" i="5"/>
  <c r="D14" i="5"/>
  <c r="D13" i="5"/>
  <c r="D12" i="5"/>
  <c r="D11" i="5"/>
  <c r="D69" i="4"/>
  <c r="D68" i="4"/>
  <c r="D67" i="4"/>
  <c r="D66" i="4"/>
  <c r="D65" i="4"/>
  <c r="D60" i="4"/>
  <c r="D59" i="4"/>
  <c r="D58" i="4"/>
  <c r="D57" i="4"/>
  <c r="D56" i="4"/>
  <c r="D51" i="4"/>
  <c r="D50" i="4"/>
  <c r="D49" i="4"/>
  <c r="D48" i="4"/>
  <c r="D47" i="4"/>
  <c r="D42" i="4"/>
  <c r="D41" i="4"/>
  <c r="D40" i="4"/>
  <c r="D39" i="4"/>
  <c r="D38" i="4"/>
  <c r="D33" i="4"/>
  <c r="D32" i="4"/>
  <c r="D31" i="4"/>
  <c r="D30" i="4"/>
  <c r="D29" i="4"/>
  <c r="D24" i="4"/>
  <c r="D23" i="4"/>
  <c r="D22" i="4"/>
  <c r="D21" i="4"/>
  <c r="D20" i="4"/>
  <c r="D15" i="4"/>
  <c r="D14" i="4"/>
  <c r="D13" i="4"/>
  <c r="D12" i="4"/>
  <c r="D11" i="4"/>
  <c r="D69" i="3"/>
  <c r="D68" i="3"/>
  <c r="D67" i="3"/>
  <c r="D66" i="3"/>
  <c r="D65" i="3"/>
  <c r="D60" i="3"/>
  <c r="D59" i="3"/>
  <c r="D58" i="3"/>
  <c r="D57" i="3"/>
  <c r="D56" i="3"/>
  <c r="D51" i="3"/>
  <c r="D50" i="3"/>
  <c r="D49" i="3"/>
  <c r="D48" i="3"/>
  <c r="D47" i="3"/>
  <c r="D42" i="3"/>
  <c r="D41" i="3"/>
  <c r="D40" i="3"/>
  <c r="D39" i="3"/>
  <c r="D38" i="3"/>
  <c r="D33" i="3"/>
  <c r="D32" i="3"/>
  <c r="D31" i="3"/>
  <c r="D30" i="3"/>
  <c r="D29" i="3"/>
  <c r="D24" i="3"/>
  <c r="D23" i="3"/>
  <c r="D22" i="3"/>
  <c r="D21" i="3"/>
  <c r="D20" i="3"/>
  <c r="D15" i="3"/>
  <c r="D14" i="3"/>
  <c r="D13" i="3"/>
  <c r="D12" i="3"/>
  <c r="D11" i="3"/>
  <c r="D69" i="2"/>
  <c r="D68" i="2"/>
  <c r="D67" i="2"/>
  <c r="D66" i="2"/>
  <c r="D65" i="2"/>
  <c r="D60" i="2"/>
  <c r="D59" i="2"/>
  <c r="D58" i="2"/>
  <c r="D57" i="2"/>
  <c r="D56" i="2"/>
  <c r="E56" i="2" s="1"/>
  <c r="D51" i="2"/>
  <c r="D50" i="2"/>
  <c r="D49" i="2"/>
  <c r="D48" i="2"/>
  <c r="D47" i="2"/>
  <c r="D42" i="2"/>
  <c r="D41" i="2"/>
  <c r="D40" i="2"/>
  <c r="D39" i="2"/>
  <c r="D38" i="2"/>
  <c r="D33" i="2"/>
  <c r="D32" i="2"/>
  <c r="D31" i="2"/>
  <c r="D30" i="2"/>
  <c r="D29" i="2"/>
  <c r="E29" i="2" s="1"/>
  <c r="D24" i="2"/>
  <c r="D23" i="2"/>
  <c r="D22" i="2"/>
  <c r="D21" i="2"/>
  <c r="D20" i="2"/>
  <c r="D13" i="2"/>
  <c r="E13" i="2" s="1"/>
  <c r="D15" i="2"/>
  <c r="D14" i="2"/>
  <c r="D12" i="2"/>
  <c r="D11" i="2"/>
  <c r="C101" i="10"/>
  <c r="C23" i="10"/>
  <c r="E12" i="2"/>
  <c r="C100" i="10"/>
  <c r="C99" i="10"/>
  <c r="C97" i="10"/>
  <c r="C95" i="10"/>
  <c r="C96" i="10"/>
  <c r="C94" i="10"/>
  <c r="C93" i="10"/>
  <c r="C92" i="10"/>
  <c r="C91" i="10"/>
  <c r="C90" i="10"/>
  <c r="C89" i="10"/>
  <c r="C88" i="10"/>
  <c r="C87" i="10"/>
  <c r="C86" i="10"/>
  <c r="C85" i="10"/>
  <c r="C84" i="10"/>
  <c r="C82" i="10"/>
  <c r="C83" i="10"/>
  <c r="C81" i="10"/>
  <c r="C80" i="10"/>
  <c r="C79" i="10"/>
  <c r="C77" i="10"/>
  <c r="C76" i="10"/>
  <c r="C78" i="10"/>
  <c r="C75" i="10"/>
  <c r="C73" i="10"/>
  <c r="C72" i="10"/>
  <c r="C74" i="10"/>
  <c r="C71" i="10"/>
  <c r="C70" i="10"/>
  <c r="C69" i="10"/>
  <c r="C68" i="10"/>
  <c r="C67" i="10"/>
  <c r="C66" i="10"/>
  <c r="C65" i="10"/>
  <c r="C63" i="10"/>
  <c r="C62" i="10"/>
  <c r="C61" i="10"/>
  <c r="C60" i="10"/>
  <c r="C59" i="10"/>
  <c r="C58" i="10"/>
  <c r="C55" i="10"/>
  <c r="C56" i="10"/>
  <c r="C57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7" i="10"/>
  <c r="C38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2" i="10"/>
  <c r="C21" i="10"/>
  <c r="C20" i="10"/>
  <c r="C18" i="10"/>
  <c r="C17" i="10"/>
  <c r="C16" i="10"/>
  <c r="C15" i="10"/>
  <c r="C14" i="10"/>
  <c r="E11" i="2" s="1"/>
  <c r="C12" i="10"/>
  <c r="C9" i="10"/>
  <c r="C10" i="10"/>
  <c r="C11" i="10"/>
  <c r="C8" i="10"/>
  <c r="C7" i="10"/>
  <c r="C6" i="10"/>
  <c r="C4" i="10"/>
  <c r="C3" i="10"/>
  <c r="C5" i="10"/>
  <c r="E68" i="9"/>
  <c r="E67" i="9"/>
  <c r="E66" i="9"/>
  <c r="E65" i="9"/>
  <c r="E60" i="9"/>
  <c r="E59" i="9"/>
  <c r="E58" i="9"/>
  <c r="E57" i="9"/>
  <c r="E56" i="9"/>
  <c r="E51" i="9"/>
  <c r="E50" i="9"/>
  <c r="E49" i="9"/>
  <c r="E48" i="9"/>
  <c r="E47" i="9"/>
  <c r="E42" i="9"/>
  <c r="E41" i="9"/>
  <c r="E40" i="9"/>
  <c r="E39" i="9"/>
  <c r="E38" i="9"/>
  <c r="E33" i="9"/>
  <c r="E32" i="9"/>
  <c r="E31" i="9"/>
  <c r="E30" i="9"/>
  <c r="E29" i="9"/>
  <c r="E24" i="9"/>
  <c r="E23" i="9"/>
  <c r="E22" i="9"/>
  <c r="E21" i="9"/>
  <c r="E20" i="9"/>
  <c r="E15" i="9"/>
  <c r="E14" i="9"/>
  <c r="E13" i="9"/>
  <c r="E12" i="9"/>
  <c r="E11" i="9"/>
  <c r="E69" i="8"/>
  <c r="E68" i="8"/>
  <c r="E67" i="8"/>
  <c r="E66" i="8"/>
  <c r="E65" i="8"/>
  <c r="E60" i="8"/>
  <c r="E59" i="8"/>
  <c r="E58" i="8"/>
  <c r="E57" i="8"/>
  <c r="E56" i="8"/>
  <c r="E51" i="8"/>
  <c r="E50" i="8"/>
  <c r="E49" i="8"/>
  <c r="E48" i="8"/>
  <c r="E47" i="8"/>
  <c r="E42" i="8"/>
  <c r="E41" i="8"/>
  <c r="E40" i="8"/>
  <c r="E39" i="8"/>
  <c r="E38" i="8"/>
  <c r="E33" i="8"/>
  <c r="E32" i="8"/>
  <c r="E31" i="8"/>
  <c r="E30" i="8"/>
  <c r="E29" i="8"/>
  <c r="E24" i="8"/>
  <c r="E23" i="8"/>
  <c r="E22" i="8"/>
  <c r="E21" i="8"/>
  <c r="E20" i="8"/>
  <c r="E15" i="8"/>
  <c r="E14" i="8"/>
  <c r="E13" i="8"/>
  <c r="E12" i="8"/>
  <c r="E11" i="8"/>
  <c r="E69" i="7"/>
  <c r="E68" i="7"/>
  <c r="E67" i="7"/>
  <c r="E66" i="7"/>
  <c r="E65" i="7"/>
  <c r="E60" i="7"/>
  <c r="E59" i="7"/>
  <c r="E58" i="7"/>
  <c r="E57" i="7"/>
  <c r="E56" i="7"/>
  <c r="E51" i="7"/>
  <c r="E50" i="7"/>
  <c r="E49" i="7"/>
  <c r="E48" i="7"/>
  <c r="E47" i="7"/>
  <c r="E42" i="7"/>
  <c r="E41" i="7"/>
  <c r="E40" i="7"/>
  <c r="E39" i="7"/>
  <c r="E38" i="7"/>
  <c r="E33" i="7"/>
  <c r="E32" i="7"/>
  <c r="E31" i="7"/>
  <c r="E30" i="7"/>
  <c r="E29" i="7"/>
  <c r="E24" i="7"/>
  <c r="E23" i="7"/>
  <c r="E22" i="7"/>
  <c r="E21" i="7"/>
  <c r="E20" i="7"/>
  <c r="E15" i="7"/>
  <c r="E14" i="7"/>
  <c r="E13" i="7"/>
  <c r="E12" i="7"/>
  <c r="E11" i="7"/>
  <c r="E69" i="6"/>
  <c r="E68" i="6"/>
  <c r="E67" i="6"/>
  <c r="E66" i="6"/>
  <c r="E65" i="6"/>
  <c r="E60" i="6"/>
  <c r="E59" i="6"/>
  <c r="E58" i="6"/>
  <c r="E57" i="6"/>
  <c r="E56" i="6"/>
  <c r="E51" i="6"/>
  <c r="E50" i="6"/>
  <c r="E49" i="6"/>
  <c r="E48" i="6"/>
  <c r="E47" i="6"/>
  <c r="E42" i="6"/>
  <c r="E41" i="6"/>
  <c r="E40" i="6"/>
  <c r="E39" i="6"/>
  <c r="E38" i="6"/>
  <c r="E33" i="6"/>
  <c r="E32" i="6"/>
  <c r="E31" i="6"/>
  <c r="E30" i="6"/>
  <c r="E29" i="6"/>
  <c r="E24" i="6"/>
  <c r="E23" i="6"/>
  <c r="E22" i="6"/>
  <c r="E21" i="6"/>
  <c r="E20" i="6"/>
  <c r="E15" i="6"/>
  <c r="E14" i="6"/>
  <c r="E13" i="6"/>
  <c r="E12" i="6"/>
  <c r="E11" i="6"/>
  <c r="E69" i="5"/>
  <c r="E68" i="5"/>
  <c r="E67" i="5"/>
  <c r="E66" i="5"/>
  <c r="E65" i="5"/>
  <c r="E60" i="5"/>
  <c r="E59" i="5"/>
  <c r="E58" i="5"/>
  <c r="E57" i="5"/>
  <c r="E56" i="5"/>
  <c r="E51" i="5"/>
  <c r="E50" i="5"/>
  <c r="E49" i="5"/>
  <c r="E48" i="5"/>
  <c r="E47" i="5"/>
  <c r="E42" i="5"/>
  <c r="E41" i="5"/>
  <c r="E40" i="5"/>
  <c r="E39" i="5"/>
  <c r="E38" i="5"/>
  <c r="E33" i="5"/>
  <c r="E32" i="5"/>
  <c r="E31" i="5"/>
  <c r="E30" i="5"/>
  <c r="E29" i="5"/>
  <c r="E24" i="5"/>
  <c r="E23" i="5"/>
  <c r="E22" i="5"/>
  <c r="E21" i="5"/>
  <c r="E20" i="5"/>
  <c r="E15" i="5"/>
  <c r="E14" i="5"/>
  <c r="E13" i="5"/>
  <c r="E12" i="5"/>
  <c r="E11" i="5"/>
  <c r="E69" i="4"/>
  <c r="E68" i="4"/>
  <c r="E67" i="4"/>
  <c r="E66" i="4"/>
  <c r="E65" i="4"/>
  <c r="E60" i="4"/>
  <c r="E59" i="4"/>
  <c r="E58" i="4"/>
  <c r="E57" i="4"/>
  <c r="E56" i="4"/>
  <c r="E51" i="4"/>
  <c r="E50" i="4"/>
  <c r="E49" i="4"/>
  <c r="E48" i="4"/>
  <c r="E47" i="4"/>
  <c r="E42" i="4"/>
  <c r="E41" i="4"/>
  <c r="E40" i="4"/>
  <c r="E39" i="4"/>
  <c r="E38" i="4"/>
  <c r="E33" i="4"/>
  <c r="E32" i="4"/>
  <c r="E31" i="4"/>
  <c r="E30" i="4"/>
  <c r="E29" i="4"/>
  <c r="E24" i="4"/>
  <c r="E23" i="4"/>
  <c r="E22" i="4"/>
  <c r="E21" i="4"/>
  <c r="E20" i="4"/>
  <c r="E15" i="4"/>
  <c r="E14" i="4"/>
  <c r="E13" i="4"/>
  <c r="E12" i="4"/>
  <c r="E11" i="4"/>
  <c r="E69" i="3"/>
  <c r="E68" i="3"/>
  <c r="E67" i="3"/>
  <c r="E66" i="3"/>
  <c r="E65" i="3"/>
  <c r="E60" i="3"/>
  <c r="E59" i="3"/>
  <c r="E58" i="3"/>
  <c r="E57" i="3"/>
  <c r="E56" i="3"/>
  <c r="E51" i="3"/>
  <c r="E50" i="3"/>
  <c r="E49" i="3"/>
  <c r="E48" i="3"/>
  <c r="E47" i="3"/>
  <c r="E42" i="3"/>
  <c r="E41" i="3"/>
  <c r="E40" i="3"/>
  <c r="E39" i="3"/>
  <c r="E38" i="3"/>
  <c r="E33" i="3"/>
  <c r="E32" i="3"/>
  <c r="E31" i="3"/>
  <c r="E30" i="3"/>
  <c r="E29" i="3"/>
  <c r="E24" i="3"/>
  <c r="E23" i="3"/>
  <c r="E22" i="3"/>
  <c r="E21" i="3"/>
  <c r="E20" i="3"/>
  <c r="E15" i="3"/>
  <c r="E14" i="3"/>
  <c r="E13" i="3"/>
  <c r="E12" i="3"/>
  <c r="E11" i="3"/>
  <c r="E69" i="2"/>
  <c r="E68" i="2"/>
  <c r="E67" i="2"/>
  <c r="E66" i="2"/>
  <c r="E65" i="2"/>
  <c r="E60" i="2"/>
  <c r="E59" i="2"/>
  <c r="E58" i="2"/>
  <c r="E57" i="2"/>
  <c r="E51" i="2"/>
  <c r="E50" i="2"/>
  <c r="E49" i="2"/>
  <c r="E48" i="2"/>
  <c r="E47" i="2"/>
  <c r="E42" i="2"/>
  <c r="E41" i="2"/>
  <c r="E40" i="2"/>
  <c r="E39" i="2"/>
  <c r="E38" i="2"/>
  <c r="E33" i="2"/>
  <c r="E32" i="2"/>
  <c r="E31" i="2"/>
  <c r="E30" i="2"/>
  <c r="E24" i="2"/>
  <c r="E23" i="2"/>
  <c r="E22" i="2"/>
  <c r="E21" i="2"/>
  <c r="E20" i="2"/>
  <c r="E15" i="2"/>
  <c r="E14" i="2"/>
  <c r="AC18" i="1"/>
  <c r="AC17" i="1"/>
  <c r="AC16" i="1"/>
  <c r="AC15" i="1"/>
  <c r="AC14" i="1"/>
  <c r="AC13" i="1"/>
  <c r="AC12" i="1"/>
  <c r="E16" i="2" l="1"/>
  <c r="G12" i="1" s="1"/>
  <c r="E25" i="4"/>
  <c r="I13" i="1" s="1"/>
  <c r="E34" i="8"/>
  <c r="M14" i="1" s="1"/>
  <c r="E43" i="9"/>
  <c r="N15" i="1" s="1"/>
  <c r="E70" i="6"/>
  <c r="K18" i="1" s="1"/>
  <c r="E70" i="9"/>
  <c r="N18" i="1" s="1"/>
  <c r="E61" i="2"/>
  <c r="G17" i="1" s="1"/>
  <c r="E61" i="3"/>
  <c r="H17" i="1" s="1"/>
  <c r="E25" i="2"/>
  <c r="G13" i="1" s="1"/>
  <c r="E61" i="5"/>
  <c r="J17" i="1" s="1"/>
  <c r="E34" i="7"/>
  <c r="L14" i="1" s="1"/>
  <c r="E34" i="9"/>
  <c r="N14" i="1" s="1"/>
  <c r="E61" i="7"/>
  <c r="L17" i="1" s="1"/>
  <c r="E16" i="3"/>
  <c r="H12" i="1" s="1"/>
  <c r="E25" i="6"/>
  <c r="K13" i="1" s="1"/>
  <c r="E25" i="8"/>
  <c r="M13" i="1" s="1"/>
  <c r="E61" i="9"/>
  <c r="N17" i="1" s="1"/>
  <c r="E61" i="6"/>
  <c r="K17" i="1" s="1"/>
  <c r="E25" i="3"/>
  <c r="H13" i="1" s="1"/>
  <c r="E61" i="4"/>
  <c r="I17" i="1" s="1"/>
  <c r="E25" i="5"/>
  <c r="J13" i="1" s="1"/>
  <c r="E25" i="7"/>
  <c r="L13" i="1" s="1"/>
  <c r="E61" i="8"/>
  <c r="M17" i="1" s="1"/>
  <c r="E25" i="9"/>
  <c r="N13" i="1" s="1"/>
  <c r="E70" i="3"/>
  <c r="H18" i="1" s="1"/>
  <c r="E34" i="4"/>
  <c r="I14" i="1" s="1"/>
  <c r="E16" i="5"/>
  <c r="J12" i="1" s="1"/>
  <c r="E43" i="5"/>
  <c r="J15" i="1" s="1"/>
  <c r="E52" i="6"/>
  <c r="K16" i="1" s="1"/>
  <c r="E16" i="8"/>
  <c r="M12" i="1" s="1"/>
  <c r="E43" i="8"/>
  <c r="M15" i="1" s="1"/>
  <c r="E52" i="9"/>
  <c r="N16" i="1" s="1"/>
  <c r="E43" i="2"/>
  <c r="G15" i="1" s="1"/>
  <c r="E52" i="3"/>
  <c r="H16" i="1" s="1"/>
  <c r="E70" i="2"/>
  <c r="G18" i="1" s="1"/>
  <c r="E16" i="7"/>
  <c r="L12" i="1" s="1"/>
  <c r="E52" i="5"/>
  <c r="J16" i="1" s="1"/>
  <c r="E43" i="7"/>
  <c r="L15" i="1" s="1"/>
  <c r="E52" i="8"/>
  <c r="M16" i="1" s="1"/>
  <c r="E34" i="6"/>
  <c r="K14" i="1" s="1"/>
  <c r="E70" i="8"/>
  <c r="M18" i="1" s="1"/>
  <c r="E16" i="9"/>
  <c r="N12" i="1" s="1"/>
  <c r="E34" i="3"/>
  <c r="H14" i="1" s="1"/>
  <c r="E52" i="2"/>
  <c r="G16" i="1" s="1"/>
  <c r="E34" i="5"/>
  <c r="J14" i="1" s="1"/>
  <c r="E43" i="6"/>
  <c r="K15" i="1" s="1"/>
  <c r="E70" i="7"/>
  <c r="L18" i="1" s="1"/>
  <c r="E70" i="5"/>
  <c r="J18" i="1" s="1"/>
  <c r="E43" i="4"/>
  <c r="I15" i="1" s="1"/>
  <c r="E70" i="4"/>
  <c r="I18" i="1" s="1"/>
  <c r="E34" i="2"/>
  <c r="G14" i="1" s="1"/>
  <c r="E43" i="3"/>
  <c r="H15" i="1" s="1"/>
  <c r="E52" i="4"/>
  <c r="I16" i="1" s="1"/>
  <c r="E52" i="7"/>
  <c r="L16" i="1" s="1"/>
  <c r="E16" i="4"/>
  <c r="I12" i="1" s="1"/>
  <c r="I20" i="1" s="1"/>
  <c r="E16" i="6"/>
  <c r="K12" i="1" s="1"/>
  <c r="G19" i="1" l="1"/>
  <c r="G22" i="1" s="1"/>
  <c r="F12" i="1"/>
  <c r="AD12" i="1" s="1"/>
  <c r="L20" i="1"/>
  <c r="N19" i="1"/>
  <c r="N22" i="1" s="1"/>
  <c r="G20" i="1"/>
  <c r="M20" i="1"/>
  <c r="F14" i="1"/>
  <c r="AD14" i="1" s="1"/>
  <c r="K20" i="1"/>
  <c r="F17" i="1"/>
  <c r="AD17" i="1" s="1"/>
  <c r="I19" i="1"/>
  <c r="I21" i="1" s="1"/>
  <c r="F13" i="1"/>
  <c r="AD13" i="1" s="1"/>
  <c r="K19" i="1"/>
  <c r="K22" i="1" s="1"/>
  <c r="M19" i="1"/>
  <c r="M21" i="1" s="1"/>
  <c r="N20" i="1"/>
  <c r="J20" i="1"/>
  <c r="H20" i="1"/>
  <c r="L19" i="1"/>
  <c r="L21" i="1" s="1"/>
  <c r="F15" i="1"/>
  <c r="AD15" i="1" s="1"/>
  <c r="F18" i="1"/>
  <c r="AD18" i="1" s="1"/>
  <c r="H32" i="1"/>
  <c r="H19" i="1"/>
  <c r="H22" i="1" s="1"/>
  <c r="F16" i="1"/>
  <c r="AD16" i="1" s="1"/>
  <c r="J19" i="1"/>
  <c r="J22" i="1" s="1"/>
  <c r="G21" i="1" l="1"/>
  <c r="F19" i="1"/>
  <c r="M22" i="1"/>
  <c r="K21" i="1"/>
  <c r="I22" i="1"/>
  <c r="L22" i="1"/>
  <c r="N21" i="1"/>
  <c r="F20" i="1"/>
  <c r="J21" i="1"/>
  <c r="H21" i="1"/>
  <c r="F21" i="1" l="1"/>
  <c r="F22" i="1"/>
</calcChain>
</file>

<file path=xl/connections.xml><?xml version="1.0" encoding="utf-8"?>
<connections xmlns="http://purl.oclc.org/ooxml/spreadsheetml/main" xmlns:mc="http://schemas.openxmlformats.org/markup-compatibility/2006" xmlns:xr16="http://schemas.microsoft.com/office/spreadsheetml/2017/revision16" mc:Ignorable="xr16">
  <connection id="1" xr16:uid="{59CF95DC-1AF1-4052-B2D2-9DEA586BDE26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<sst xmlns="http://purl.oclc.org/ooxml/spreadsheetml/main" count="613" uniqueCount="221">
  <si>
    <r>
      <rPr>
        <b/>
        <sz val="14"/>
        <color rgb="FF000000"/>
        <rFont val="Calibri"/>
        <family val="2"/>
      </rPr>
      <t xml:space="preserve"> </t>
    </r>
    <r>
      <rPr>
        <b/>
        <sz val="18"/>
        <color rgb="FF000000"/>
        <rFont val="Calibri"/>
        <family val="2"/>
      </rPr>
      <t xml:space="preserve">Miles for Wellness Participants </t>
    </r>
    <r>
      <rPr>
        <b/>
        <i/>
        <sz val="18"/>
        <color rgb="FF000000"/>
        <rFont val="Calibri"/>
        <family val="2"/>
      </rPr>
      <t>Weekly Log</t>
    </r>
    <r>
      <rPr>
        <b/>
        <i/>
        <sz val="18"/>
        <color rgb="FF000000"/>
        <rFont val="Calibri"/>
        <family val="2"/>
      </rPr>
      <t xml:space="preserve">
</t>
    </r>
    <r>
      <rPr>
        <b/>
        <sz val="18"/>
        <color rgb="FF0000FF"/>
        <rFont val="Calibri"/>
        <family val="2"/>
      </rPr>
      <t>Challenge 34: Pacing Through The Patch!</t>
    </r>
    <r>
      <rPr>
        <b/>
        <sz val="18"/>
        <color rgb="FF0000FF"/>
        <rFont val="Calibri"/>
        <family val="2"/>
      </rPr>
      <t xml:space="preserve">
</t>
    </r>
    <r>
      <rPr>
        <b/>
        <sz val="12"/>
        <color rgb="FF000000"/>
        <rFont val="Calibri"/>
        <family val="2"/>
      </rPr>
      <t xml:space="preserve">
</t>
    </r>
  </si>
  <si>
    <t>Team Member Name</t>
  </si>
  <si>
    <r>
      <rPr>
        <b/>
        <u/>
        <sz val="14"/>
        <color rgb="FF000000"/>
        <rFont val="Calibri"/>
        <family val="2"/>
      </rPr>
      <t>DIRECTIONS:</t>
    </r>
    <r>
      <rPr>
        <sz val="12"/>
        <color rgb="FF000000"/>
        <rFont val="Calibri"/>
        <family val="2"/>
      </rPr>
      <t xml:space="preserve"> </t>
    </r>
    <r>
      <rPr>
        <b/>
        <i/>
        <sz val="12"/>
        <color rgb="FFFF0000"/>
        <rFont val="Calibri"/>
        <family val="2"/>
      </rPr>
      <t>Click on the appropriate</t>
    </r>
    <r>
      <rPr>
        <b/>
        <i/>
        <sz val="12"/>
        <color rgb="FF000000"/>
        <rFont val="Calibri"/>
        <family val="2"/>
      </rPr>
      <t xml:space="preserve"> </t>
    </r>
    <r>
      <rPr>
        <b/>
        <i/>
        <u/>
        <sz val="11"/>
        <color rgb="FF305496"/>
        <rFont val="Arial Black"/>
        <family val="2"/>
      </rPr>
      <t>Week</t>
    </r>
    <r>
      <rPr>
        <sz val="12"/>
        <color rgb="FF000000"/>
        <rFont val="Calibri"/>
        <family val="2"/>
      </rPr>
      <t xml:space="preserve"> to open the daily </t>
    </r>
    <r>
      <rPr>
        <b/>
        <i/>
        <sz val="12"/>
        <color rgb="FF000000"/>
        <rFont val="Calibri"/>
        <family val="2"/>
      </rPr>
      <t>Activity Log</t>
    </r>
    <r>
      <rPr>
        <sz val="12"/>
        <color rgb="FF000000"/>
        <rFont val="Calibri"/>
        <family val="2"/>
      </rPr>
      <t xml:space="preserve"> on the next page.  The steps and conversions you record on each daily Activity Log will automatically transfer and calculate onto this </t>
    </r>
    <r>
      <rPr>
        <b/>
        <i/>
        <sz val="12"/>
        <color rgb="FF000000"/>
        <rFont val="Calibri"/>
        <family val="2"/>
      </rPr>
      <t>Weekly Log</t>
    </r>
    <r>
      <rPr>
        <sz val="12"/>
        <color rgb="FF000000"/>
        <rFont val="Calibri"/>
        <family val="2"/>
      </rPr>
      <t xml:space="preserve">.  </t>
    </r>
    <r>
      <rPr>
        <b/>
        <sz val="12"/>
        <color rgb="FFFF0000"/>
        <rFont val="Calibri"/>
        <family val="2"/>
      </rPr>
      <t xml:space="preserve">NO DIRECT ENTRIES CAN BE MADE ON THIS </t>
    </r>
    <r>
      <rPr>
        <b/>
        <u/>
        <sz val="12"/>
        <color rgb="FFFF0000"/>
        <rFont val="Calibri"/>
        <family val="2"/>
      </rPr>
      <t>SHEET</t>
    </r>
    <r>
      <rPr>
        <b/>
        <i/>
        <sz val="12"/>
        <color rgb="FFFF0000"/>
        <rFont val="Calibri"/>
        <family val="2"/>
      </rPr>
      <t xml:space="preserve"> except for Your Name</t>
    </r>
    <r>
      <rPr>
        <b/>
        <sz val="12"/>
        <color rgb="FFFF0000"/>
        <rFont val="Calibri"/>
        <family val="2"/>
      </rPr>
      <t xml:space="preserve">!   </t>
    </r>
    <r>
      <rPr>
        <sz val="12"/>
        <color rgb="FF000000"/>
        <rFont val="Calibri"/>
        <family val="2"/>
      </rPr>
      <t xml:space="preserve">     </t>
    </r>
  </si>
  <si>
    <t>Click on the appropriate week to enter steps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</si>
  <si>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</si>
  <si>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</si>
  <si>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</si>
  <si>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</si>
  <si>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</si>
  <si>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</si>
  <si>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</si>
  <si>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</si>
  <si>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Day of the Week</t>
  </si>
  <si>
    <t>Totals</t>
  </si>
  <si>
    <t>01</t>
  </si>
  <si>
    <t>Monday</t>
  </si>
  <si>
    <t>02</t>
  </si>
  <si>
    <t>Tuesday</t>
  </si>
  <si>
    <t>03</t>
  </si>
  <si>
    <t>Wednesday</t>
  </si>
  <si>
    <t>04</t>
  </si>
  <si>
    <t>Thursday</t>
  </si>
  <si>
    <t>05</t>
  </si>
  <si>
    <t>Friday</t>
  </si>
  <si>
    <t>06</t>
  </si>
  <si>
    <t>Saturday</t>
  </si>
  <si>
    <t>07</t>
  </si>
  <si>
    <t>Sunday</t>
  </si>
  <si>
    <t>Participant Total Steps</t>
  </si>
  <si>
    <t>Number of Days Participating</t>
  </si>
  <si>
    <t>Participant Average Steps</t>
  </si>
  <si>
    <t>Participant Total Miles*</t>
  </si>
  <si>
    <t>* Conversion factor of 2,000 steps equals 1 mile will automatically calculate.</t>
  </si>
  <si>
    <r>
      <t xml:space="preserve">      Please report your steps to your captain weekly. </t>
    </r>
    <r>
      <rPr>
        <sz val="10"/>
        <color rgb="FF000000"/>
        <rFont val="Calibri"/>
        <family val="2"/>
      </rPr>
      <t>At the end of competition, please sign below and give a printed copy to your captain.</t>
    </r>
  </si>
  <si>
    <t>"I acknowledge that the steps that I am submitting are an accurate representation of my activity and mileage.”                       ________________________________________________________________</t>
  </si>
  <si>
    <t xml:space="preserve">I used the following exercise conversion(s) during this competition (state type of physical activity and the conversion used): </t>
  </si>
  <si>
    <t>________________________________________________________________________________________________________</t>
  </si>
  <si>
    <t>Week 1 ACTIVITY LOG</t>
  </si>
  <si>
    <r>
      <rPr>
        <b/>
        <u/>
        <sz val="9"/>
        <color rgb="FF000000"/>
        <rFont val="Calibri"/>
        <family val="2"/>
      </rPr>
      <t>DIRECTIONS:</t>
    </r>
    <r>
      <rPr>
        <sz val="9"/>
        <color rgb="FF000000"/>
        <rFont val="Calibri"/>
        <family val="2"/>
      </rPr>
      <t xml:space="preserve"> Enter weekly steps and/or conversion minutes on this page. Enter </t>
    </r>
    <r>
      <rPr>
        <b/>
        <i/>
        <sz val="9"/>
        <color rgb="FF000000"/>
        <rFont val="Calibri"/>
        <family val="2"/>
      </rPr>
      <t>"Daily Steps</t>
    </r>
    <r>
      <rPr>
        <sz val="9"/>
        <color rgb="FF000000"/>
        <rFont val="Calibri"/>
        <family val="2"/>
      </rPr>
      <t xml:space="preserve">"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and a list of activities will show up in the drop-down menu. After entering the minutes for the activity, the sheet will calculate steps earned. Daily steps will automatically be added to your conversion steps for your </t>
    </r>
    <r>
      <rPr>
        <b/>
        <i/>
        <sz val="9"/>
        <color rgb="FF000000"/>
        <rFont val="Calibri"/>
        <family val="2"/>
      </rPr>
      <t>"Total Daily Steps"</t>
    </r>
    <r>
      <rPr>
        <sz val="9"/>
        <color rgb="FF000000"/>
        <rFont val="Calibri"/>
        <family val="2"/>
      </rPr>
      <t xml:space="preserve">. If an activity is not listed, choose a similiarly difficult activity that is closely related in intensity. All totals will auto-fill to the </t>
    </r>
    <r>
      <rPr>
        <b/>
        <i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</si>
  <si>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 </t>
    </r>
    <r>
      <rPr>
        <b/>
        <sz val="11"/>
        <color rgb="FF000000"/>
        <rFont val="Calibri"/>
        <family val="2"/>
      </rPr>
      <t xml:space="preserve"> 9/28/26       </t>
    </r>
  </si>
  <si>
    <t>Activity</t>
  </si>
  <si>
    <t>Minutes</t>
  </si>
  <si>
    <t>Steps per Min</t>
  </si>
  <si>
    <t>Total Steps</t>
  </si>
  <si>
    <t>Return to Weekly Log</t>
  </si>
  <si>
    <t>Daily Steps</t>
  </si>
  <si>
    <t>Go to Week 2</t>
  </si>
  <si>
    <t>Go to Week 3</t>
  </si>
  <si>
    <t>Go to Week 4</t>
  </si>
  <si>
    <t>Go to Week 5</t>
  </si>
  <si>
    <t>Go to Week 6</t>
  </si>
  <si>
    <t>Go to Week 7</t>
  </si>
  <si>
    <t>Total Daily Steps</t>
  </si>
  <si>
    <t>Go to Week 8</t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</si>
  <si>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 9/29/26                   </t>
    </r>
  </si>
  <si>
    <r>
      <t xml:space="preserve">Wednesday                  </t>
    </r>
    <r>
      <rPr>
        <b/>
        <sz val="11"/>
        <color rgb="FF000000"/>
        <rFont val="Calibri"/>
        <family val="2"/>
      </rPr>
      <t>9/30/26</t>
    </r>
    <r>
      <rPr>
        <b/>
        <sz val="18"/>
        <color rgb="FF000000"/>
        <rFont val="Calibri"/>
        <family val="2"/>
      </rPr>
      <t xml:space="preserve">       </t>
    </r>
  </si>
  <si>
    <r>
      <t xml:space="preserve">Thursday                 </t>
    </r>
    <r>
      <rPr>
        <b/>
        <sz val="11"/>
        <color rgb="FF000000"/>
        <rFont val="Calibri"/>
        <family val="2"/>
      </rPr>
      <t xml:space="preserve"> 10/1/26 </t>
    </r>
    <r>
      <rPr>
        <b/>
        <sz val="18"/>
        <color rgb="FF000000"/>
        <rFont val="Calibri"/>
        <family val="2"/>
      </rPr>
      <t xml:space="preserve">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</si>
  <si>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10/2/26               </t>
    </r>
  </si>
  <si>
    <r>
      <t xml:space="preserve">Saturday                  </t>
    </r>
    <r>
      <rPr>
        <b/>
        <sz val="11"/>
        <color rgb="FF000000"/>
        <rFont val="Calibri"/>
        <family val="2"/>
      </rPr>
      <t>10/3/26</t>
    </r>
    <r>
      <rPr>
        <b/>
        <sz val="18"/>
        <color rgb="FF000000"/>
        <rFont val="Calibri"/>
        <family val="2"/>
      </rPr>
      <t xml:space="preserve">         </t>
    </r>
  </si>
  <si>
    <r>
      <rPr>
        <b/>
        <sz val="18"/>
        <color rgb="FF000000"/>
        <rFont val="Calibri"/>
        <family val="2"/>
      </rPr>
      <t xml:space="preserve">Sunday                 </t>
    </r>
    <r>
      <rPr>
        <b/>
        <sz val="11"/>
        <color rgb="FF000000"/>
        <rFont val="Calibri"/>
        <family val="2"/>
      </rPr>
      <t xml:space="preserve">10/4/26             </t>
    </r>
  </si>
  <si>
    <t>Week 2 ACTIVITY LOG</t>
  </si>
  <si>
    <r>
      <t xml:space="preserve">DIRECTIONS: Enter weekly steps and/or conversion minutes on this page. Enter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</t>
    </r>
    <r>
      <rPr>
        <sz val="9"/>
        <color rgb="FF000000"/>
        <rFont val="Calibri"/>
        <family val="2"/>
      </rPr>
      <t>" and a list of activities will show up in the drop-down menu. After entering the minutes for the activity, the sheet will calculate steps earned. Daily steps will automatically be added to your conversion steps for your</t>
    </r>
    <r>
      <rPr>
        <b/>
        <sz val="9"/>
        <color rgb="FF000000"/>
        <rFont val="Calibri"/>
        <family val="2"/>
      </rPr>
      <t xml:space="preserve"> "Total Daily Steps"</t>
    </r>
    <r>
      <rPr>
        <sz val="9"/>
        <color rgb="FF000000"/>
        <rFont val="Calibri"/>
        <family val="2"/>
      </rPr>
      <t xml:space="preserve">.If an activity is not listed, choose a similiarly difficult activity that is closely related in intensity. All totals will auto-fill to the </t>
    </r>
    <r>
      <rPr>
        <b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</si>
  <si>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  </t>
    </r>
    <r>
      <rPr>
        <b/>
        <sz val="11"/>
        <color rgb="FF000000"/>
        <rFont val="Calibri"/>
        <family val="2"/>
      </rPr>
      <t xml:space="preserve">10/5/26                 </t>
    </r>
  </si>
  <si>
    <t>Go to Week 1</t>
  </si>
  <si>
    <r>
      <rPr>
        <b/>
        <sz val="18"/>
        <color rgb="FF000000"/>
        <rFont val="Calibri"/>
        <family val="2"/>
      </rPr>
      <t xml:space="preserve">Tuesday                  </t>
    </r>
    <r>
      <rPr>
        <b/>
        <sz val="11"/>
        <color rgb="FF000000"/>
        <rFont val="Calibri"/>
        <family val="2"/>
      </rPr>
      <t xml:space="preserve">10/6/26  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</si>
  <si>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10/7/26              </t>
    </r>
  </si>
  <si>
    <r>
      <rPr>
        <b/>
        <sz val="18"/>
        <color rgb="FF000000"/>
        <rFont val="Calibri"/>
        <family val="2"/>
      </rPr>
      <t xml:space="preserve">Thursday                  </t>
    </r>
    <r>
      <rPr>
        <b/>
        <sz val="11"/>
        <color rgb="FF000000"/>
        <rFont val="Calibri"/>
        <family val="2"/>
      </rPr>
      <t xml:space="preserve">10/8/26    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</si>
  <si>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10/9/26               </t>
    </r>
  </si>
  <si>
    <r>
      <rPr>
        <b/>
        <sz val="18"/>
        <color rgb="FF000000"/>
        <rFont val="Calibri"/>
        <family val="2"/>
      </rPr>
      <t xml:space="preserve">Saturday                </t>
    </r>
    <r>
      <rPr>
        <b/>
        <sz val="11"/>
        <color rgb="FF000000"/>
        <rFont val="Calibri"/>
        <family val="2"/>
      </rPr>
      <t xml:space="preserve">10/10/26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</si>
  <si>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10/11/26                </t>
    </r>
  </si>
  <si>
    <t>Week 3 ACTIVITY LOG</t>
  </si>
  <si>
    <r>
      <t xml:space="preserve">DIRECTIONS: Enter weekly steps and/or conversion minutes on this page. Enter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and a list of activities will show up in the drop-down menu. After entering the minutes for the activity, the sheet will calculate steps earned. Daily steps will automatically be added to your conversion steps for your </t>
    </r>
    <r>
      <rPr>
        <b/>
        <sz val="9"/>
        <color rgb="FF000000"/>
        <rFont val="Calibri"/>
        <family val="2"/>
      </rPr>
      <t>"Total Daily Steps"</t>
    </r>
    <r>
      <rPr>
        <sz val="9"/>
        <color rgb="FF000000"/>
        <rFont val="Calibri"/>
        <family val="2"/>
      </rPr>
      <t xml:space="preserve">.If an activity is not listed, choose a similiarly difficult activity that is closely related in intensity. All totals will auto-fill to the </t>
    </r>
    <r>
      <rPr>
        <b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</si>
  <si>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</t>
    </r>
    <r>
      <rPr>
        <b/>
        <sz val="11"/>
        <color rgb="FF000000"/>
        <rFont val="Calibri"/>
        <family val="2"/>
      </rPr>
      <t xml:space="preserve">10/12/26              </t>
    </r>
  </si>
  <si>
    <r>
      <rPr>
        <b/>
        <sz val="18"/>
        <color rgb="FF000000"/>
        <rFont val="Calibri"/>
        <family val="2"/>
      </rPr>
      <t xml:space="preserve">Tuesday                  </t>
    </r>
    <r>
      <rPr>
        <b/>
        <sz val="11"/>
        <color rgb="FF000000"/>
        <rFont val="Calibri"/>
        <family val="2"/>
      </rPr>
      <t xml:space="preserve">10/13/26  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</si>
  <si>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10/14/26               </t>
    </r>
  </si>
  <si>
    <r>
      <rPr>
        <b/>
        <sz val="18"/>
        <color rgb="FF000000"/>
        <rFont val="Calibri"/>
        <family val="2"/>
      </rPr>
      <t xml:space="preserve">Thursday                </t>
    </r>
    <r>
      <rPr>
        <b/>
        <sz val="11"/>
        <color rgb="FF000000"/>
        <rFont val="Calibri"/>
        <family val="2"/>
      </rPr>
      <t xml:space="preserve">10/15/26                  </t>
    </r>
  </si>
  <si>
    <r>
      <rPr>
        <b/>
        <sz val="18"/>
        <color rgb="FF000000"/>
        <rFont val="Calibri"/>
        <family val="2"/>
      </rPr>
      <t xml:space="preserve">Friday             </t>
    </r>
    <r>
      <rPr>
        <b/>
        <sz val="11"/>
        <color rgb="FF000000"/>
        <rFont val="Calibri"/>
        <family val="2"/>
      </rPr>
      <t xml:space="preserve">     10/16/26                 </t>
    </r>
  </si>
  <si>
    <r>
      <rPr>
        <b/>
        <sz val="18"/>
        <color rgb="FF000000"/>
        <rFont val="Calibri"/>
        <family val="2"/>
      </rPr>
      <t xml:space="preserve">Saturday                  </t>
    </r>
    <r>
      <rPr>
        <b/>
        <sz val="11"/>
        <color rgb="FF000000"/>
        <rFont val="Calibri"/>
        <family val="2"/>
      </rPr>
      <t xml:space="preserve">10/17/26          </t>
    </r>
  </si>
  <si>
    <r>
      <rPr>
        <b/>
        <sz val="18"/>
        <color rgb="FF000000"/>
        <rFont val="Calibri"/>
        <family val="2"/>
      </rPr>
      <t xml:space="preserve">Sunday                 </t>
    </r>
    <r>
      <rPr>
        <b/>
        <sz val="11"/>
        <color rgb="FF000000"/>
        <rFont val="Calibri"/>
        <family val="2"/>
      </rPr>
      <t xml:space="preserve"> 10/18/26                 </t>
    </r>
  </si>
  <si>
    <t>Week 4 ACTIVITY LOG</t>
  </si>
  <si>
    <r>
      <rPr>
        <b/>
        <sz val="18"/>
        <color rgb="FF000000"/>
        <rFont val="Calibri"/>
        <family val="2"/>
      </rPr>
      <t xml:space="preserve">Monday                 </t>
    </r>
    <r>
      <rPr>
        <b/>
        <sz val="11"/>
        <color rgb="FF000000"/>
        <rFont val="Calibri"/>
        <family val="2"/>
      </rPr>
      <t xml:space="preserve">10/19/26               </t>
    </r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</si>
  <si>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10/20/26 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</si>
  <si>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10/21/26              </t>
    </r>
  </si>
  <si>
    <r>
      <rPr>
        <b/>
        <sz val="18"/>
        <color rgb="FF000000"/>
        <rFont val="Calibri"/>
        <family val="2"/>
      </rPr>
      <t xml:space="preserve">Thursday                 </t>
    </r>
    <r>
      <rPr>
        <b/>
        <sz val="11"/>
        <color rgb="FF000000"/>
        <rFont val="Calibri"/>
        <family val="2"/>
      </rPr>
      <t xml:space="preserve"> 10/22/26                   </t>
    </r>
  </si>
  <si>
    <r>
      <rPr>
        <b/>
        <sz val="18"/>
        <color rgb="FF000000"/>
        <rFont val="Calibri"/>
        <family val="2"/>
      </rPr>
      <t xml:space="preserve">Friday                 </t>
    </r>
    <r>
      <rPr>
        <b/>
        <sz val="11"/>
        <color rgb="FF000000"/>
        <rFont val="Calibri"/>
        <family val="2"/>
      </rPr>
      <t xml:space="preserve">10/23/26                 </t>
    </r>
  </si>
  <si>
    <r>
      <rPr>
        <b/>
        <sz val="18"/>
        <color rgb="FF000000"/>
        <rFont val="Calibri"/>
        <family val="2"/>
      </rPr>
      <t xml:space="preserve">Saturday                 </t>
    </r>
    <r>
      <rPr>
        <b/>
        <sz val="11"/>
        <color rgb="FF000000"/>
        <rFont val="Calibri"/>
        <family val="2"/>
      </rPr>
      <t xml:space="preserve"> 10/24/26        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</si>
  <si>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10/25/26              </t>
    </r>
  </si>
  <si>
    <t>Week 5 ACTIVITY LOG</t>
  </si>
  <si>
    <r>
      <rPr>
        <sz val="9"/>
        <color rgb="FF000000"/>
        <rFont val="Calibri"/>
        <family val="2"/>
      </rPr>
      <t xml:space="preserve">DIRECTIONS: Enter weekly steps and/or conversion minutes on this page. Enter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and a list of activities will show up in the drop-down menu. After entering the minutes for the activity, the sheet will calculate steps earned. Daily steps will automatically be added to your conversion steps for your </t>
    </r>
    <r>
      <rPr>
        <b/>
        <sz val="9"/>
        <color rgb="FF000000"/>
        <rFont val="Calibri"/>
        <family val="2"/>
      </rPr>
      <t>"Total Daily Steps"</t>
    </r>
    <r>
      <rPr>
        <sz val="9"/>
        <color rgb="FF000000"/>
        <rFont val="Calibri"/>
        <family val="2"/>
      </rPr>
      <t xml:space="preserve">.If an activity is not listed, choose a similiarly difficult activity that is closely related in intensity. All totals will auto-fill to the </t>
    </r>
    <r>
      <rPr>
        <b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</si>
  <si>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  </t>
    </r>
    <r>
      <rPr>
        <b/>
        <sz val="11"/>
        <color rgb="FF000000"/>
        <rFont val="Calibri"/>
        <family val="2"/>
      </rPr>
      <t xml:space="preserve">10/26/26               </t>
    </r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</si>
  <si>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 10/27/26                   </t>
    </r>
  </si>
  <si>
    <r>
      <rPr>
        <b/>
        <sz val="18"/>
        <color rgb="FF000000"/>
        <rFont val="Calibri"/>
        <family val="2"/>
      </rPr>
      <t xml:space="preserve">Wednesday                </t>
    </r>
    <r>
      <rPr>
        <b/>
        <sz val="11"/>
        <color rgb="FF000000"/>
        <rFont val="Calibri"/>
        <family val="2"/>
      </rPr>
      <t xml:space="preserve">  10/28/26                </t>
    </r>
  </si>
  <si>
    <r>
      <rPr>
        <b/>
        <sz val="18"/>
        <color rgb="FF000000"/>
        <rFont val="Calibri"/>
        <family val="2"/>
      </rPr>
      <t xml:space="preserve">Thursday                 </t>
    </r>
    <r>
      <rPr>
        <b/>
        <sz val="11"/>
        <color rgb="FF000000"/>
        <rFont val="Calibri"/>
        <family val="2"/>
      </rPr>
      <t xml:space="preserve"> 10/29/26                 </t>
    </r>
  </si>
  <si>
    <r>
      <rPr>
        <b/>
        <sz val="18"/>
        <color rgb="FF000000"/>
        <rFont val="Calibri"/>
        <family val="2"/>
      </rPr>
      <t xml:space="preserve">Friday                 </t>
    </r>
    <r>
      <rPr>
        <b/>
        <sz val="11"/>
        <color rgb="FF000000"/>
        <rFont val="Calibri"/>
        <family val="2"/>
      </rPr>
      <t xml:space="preserve">10/30/26                </t>
    </r>
  </si>
  <si>
    <r>
      <rPr>
        <b/>
        <sz val="18"/>
        <color rgb="FF000000"/>
        <rFont val="Calibri"/>
        <family val="2"/>
      </rPr>
      <t xml:space="preserve">Saturday             </t>
    </r>
    <r>
      <rPr>
        <b/>
        <sz val="11"/>
        <color rgb="FF000000"/>
        <rFont val="Calibri"/>
        <family val="2"/>
      </rPr>
      <t xml:space="preserve">     10/31/26        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</si>
  <si>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11/1/26                 </t>
    </r>
  </si>
  <si>
    <t>Week 6 ACTIVITY LOG</t>
  </si>
  <si>
    <r>
      <rPr>
        <b/>
        <sz val="18"/>
        <color rgb="FF000000"/>
        <rFont val="Calibri"/>
        <family val="2"/>
      </rPr>
      <t xml:space="preserve">Monday                 </t>
    </r>
    <r>
      <rPr>
        <b/>
        <sz val="11"/>
        <color rgb="FF000000"/>
        <rFont val="Calibri"/>
        <family val="2"/>
      </rPr>
      <t xml:space="preserve"> 11/2/26                 </t>
    </r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</si>
  <si>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 11/3/26                 </t>
    </r>
  </si>
  <si>
    <r>
      <rPr>
        <b/>
        <sz val="18"/>
        <color rgb="FF000000"/>
        <rFont val="Calibri"/>
        <family val="2"/>
      </rPr>
      <t xml:space="preserve">Wednesday                 </t>
    </r>
    <r>
      <rPr>
        <b/>
        <sz val="11"/>
        <color rgb="FF000000"/>
        <rFont val="Calibri"/>
        <family val="2"/>
      </rPr>
      <t xml:space="preserve"> 11/4/26                </t>
    </r>
  </si>
  <si>
    <r>
      <rPr>
        <b/>
        <sz val="18"/>
        <color rgb="FF000000"/>
        <rFont val="Calibri"/>
        <family val="2"/>
      </rPr>
      <t xml:space="preserve">Thursday                 </t>
    </r>
    <r>
      <rPr>
        <b/>
        <sz val="11"/>
        <color rgb="FF000000"/>
        <rFont val="Calibri"/>
        <family val="2"/>
      </rPr>
      <t xml:space="preserve"> 11/5/26                </t>
    </r>
  </si>
  <si>
    <r>
      <rPr>
        <b/>
        <sz val="18"/>
        <color rgb="FF000000"/>
        <rFont val="Calibri"/>
        <family val="2"/>
      </rPr>
      <t xml:space="preserve">Friday                </t>
    </r>
    <r>
      <rPr>
        <b/>
        <sz val="11"/>
        <color rgb="FF000000"/>
        <rFont val="Calibri"/>
        <family val="2"/>
      </rPr>
      <t xml:space="preserve">  11/6/26              </t>
    </r>
  </si>
  <si>
    <r>
      <rPr>
        <b/>
        <sz val="18"/>
        <color rgb="FF000000"/>
        <rFont val="Calibri"/>
        <family val="2"/>
      </rPr>
      <t xml:space="preserve">Saturday                  </t>
    </r>
    <r>
      <rPr>
        <b/>
        <sz val="11"/>
        <color rgb="FF000000"/>
        <rFont val="Calibri"/>
        <family val="2"/>
      </rPr>
      <t xml:space="preserve">11/7/26       </t>
    </r>
  </si>
  <si>
    <r>
      <rPr>
        <b/>
        <sz val="18"/>
        <color rgb="FF000000"/>
        <rFont val="Calibri"/>
        <family val="2"/>
      </rPr>
      <t xml:space="preserve">Sunday               </t>
    </r>
    <r>
      <rPr>
        <b/>
        <sz val="11"/>
        <color rgb="FF000000"/>
        <rFont val="Calibri"/>
        <family val="2"/>
      </rPr>
      <t xml:space="preserve">   11/8/26                </t>
    </r>
  </si>
  <si>
    <t>Week 7 ACTIVITY LOG</t>
  </si>
  <si>
    <r>
      <rPr>
        <b/>
        <sz val="18"/>
        <color rgb="FF000000"/>
        <rFont val="Calibri"/>
        <family val="2"/>
      </rPr>
      <t xml:space="preserve">Monday               </t>
    </r>
    <r>
      <rPr>
        <b/>
        <sz val="11"/>
        <color rgb="FF000000"/>
        <rFont val="Calibri"/>
        <family val="2"/>
      </rPr>
      <t xml:space="preserve">  11/9/26                </t>
    </r>
  </si>
  <si>
    <r>
      <rPr>
        <b/>
        <sz val="18"/>
        <color rgb="FF000000"/>
        <rFont val="Calibri"/>
        <family val="2"/>
      </rPr>
      <t xml:space="preserve">Tuesday                  </t>
    </r>
    <r>
      <rPr>
        <b/>
        <sz val="11"/>
        <color rgb="FF000000"/>
        <rFont val="Calibri"/>
        <family val="2"/>
      </rPr>
      <t xml:space="preserve">11/10/26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</si>
  <si>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11/11/26                 </t>
    </r>
  </si>
  <si>
    <r>
      <rPr>
        <b/>
        <sz val="18"/>
        <color rgb="FF000000"/>
        <rFont val="Calibri"/>
        <family val="2"/>
      </rPr>
      <t xml:space="preserve">Thursday               </t>
    </r>
    <r>
      <rPr>
        <b/>
        <sz val="11"/>
        <color rgb="FF000000"/>
        <rFont val="Calibri"/>
        <family val="2"/>
      </rPr>
      <t xml:space="preserve">   11/12/26     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</si>
  <si>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11/13/26                 </t>
    </r>
  </si>
  <si>
    <r>
      <rPr>
        <b/>
        <sz val="18"/>
        <color rgb="FF000000"/>
        <rFont val="Calibri"/>
        <family val="2"/>
      </rPr>
      <t xml:space="preserve">Saturday                 </t>
    </r>
    <r>
      <rPr>
        <b/>
        <sz val="11"/>
        <color rgb="FF000000"/>
        <rFont val="Calibri"/>
        <family val="2"/>
      </rPr>
      <t xml:space="preserve"> 11/14/26     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</si>
  <si>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11/15/26                </t>
    </r>
  </si>
  <si>
    <t>Week 8 ACTIVITY LOG</t>
  </si>
  <si>
    <r>
      <rPr>
        <b/>
        <sz val="18"/>
        <color rgb="FF000000"/>
        <rFont val="Calibri"/>
        <family val="2"/>
      </rPr>
      <t xml:space="preserve">Monday                  </t>
    </r>
    <r>
      <rPr>
        <b/>
        <sz val="11"/>
        <color rgb="FF000000"/>
        <rFont val="Calibri"/>
        <family val="2"/>
      </rPr>
      <t xml:space="preserve">11/16/26              </t>
    </r>
  </si>
  <si>
    <r>
      <rPr>
        <b/>
        <sz val="18"/>
        <color rgb="FF000000"/>
        <rFont val="Calibri"/>
        <family val="2"/>
      </rPr>
      <t xml:space="preserve">Tuesday                </t>
    </r>
    <r>
      <rPr>
        <b/>
        <sz val="11"/>
        <color rgb="FF000000"/>
        <rFont val="Calibri"/>
        <family val="2"/>
      </rPr>
      <t xml:space="preserve">  11/17/26                  </t>
    </r>
  </si>
  <si>
    <r>
      <rPr>
        <b/>
        <sz val="18"/>
        <color rgb="FF000000"/>
        <rFont val="Calibri"/>
        <family val="2"/>
      </rPr>
      <t xml:space="preserve">Wednesday                 </t>
    </r>
    <r>
      <rPr>
        <b/>
        <sz val="11"/>
        <color rgb="FF000000"/>
        <rFont val="Calibri"/>
        <family val="2"/>
      </rPr>
      <t xml:space="preserve"> 11/18/26                </t>
    </r>
  </si>
  <si>
    <r>
      <rPr>
        <b/>
        <sz val="18"/>
        <color rgb="FF000000"/>
        <rFont val="Calibri"/>
        <family val="2"/>
      </rPr>
      <t xml:space="preserve">Thursday                </t>
    </r>
    <r>
      <rPr>
        <b/>
        <sz val="11"/>
        <color rgb="FF000000"/>
        <rFont val="Calibri"/>
        <family val="2"/>
      </rPr>
      <t xml:space="preserve">11/19/26  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</si>
  <si>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11/20/26                   </t>
    </r>
  </si>
  <si>
    <r>
      <rPr>
        <b/>
        <sz val="18"/>
        <color rgb="FF000000"/>
        <rFont val="Calibri"/>
        <family val="2"/>
      </rPr>
      <t xml:space="preserve">Saturday                  </t>
    </r>
    <r>
      <rPr>
        <b/>
        <sz val="11"/>
        <color rgb="FF000000"/>
        <rFont val="Calibri"/>
        <family val="2"/>
      </rPr>
      <t xml:space="preserve">11/21/26           </t>
    </r>
  </si>
  <si>
    <r>
      <rPr>
        <b/>
        <sz val="18"/>
        <color rgb="FF000000"/>
        <rFont val="Calibri"/>
        <family val="2"/>
      </rPr>
      <t xml:space="preserve">Sunday                 </t>
    </r>
    <r>
      <rPr>
        <b/>
        <sz val="11"/>
        <color rgb="FF000000"/>
        <rFont val="Calibri"/>
        <family val="2"/>
      </rPr>
      <t xml:space="preserve"> 11/22/26                </t>
    </r>
  </si>
  <si>
    <t>Steps Per Minute (SPM)</t>
  </si>
  <si>
    <t>Aerobics (High Impact)</t>
  </si>
  <si>
    <t>Aerobics (Moderate)</t>
  </si>
  <si>
    <t>Badminton</t>
  </si>
  <si>
    <t>Barre</t>
  </si>
  <si>
    <t>Basketball (Recreational)</t>
  </si>
  <si>
    <t>Bicycling (High)</t>
  </si>
  <si>
    <t>Bicycling (Moderate)</t>
  </si>
  <si>
    <t>Bicycling (Low)</t>
  </si>
  <si>
    <t>Bowling</t>
  </si>
  <si>
    <t>Calisthenics</t>
  </si>
  <si>
    <t>Canoeing</t>
  </si>
  <si>
    <t>Dancing (General)</t>
  </si>
  <si>
    <t>Fencing</t>
  </si>
  <si>
    <t>Fishing</t>
  </si>
  <si>
    <t>Football</t>
  </si>
  <si>
    <t>Frisbee playing</t>
  </si>
  <si>
    <t>Golfing (with cart)</t>
  </si>
  <si>
    <t>Golfing (without cart)</t>
  </si>
  <si>
    <t>Handball</t>
  </si>
  <si>
    <t>Hockey</t>
  </si>
  <si>
    <t>Ice skating</t>
  </si>
  <si>
    <t>Jogging</t>
  </si>
  <si>
    <t>Jump Rope (Moderate/High)</t>
  </si>
  <si>
    <t>Jump Rope (Slow)</t>
  </si>
  <si>
    <t>Kickboxing</t>
  </si>
  <si>
    <t>Lacrosse</t>
  </si>
  <si>
    <t>Martial Arts</t>
  </si>
  <si>
    <t>Mowing (push)</t>
  </si>
  <si>
    <t>Painting House</t>
  </si>
  <si>
    <t xml:space="preserve">Pickleball </t>
  </si>
  <si>
    <t xml:space="preserve">Pilates </t>
  </si>
  <si>
    <t>Ping Pong</t>
  </si>
  <si>
    <t>Racquetball</t>
  </si>
  <si>
    <t>Raking Lawn/Leaves</t>
  </si>
  <si>
    <t>Resistance Training</t>
  </si>
  <si>
    <t>Rollerblading</t>
  </si>
  <si>
    <t>Rowing (Leisurely)</t>
  </si>
  <si>
    <t>Rowing (Kayaking)</t>
  </si>
  <si>
    <t>Skating</t>
  </si>
  <si>
    <t>Soccer</t>
  </si>
  <si>
    <t>Softball</t>
  </si>
  <si>
    <t>Spinning</t>
  </si>
  <si>
    <t>Squash</t>
  </si>
  <si>
    <t>Standing Desk</t>
  </si>
  <si>
    <t>Stationary Bicycling (High)</t>
  </si>
  <si>
    <t>Stationary Bicycling (Moderate)</t>
  </si>
  <si>
    <t>Stretching</t>
  </si>
  <si>
    <t>Swimming Laps (High)</t>
  </si>
  <si>
    <t xml:space="preserve">Vacuuming </t>
  </si>
  <si>
    <t>Volleyball (Leisure)</t>
  </si>
  <si>
    <t>Water Aerobics</t>
  </si>
  <si>
    <t>Weightlifting (Heavy)</t>
  </si>
  <si>
    <t>Weightlifting (Light)</t>
  </si>
  <si>
    <t>Wheelchair (per 100 meters)</t>
  </si>
  <si>
    <t>Zumba</t>
  </si>
  <si>
    <t>Aerobics (Low)</t>
  </si>
  <si>
    <t>Flag Football</t>
  </si>
  <si>
    <t>Gardening/Pruning (Light)</t>
  </si>
  <si>
    <t>Hiking (Carrying weight)</t>
  </si>
  <si>
    <t>Hiking (General)</t>
  </si>
  <si>
    <t>Jogging in water</t>
  </si>
  <si>
    <t xml:space="preserve">Kettlebell, Ropes, Steel Mace </t>
  </si>
  <si>
    <t>Mini Golf</t>
  </si>
  <si>
    <t>Paddle Boarding</t>
  </si>
  <si>
    <t>Punching Bag</t>
  </si>
  <si>
    <t xml:space="preserve">Drumming (Moderate) </t>
  </si>
  <si>
    <t>Rowing (Machine)</t>
  </si>
  <si>
    <t>Running (6 Minute Mile)</t>
  </si>
  <si>
    <t>Running (8 Minute Mile/Trail/Hill Running)</t>
  </si>
  <si>
    <t>Running (10 Minute Mile)</t>
  </si>
  <si>
    <t>Running (12 Minute Mile)</t>
  </si>
  <si>
    <t>Scrubbing Floors</t>
  </si>
  <si>
    <t>Scuba Diving</t>
  </si>
  <si>
    <t>Skiing (Cross-country)</t>
  </si>
  <si>
    <t>Skiing (Snowboarding/Downhill)</t>
  </si>
  <si>
    <t>Stair Climbing (Machine)</t>
  </si>
  <si>
    <t>Stationary Bicycling (Light)</t>
  </si>
  <si>
    <t>Tai Chi</t>
  </si>
  <si>
    <t>Tennis (Doubles)</t>
  </si>
  <si>
    <t>Tennis (Single)</t>
  </si>
  <si>
    <t>Sit-ups/Crunches/Push-ups</t>
  </si>
  <si>
    <t>Volleyball (Game)</t>
  </si>
  <si>
    <t>Walking (Leisurely stroll)</t>
  </si>
  <si>
    <t>Walking (Average 4 mph)</t>
  </si>
  <si>
    <t>Walking, power (Fast, Intense)</t>
  </si>
  <si>
    <t>Washing a Car</t>
  </si>
  <si>
    <t>Yoga (Moderate)</t>
  </si>
  <si>
    <t>Yoga, Hot (Moderate)</t>
  </si>
  <si>
    <t>Yoga (Vigorous)</t>
  </si>
  <si>
    <t>Blank</t>
  </si>
  <si>
    <t>Boxing</t>
  </si>
  <si>
    <t>Swimming (Treading water)</t>
  </si>
  <si>
    <t>Swimming (Moderate)</t>
  </si>
  <si>
    <t>Swimming (Leisure/Low intensity)</t>
  </si>
  <si>
    <t>Stair Climbing (Upstairs)</t>
  </si>
  <si>
    <t>Stairs (Downstairs)</t>
  </si>
  <si>
    <t xml:space="preserve">Horseback riding </t>
  </si>
  <si>
    <t>Elliptical</t>
  </si>
  <si>
    <t>CrossFit</t>
  </si>
  <si>
    <t>Circuit training (Squats, lunges, burpees, etc.)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</si>
</sst>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1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</font>
    <font>
      <b/>
      <i/>
      <sz val="18"/>
      <color rgb="FF000000"/>
      <name val="Calibri"/>
      <family val="2"/>
    </font>
    <font>
      <b/>
      <sz val="18"/>
      <color rgb="FF0000FF"/>
      <name val="Calibri"/>
      <family val="2"/>
    </font>
    <font>
      <b/>
      <sz val="14"/>
      <color rgb="FF0000FF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u/>
      <sz val="14"/>
      <color rgb="FF000000"/>
      <name val="Calibri"/>
      <family val="2"/>
    </font>
    <font>
      <b/>
      <i/>
      <sz val="12"/>
      <color rgb="FFFF0000"/>
      <name val="Calibri"/>
      <family val="2"/>
    </font>
    <font>
      <b/>
      <i/>
      <sz val="12"/>
      <color rgb="FF000000"/>
      <name val="Calibri"/>
      <family val="2"/>
    </font>
    <font>
      <b/>
      <i/>
      <u/>
      <sz val="11"/>
      <color rgb="FF305496"/>
      <name val="Arial Black"/>
      <family val="2"/>
    </font>
    <font>
      <b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sz val="9"/>
      <color rgb="FF000000"/>
      <name val="Calibri"/>
      <family val="2"/>
    </font>
    <font>
      <b/>
      <i/>
      <sz val="14"/>
      <color rgb="FFFF0000"/>
      <name val="Calibri"/>
      <family val="2"/>
    </font>
    <font>
      <b/>
      <u/>
      <sz val="11"/>
      <color rgb="FF0563C1"/>
      <name val="Arial Black"/>
      <family val="2"/>
    </font>
    <font>
      <b/>
      <sz val="10"/>
      <color rgb="FFFFFFFF"/>
      <name val="Calibri"/>
      <family val="2"/>
    </font>
    <font>
      <b/>
      <sz val="9"/>
      <color rgb="FF000000"/>
      <name val="Calibri"/>
      <family val="2"/>
    </font>
    <font>
      <sz val="10"/>
      <color rgb="FFFF0000"/>
      <name val="Calibri"/>
      <family val="2"/>
    </font>
    <font>
      <sz val="10"/>
      <color rgb="FFFF0000"/>
      <name val="Tahoma"/>
      <family val="2"/>
    </font>
    <font>
      <b/>
      <sz val="24"/>
      <color rgb="FF000000"/>
      <name val="Calibri"/>
      <family val="2"/>
    </font>
    <font>
      <b/>
      <u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u/>
      <sz val="9"/>
      <color rgb="FF0563C1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A6A6A6"/>
        <bgColor rgb="FFA6A6A6"/>
      </patternFill>
    </fill>
    <fill>
      <patternFill patternType="solid">
        <fgColor rgb="FF808080"/>
        <bgColor rgb="FF80808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8497B0"/>
        <bgColor rgb="FF8497B0"/>
      </patternFill>
    </fill>
    <fill>
      <patternFill patternType="solid">
        <fgColor rgb="FFFFFF00"/>
        <bgColor rgb="FFFFFF00"/>
      </patternFill>
    </fill>
    <fill>
      <patternFill patternType="solid">
        <fgColor rgb="FFD6DCE4"/>
        <bgColor rgb="FFD6DCE4"/>
      </patternFill>
    </fill>
  </fills>
  <borders count="23">
    <border>
      <start/>
      <end/>
      <top/>
      <bottom/>
      <diagonal/>
    </border>
    <border>
      <start/>
      <end/>
      <top/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medium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medium">
        <color rgb="FF000000"/>
      </top>
      <bottom style="thin">
        <color rgb="FF000000"/>
      </bottom>
      <diagonal/>
    </border>
    <border>
      <start style="thin">
        <color rgb="FF000000"/>
      </start>
      <end style="medium">
        <color rgb="FF000000"/>
      </end>
      <top style="medium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medium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medium">
        <color rgb="FF000000"/>
      </end>
      <top style="double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medium">
        <color rgb="FF000000"/>
      </end>
      <top/>
      <bottom style="thin">
        <color rgb="FF000000"/>
      </bottom>
      <diagonal/>
    </border>
    <border>
      <start style="thin">
        <color rgb="FF000000"/>
      </start>
      <end style="medium">
        <color rgb="FF000000"/>
      </end>
      <top style="thin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thin">
        <color rgb="FF808080"/>
      </bottom>
      <diagonal/>
    </border>
    <border>
      <start style="medium">
        <color rgb="FF000000"/>
      </start>
      <end style="thin">
        <color rgb="FF000000"/>
      </end>
      <top style="thin">
        <color rgb="FF808080"/>
      </top>
      <bottom style="thin">
        <color rgb="FF808080"/>
      </bottom>
      <diagonal/>
    </border>
    <border>
      <start style="medium">
        <color rgb="FF000000"/>
      </start>
      <end style="thin">
        <color rgb="FF808080"/>
      </end>
      <top style="thin">
        <color rgb="FF808080"/>
      </top>
      <bottom style="medium">
        <color rgb="FF000000"/>
      </bottom>
      <diagonal/>
    </border>
    <border>
      <start style="thin">
        <color rgb="FF808080"/>
      </start>
      <end/>
      <top/>
      <bottom style="medium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medium">
        <color rgb="FF000000"/>
      </bottom>
      <diagonal/>
    </border>
    <border>
      <start style="thin">
        <color rgb="FF000000"/>
      </start>
      <end style="medium">
        <color rgb="FF000000"/>
      </end>
      <top style="thin">
        <color rgb="FF000000"/>
      </top>
      <bottom style="medium">
        <color rgb="FF000000"/>
      </bottom>
      <diagonal/>
    </border>
    <border>
      <start/>
      <end/>
      <top style="medium">
        <color rgb="FF000000"/>
      </top>
      <bottom/>
      <diagonal/>
    </border>
    <border>
      <start style="thin">
        <color rgb="FF000000"/>
      </start>
      <end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</cellStyleXfs>
  <cellXfs count="87">
    <xf numFmtId="0" fontId="0" fillId="0" borderId="0" xfId="0"/>
    <xf numFmtId="0" fontId="3" fillId="0" borderId="0" xfId="2" applyFont="1" applyFill="1" applyAlignment="1" applyProtection="1">
      <alignment wrapText="1"/>
    </xf>
    <xf numFmtId="0" fontId="2" fillId="0" borderId="0" xfId="2" applyFont="1" applyFill="1" applyAlignment="1" applyProtection="1"/>
    <xf numFmtId="0" fontId="2" fillId="0" borderId="0" xfId="2" applyFont="1" applyFill="1" applyAlignment="1" applyProtection="1">
      <alignment horizontal="center" vertical="center"/>
    </xf>
    <xf numFmtId="0" fontId="10" fillId="0" borderId="0" xfId="2" applyFont="1" applyFill="1" applyAlignment="1" applyProtection="1">
      <alignment vertical="center" wrapText="1"/>
    </xf>
    <xf numFmtId="0" fontId="18" fillId="0" borderId="0" xfId="2" applyFont="1" applyFill="1" applyAlignment="1" applyProtection="1"/>
    <xf numFmtId="0" fontId="20" fillId="2" borderId="3" xfId="1" applyFont="1" applyFill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center" vertical="center" wrapText="1"/>
    </xf>
    <xf numFmtId="0" fontId="3" fillId="3" borderId="5" xfId="2" applyFont="1" applyFill="1" applyBorder="1" applyAlignment="1" applyProtection="1">
      <alignment vertical="center" wrapText="1"/>
    </xf>
    <xf numFmtId="0" fontId="21" fillId="3" borderId="6" xfId="2" applyFont="1" applyFill="1" applyBorder="1" applyAlignment="1" applyProtection="1">
      <alignment horizontal="center" vertical="center" wrapText="1"/>
    </xf>
    <xf numFmtId="164" fontId="21" fillId="4" borderId="6" xfId="0" applyNumberFormat="1" applyFont="1" applyFill="1" applyBorder="1" applyAlignment="1">
      <alignment horizontal="center" vertical="center" wrapText="1"/>
    </xf>
    <xf numFmtId="0" fontId="3" fillId="5" borderId="7" xfId="2" applyFont="1" applyFill="1" applyBorder="1" applyAlignment="1" applyProtection="1">
      <alignment horizontal="left" vertical="center" wrapText="1"/>
    </xf>
    <xf numFmtId="3" fontId="22" fillId="3" borderId="9" xfId="2" applyNumberFormat="1" applyFont="1" applyFill="1" applyBorder="1" applyAlignment="1" applyProtection="1">
      <alignment horizontal="center" vertical="center"/>
    </xf>
    <xf numFmtId="3" fontId="18" fillId="5" borderId="9" xfId="2" applyNumberFormat="1" applyFont="1" applyFill="1" applyBorder="1" applyAlignment="1" applyProtection="1">
      <alignment horizontal="center" vertical="center"/>
    </xf>
    <xf numFmtId="3" fontId="18" fillId="5" borderId="10" xfId="2" applyNumberFormat="1" applyFont="1" applyFill="1" applyBorder="1" applyAlignment="1" applyProtection="1">
      <alignment horizontal="center" vertical="center"/>
    </xf>
    <xf numFmtId="3" fontId="2" fillId="0" borderId="0" xfId="2" applyNumberFormat="1" applyFont="1" applyFill="1" applyAlignment="1" applyProtection="1"/>
    <xf numFmtId="0" fontId="3" fillId="6" borderId="11" xfId="2" applyFont="1" applyFill="1" applyBorder="1" applyAlignment="1" applyProtection="1">
      <alignment horizontal="left" vertical="center" wrapText="1"/>
    </xf>
    <xf numFmtId="3" fontId="18" fillId="6" borderId="9" xfId="2" applyNumberFormat="1" applyFont="1" applyFill="1" applyBorder="1" applyAlignment="1" applyProtection="1">
      <alignment horizontal="center" vertical="center"/>
    </xf>
    <xf numFmtId="3" fontId="18" fillId="6" borderId="13" xfId="2" applyNumberFormat="1" applyFont="1" applyFill="1" applyBorder="1" applyAlignment="1" applyProtection="1">
      <alignment horizontal="center" vertical="center"/>
    </xf>
    <xf numFmtId="0" fontId="3" fillId="5" borderId="11" xfId="2" applyFont="1" applyFill="1" applyBorder="1" applyAlignment="1" applyProtection="1">
      <alignment horizontal="left" vertical="center" wrapText="1"/>
    </xf>
    <xf numFmtId="3" fontId="18" fillId="5" borderId="12" xfId="2" applyNumberFormat="1" applyFont="1" applyFill="1" applyBorder="1" applyAlignment="1" applyProtection="1">
      <alignment horizontal="center" vertical="center"/>
    </xf>
    <xf numFmtId="3" fontId="18" fillId="5" borderId="14" xfId="2" applyNumberFormat="1" applyFont="1" applyFill="1" applyBorder="1" applyAlignment="1" applyProtection="1">
      <alignment horizontal="center" vertical="center"/>
    </xf>
    <xf numFmtId="0" fontId="2" fillId="5" borderId="0" xfId="2" applyFont="1" applyFill="1" applyAlignment="1" applyProtection="1"/>
    <xf numFmtId="3" fontId="18" fillId="5" borderId="13" xfId="2" applyNumberFormat="1" applyFont="1" applyFill="1" applyBorder="1" applyAlignment="1" applyProtection="1">
      <alignment horizontal="center" vertical="center"/>
    </xf>
    <xf numFmtId="3" fontId="22" fillId="3" borderId="12" xfId="2" applyNumberFormat="1" applyFont="1" applyFill="1" applyBorder="1" applyAlignment="1" applyProtection="1">
      <alignment horizontal="center" vertical="center"/>
    </xf>
    <xf numFmtId="3" fontId="18" fillId="3" borderId="12" xfId="2" applyNumberFormat="1" applyFont="1" applyFill="1" applyBorder="1" applyAlignment="1" applyProtection="1">
      <alignment horizontal="center" vertical="center"/>
    </xf>
    <xf numFmtId="3" fontId="18" fillId="3" borderId="14" xfId="2" applyNumberFormat="1" applyFont="1" applyFill="1" applyBorder="1" applyAlignment="1" applyProtection="1">
      <alignment horizontal="center" vertical="center"/>
    </xf>
    <xf numFmtId="3" fontId="22" fillId="3" borderId="18" xfId="2" applyNumberFormat="1" applyFont="1" applyFill="1" applyBorder="1" applyAlignment="1" applyProtection="1">
      <alignment horizontal="center" vertical="center"/>
    </xf>
    <xf numFmtId="3" fontId="18" fillId="3" borderId="19" xfId="2" applyNumberFormat="1" applyFont="1" applyFill="1" applyBorder="1" applyAlignment="1" applyProtection="1">
      <alignment horizontal="center" vertical="center"/>
    </xf>
    <xf numFmtId="3" fontId="18" fillId="3" borderId="20" xfId="2" applyNumberFormat="1" applyFont="1" applyFill="1" applyBorder="1" applyAlignment="1" applyProtection="1">
      <alignment horizontal="center" vertical="center"/>
    </xf>
    <xf numFmtId="0" fontId="24" fillId="0" borderId="0" xfId="2" applyFont="1" applyFill="1" applyAlignment="1" applyProtection="1"/>
    <xf numFmtId="0" fontId="0" fillId="0" borderId="0" xfId="0" applyFill="1"/>
    <xf numFmtId="0" fontId="4" fillId="0" borderId="0" xfId="2" applyFont="1" applyFill="1" applyAlignment="1" applyProtection="1">
      <alignment horizontal="center" wrapText="1"/>
    </xf>
    <xf numFmtId="0" fontId="9" fillId="0" borderId="0" xfId="2" applyFont="1" applyFill="1" applyAlignment="1" applyProtection="1">
      <alignment horizontal="left" wrapText="1"/>
    </xf>
    <xf numFmtId="0" fontId="0" fillId="0" borderId="1" xfId="0" applyFill="1" applyBorder="1"/>
    <xf numFmtId="0" fontId="11" fillId="0" borderId="0" xfId="2" applyFont="1" applyFill="1" applyAlignment="1" applyProtection="1">
      <alignment horizontal="center" vertical="center" wrapText="1"/>
    </xf>
    <xf numFmtId="0" fontId="19" fillId="2" borderId="2" xfId="2" applyFont="1" applyFill="1" applyBorder="1" applyAlignment="1" applyProtection="1">
      <alignment horizontal="left" vertical="center" wrapText="1"/>
    </xf>
    <xf numFmtId="0" fontId="21" fillId="3" borderId="6" xfId="2" applyFont="1" applyFill="1" applyBorder="1" applyAlignment="1" applyProtection="1">
      <alignment horizontal="left" vertical="center" wrapText="1"/>
    </xf>
    <xf numFmtId="0" fontId="3" fillId="5" borderId="8" xfId="2" applyFont="1" applyFill="1" applyBorder="1" applyAlignment="1" applyProtection="1">
      <alignment horizontal="left" vertical="center" wrapText="1"/>
    </xf>
    <xf numFmtId="0" fontId="3" fillId="6" borderId="12" xfId="2" applyFont="1" applyFill="1" applyBorder="1" applyAlignment="1" applyProtection="1">
      <alignment vertical="center" wrapText="1"/>
    </xf>
    <xf numFmtId="0" fontId="3" fillId="5" borderId="12" xfId="2" applyFont="1" applyFill="1" applyBorder="1" applyAlignment="1" applyProtection="1">
      <alignment horizontal="left" vertical="center" wrapText="1"/>
    </xf>
    <xf numFmtId="0" fontId="3" fillId="3" borderId="15" xfId="2" applyFont="1" applyFill="1" applyBorder="1" applyAlignment="1" applyProtection="1">
      <alignment horizontal="right" vertical="center" wrapText="1"/>
    </xf>
    <xf numFmtId="0" fontId="3" fillId="3" borderId="16" xfId="2" applyFont="1" applyFill="1" applyBorder="1" applyAlignment="1" applyProtection="1">
      <alignment horizontal="right" vertical="center" wrapText="1"/>
    </xf>
    <xf numFmtId="0" fontId="3" fillId="3" borderId="17" xfId="2" applyFont="1" applyFill="1" applyBorder="1" applyAlignment="1" applyProtection="1">
      <alignment horizontal="right" vertical="center" wrapText="1"/>
    </xf>
    <xf numFmtId="0" fontId="18" fillId="0" borderId="21" xfId="2" applyFont="1" applyFill="1" applyBorder="1" applyAlignment="1" applyProtection="1">
      <alignment horizontal="left"/>
    </xf>
    <xf numFmtId="0" fontId="23" fillId="0" borderId="0" xfId="2" applyFont="1" applyFill="1" applyAlignment="1" applyProtection="1">
      <alignment horizontal="left"/>
    </xf>
    <xf numFmtId="0" fontId="0" fillId="0" borderId="0" xfId="0" applyAlignment="1">
      <alignment horizontal="center"/>
    </xf>
    <xf numFmtId="3" fontId="0" fillId="0" borderId="0" xfId="0" applyNumberFormat="1" applyFont="1"/>
    <xf numFmtId="0" fontId="0" fillId="0" borderId="0" xfId="0" applyFont="1"/>
    <xf numFmtId="0" fontId="4" fillId="7" borderId="12" xfId="0" applyFont="1" applyFill="1" applyBorder="1" applyAlignment="1">
      <alignment horizontal="center" wrapText="1"/>
    </xf>
    <xf numFmtId="3" fontId="4" fillId="7" borderId="12" xfId="0" applyNumberFormat="1" applyFont="1" applyFill="1" applyBorder="1" applyAlignment="1">
      <alignment horizontal="center" wrapText="1"/>
    </xf>
    <xf numFmtId="0" fontId="29" fillId="0" borderId="12" xfId="0" applyFont="1" applyBorder="1" applyAlignment="1">
      <alignment horizontal="center" wrapText="1"/>
    </xf>
    <xf numFmtId="3" fontId="0" fillId="8" borderId="12" xfId="0" applyNumberFormat="1" applyFont="1" applyFill="1" applyBorder="1" applyAlignment="1" applyProtection="1">
      <alignment horizontal="center" wrapText="1"/>
      <protection locked="0"/>
    </xf>
    <xf numFmtId="0" fontId="18" fillId="0" borderId="0" xfId="0" applyFont="1"/>
    <xf numFmtId="0" fontId="0" fillId="9" borderId="12" xfId="0" applyFont="1" applyFill="1" applyBorder="1" applyAlignment="1" applyProtection="1">
      <alignment horizontal="center" wrapText="1"/>
      <protection locked="0"/>
    </xf>
    <xf numFmtId="1" fontId="0" fillId="9" borderId="12" xfId="0" applyNumberFormat="1" applyFont="1" applyFill="1" applyBorder="1" applyAlignment="1">
      <alignment horizontal="center" wrapText="1"/>
    </xf>
    <xf numFmtId="3" fontId="0" fillId="9" borderId="12" xfId="0" applyNumberFormat="1" applyFont="1" applyFill="1" applyBorder="1" applyAlignment="1">
      <alignment horizontal="center" wrapText="1"/>
    </xf>
    <xf numFmtId="0" fontId="0" fillId="0" borderId="12" xfId="0" applyFont="1" applyBorder="1" applyAlignment="1" applyProtection="1">
      <alignment horizontal="center" wrapText="1"/>
      <protection locked="0"/>
    </xf>
    <xf numFmtId="1" fontId="0" fillId="5" borderId="12" xfId="0" applyNumberFormat="1" applyFont="1" applyFill="1" applyBorder="1" applyAlignment="1">
      <alignment horizontal="center" wrapText="1"/>
    </xf>
    <xf numFmtId="3" fontId="0" fillId="5" borderId="12" xfId="0" applyNumberFormat="1" applyFont="1" applyFill="1" applyBorder="1" applyAlignment="1">
      <alignment horizontal="center" wrapText="1"/>
    </xf>
    <xf numFmtId="0" fontId="0" fillId="5" borderId="12" xfId="0" applyFont="1" applyFill="1" applyBorder="1" applyAlignment="1" applyProtection="1">
      <alignment horizontal="center" wrapText="1"/>
      <protection locked="0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3" fontId="0" fillId="0" borderId="0" xfId="0" applyNumberFormat="1" applyFont="1" applyAlignment="1">
      <alignment wrapText="1"/>
    </xf>
    <xf numFmtId="0" fontId="0" fillId="0" borderId="0" xfId="0" applyAlignment="1">
      <alignment wrapText="1"/>
    </xf>
    <xf numFmtId="3" fontId="14" fillId="7" borderId="12" xfId="0" applyNumberFormat="1" applyFont="1" applyFill="1" applyBorder="1" applyAlignment="1">
      <alignment horizontal="center" wrapText="1"/>
    </xf>
    <xf numFmtId="0" fontId="25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left" vertical="center" wrapText="1"/>
    </xf>
    <xf numFmtId="0" fontId="10" fillId="7" borderId="12" xfId="0" applyFont="1" applyFill="1" applyBorder="1" applyAlignment="1">
      <alignment horizontal="center" vertical="center" textRotation="90" wrapText="1"/>
    </xf>
    <xf numFmtId="0" fontId="28" fillId="0" borderId="22" xfId="1" applyFont="1" applyFill="1" applyBorder="1" applyAlignment="1">
      <alignment horizontal="center" wrapText="1"/>
    </xf>
    <xf numFmtId="0" fontId="0" fillId="7" borderId="12" xfId="0" applyFill="1" applyBorder="1"/>
    <xf numFmtId="0" fontId="29" fillId="7" borderId="12" xfId="0" applyFont="1" applyFill="1" applyBorder="1" applyAlignment="1" applyProtection="1">
      <alignment horizontal="right" wrapText="1"/>
      <protection locked="0"/>
    </xf>
    <xf numFmtId="0" fontId="6" fillId="7" borderId="12" xfId="0" applyFont="1" applyFill="1" applyBorder="1" applyAlignment="1">
      <alignment horizontal="center" vertical="center" textRotation="90" wrapText="1"/>
    </xf>
    <xf numFmtId="0" fontId="22" fillId="7" borderId="12" xfId="0" applyFont="1" applyFill="1" applyBorder="1" applyAlignment="1">
      <alignment horizontal="center" wrapText="1"/>
    </xf>
    <xf numFmtId="0" fontId="22" fillId="0" borderId="0" xfId="0" applyFont="1" applyAlignment="1">
      <alignment horizontal="left" vertical="center" wrapText="1"/>
    </xf>
    <xf numFmtId="0" fontId="28" fillId="0" borderId="22" xfId="1" applyFont="1" applyFill="1" applyBorder="1" applyAlignment="1" applyProtection="1">
      <alignment horizontal="center" wrapText="1"/>
      <protection locked="0"/>
    </xf>
    <xf numFmtId="0" fontId="10" fillId="0" borderId="0" xfId="0" applyFont="1"/>
    <xf numFmtId="1" fontId="10" fillId="0" borderId="0" xfId="0" applyNumberFormat="1" applyFont="1"/>
    <xf numFmtId="1" fontId="0" fillId="0" borderId="0" xfId="0" applyNumberFormat="1"/>
    <xf numFmtId="0" fontId="10" fillId="0" borderId="0" xfId="0" applyFont="1" applyFill="1"/>
    <xf numFmtId="1" fontId="10" fillId="0" borderId="0" xfId="0" applyNumberFormat="1" applyFont="1" applyFill="1"/>
    <xf numFmtId="1" fontId="30" fillId="0" borderId="0" xfId="0" applyNumberFormat="1" applyFont="1"/>
    <xf numFmtId="0" fontId="3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Fill="1" applyAlignment="1">
      <alignment horizontal="left" vertical="top"/>
    </xf>
  </cellXfs>
  <cellStyles count="3">
    <cellStyle name="Hyperlink" xfId="1" xr:uid="{8EC44A85-80C8-4EB9-A7B5-FD3EAAAD6510}"/>
    <cellStyle name="Normal" xfId="0" builtinId="0" customBuiltin="1"/>
    <cellStyle name="Normal 2" xfId="2" xr:uid="{3211572D-8E3B-4A7D-B16D-4EE4C5A7F85A}"/>
  </cellStyles>
  <dxfs count="3">
    <dxf>
      <alignment horizontal="left" vertical="top" textRotation="0" wrapText="0" indent="0" justifyLastLine="0" shrinkToFit="0" readingOrder="0"/>
    </dxf>
    <dxf>
      <font>
        <b/>
      </font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connections" Target="connections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theme" Target="theme/theme1.xml"/><Relationship Id="rId17" Type="http://purl.oclc.org/ooxml/officeDocument/relationships/customXml" Target="../customXml/item1.xml"/><Relationship Id="rId2" Type="http://purl.oclc.org/ooxml/officeDocument/relationships/worksheet" Target="worksheets/sheet2.xml"/><Relationship Id="rId16" Type="http://purl.oclc.org/ooxml/officeDocument/relationships/calcChain" Target="calcChain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1.xml"/><Relationship Id="rId5" Type="http://purl.oclc.org/ooxml/officeDocument/relationships/worksheet" Target="worksheets/sheet5.xml"/><Relationship Id="rId15" Type="http://purl.oclc.org/ooxml/officeDocument/relationships/sharedStrings" Target="sharedStrings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oneCellAnchor>
    <xdr:from>
      <xdr:col>5</xdr:col>
      <xdr:colOff>748665</xdr:colOff>
      <xdr:row>9</xdr:row>
      <xdr:rowOff>236216</xdr:rowOff>
    </xdr:from>
    <xdr:ext cx="480060" cy="1912"/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D947CCAC-4FC2-89FE-B138-EB47C50F07D7}"/>
            </a:ext>
          </a:extLst>
        </xdr:cNvPr>
        <xdr:cNvCxnSpPr/>
      </xdr:nvCxnSpPr>
      <xdr:spPr>
        <a:xfrm>
          <a:off x="3482340" y="2245991"/>
          <a:ext cx="480060" cy="1912"/>
        </a:xfrm>
        <a:prstGeom prst="straightConnector1">
          <a:avLst/>
        </a:prstGeom>
      </xdr:spPr>
      <xdr:style>
        <a:lnRef idx="2">
          <a:schemeClr val="accent1">
            <a:shade val="15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C:\Users\Intuit\Documents\MFW\ParticipantsCh14Spreadsheet_Shared.unp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CaptainsTracking"/>
      <sheetName val="DropDownValues"/>
    </sheetNames>
    <sheetDataSet>
      <sheetData sheetId="0"/>
      <sheetData sheetId="1"/>
    </sheetDataSet>
  </externalBook>
</externalLink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929B43C9-5240-447B-8E5E-FC18B427FA85}" name="Table1" displayName="Table1" ref="A1:C101" totalsRowShown="0" headerRowDxfId="1">
  <autoFilter ref="A1:C101" xr:uid="{929B43C9-5240-447B-8E5E-FC18B427FA85}"/>
  <tableColumns count="3">
    <tableColumn id="1" xr3:uid="{F7D6B308-EA0C-4852-B49F-9A336C73D760}" name="Activity" dataDxfId="0"/>
    <tableColumn id="2" xr3:uid="{5398C99A-25AD-4646-9CC3-B528270E01BA}" name="Minutes"/>
    <tableColumn id="3" xr3:uid="{E9F91722-F297-47B7-A8C4-D7AF10C1037E}" name="Steps Per Minute (SPM)" dataDxfId="2"/>
  </tableColumns>
  <tableStyleInfo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purl.oclc.org/ooxml/officeDocument/relationships/table" Target="../tables/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AABF-9138-47E6-9BD9-3B60EC4F2D2C}">
  <sheetPr codeName="Sheet1">
    <pageSetUpPr fitToPage="1"/>
  </sheetPr>
  <dimension ref="A1:AD32"/>
  <sheetViews>
    <sheetView tabSelected="1" workbookViewId="0">
      <selection activeCell="E5" sqref="E5:H5"/>
    </sheetView>
  </sheetViews>
  <sheetFormatPr defaultColWidth="8.28515625" defaultRowHeight="12.75" x14ac:dyDescent="0.2"/>
  <cols>
    <col min="1" max="1" width="1.7109375" style="2" customWidth="1"/>
    <col min="2" max="2" width="4.42578125" style="2" customWidth="1"/>
    <col min="3" max="4" width="13.28515625" style="2" customWidth="1"/>
    <col min="5" max="5" width="8.28515625" style="2" customWidth="1"/>
    <col min="6" max="6" width="18" style="2" customWidth="1"/>
    <col min="7" max="14" width="12.28515625" style="2" customWidth="1"/>
    <col min="15" max="15" width="8.28515625" style="2" customWidth="1"/>
    <col min="16" max="16384" width="8.28515625" style="2"/>
  </cols>
  <sheetData>
    <row r="1" spans="1:30" ht="25.5" customHeight="1" x14ac:dyDescent="0.2">
      <c r="A1" s="1"/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30" ht="16.5" customHeight="1" x14ac:dyDescent="0.2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30" ht="16.5" customHeight="1" x14ac:dyDescent="0.2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30" ht="19.5" customHeight="1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30" ht="24.75" customHeight="1" x14ac:dyDescent="0.3">
      <c r="A5" s="3"/>
      <c r="B5" s="33" t="s">
        <v>1</v>
      </c>
      <c r="C5" s="33"/>
      <c r="D5" s="33"/>
      <c r="E5" s="34"/>
      <c r="F5" s="34"/>
      <c r="G5" s="34"/>
      <c r="H5" s="34"/>
      <c r="I5" s="4"/>
      <c r="J5" s="4"/>
      <c r="K5" s="4"/>
      <c r="L5" s="4"/>
      <c r="M5" s="4"/>
      <c r="N5" s="4"/>
    </row>
    <row r="6" spans="1:30" ht="16.5" customHeight="1" x14ac:dyDescent="0.2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30" ht="16.5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30" ht="10.15" customHeight="1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30" s="5" customFormat="1" ht="13.15" customHeight="1" thickBot="1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30" ht="34.5" customHeight="1" x14ac:dyDescent="0.2">
      <c r="B10" s="36" t="s">
        <v>3</v>
      </c>
      <c r="C10" s="36"/>
      <c r="D10" s="36"/>
      <c r="E10" s="36"/>
      <c r="F10" s="36"/>
      <c r="G10" s="6" t="s">
        <v>4</v>
      </c>
      <c r="H10" s="6" t="s">
        <v>5</v>
      </c>
      <c r="I10" s="6" t="s">
        <v>6</v>
      </c>
      <c r="J10" s="6" t="s">
        <v>7</v>
      </c>
      <c r="K10" s="6" t="s">
        <v>8</v>
      </c>
      <c r="L10" s="6" t="s">
        <v>9</v>
      </c>
      <c r="M10" s="6" t="s">
        <v>10</v>
      </c>
      <c r="N10" s="7" t="s">
        <v>11</v>
      </c>
    </row>
    <row r="11" spans="1:30" ht="25.15" customHeight="1" thickBot="1" x14ac:dyDescent="0.25">
      <c r="B11" s="8"/>
      <c r="C11" s="37" t="s">
        <v>12</v>
      </c>
      <c r="D11" s="37"/>
      <c r="E11" s="37"/>
      <c r="F11" s="9" t="s">
        <v>13</v>
      </c>
      <c r="G11" s="10" t="d">
        <v>2026-09-28</v>
      </c>
      <c r="H11" s="10" t="d">
        <v>2026-10-05</v>
      </c>
      <c r="I11" s="10" t="d">
        <v>2026-10-12</v>
      </c>
      <c r="J11" s="10" t="d">
        <v>2026-10-19</v>
      </c>
      <c r="K11" s="10" t="d">
        <v>2026-10-26</v>
      </c>
      <c r="L11" s="10" t="d">
        <v>2026-11-02</v>
      </c>
      <c r="M11" s="10" t="d">
        <v>2026-11-09</v>
      </c>
      <c r="N11" s="10" t="d">
        <v>2026-11-16</v>
      </c>
    </row>
    <row r="12" spans="1:30" ht="25.15" customHeight="1" thickTop="1" x14ac:dyDescent="0.2">
      <c r="B12" s="11" t="s">
        <v>14</v>
      </c>
      <c r="C12" s="38" t="s">
        <v>15</v>
      </c>
      <c r="D12" s="38"/>
      <c r="E12" s="38"/>
      <c r="F12" s="12">
        <f t="shared" ref="F12:F18" si="0">SUM(G12:N12)</f>
        <v>0</v>
      </c>
      <c r="G12" s="13">
        <f>Week_1_Conversion!$E$16</f>
        <v>0</v>
      </c>
      <c r="H12" s="13">
        <f>Week_2_Conversion!$E$16</f>
        <v>0</v>
      </c>
      <c r="I12" s="13">
        <f>Week_3_Conversion!$E$16</f>
        <v>0</v>
      </c>
      <c r="J12" s="13">
        <f>Week_4_Conversion!$E$16</f>
        <v>0</v>
      </c>
      <c r="K12" s="13">
        <f>Week_5_Conversion!$E$16</f>
        <v>0</v>
      </c>
      <c r="L12" s="13">
        <f>Week_6_Conversion!$E$16</f>
        <v>0</v>
      </c>
      <c r="M12" s="13">
        <f>Week_7_Conversion!$E$16</f>
        <v>0</v>
      </c>
      <c r="N12" s="14">
        <f>Week_8_Conversion!$E$16</f>
        <v>0</v>
      </c>
      <c r="AC12" s="2" t="str">
        <f t="shared" ref="AC12:AC18" si="1">C12</f>
        <v>Monday</v>
      </c>
      <c r="AD12" s="15">
        <f t="shared" ref="AD12:AD18" si="2">F12</f>
        <v>0</v>
      </c>
    </row>
    <row r="13" spans="1:30" ht="25.15" customHeight="1" x14ac:dyDescent="0.2">
      <c r="B13" s="16" t="s">
        <v>16</v>
      </c>
      <c r="C13" s="39" t="s">
        <v>17</v>
      </c>
      <c r="D13" s="39"/>
      <c r="E13" s="39"/>
      <c r="F13" s="12">
        <f t="shared" si="0"/>
        <v>0</v>
      </c>
      <c r="G13" s="17">
        <f>Week_1_Conversion!$E$25</f>
        <v>0</v>
      </c>
      <c r="H13" s="17">
        <f>Week_2_Conversion!$E$25</f>
        <v>0</v>
      </c>
      <c r="I13" s="17">
        <f>Week_3_Conversion!$E$25</f>
        <v>0</v>
      </c>
      <c r="J13" s="17">
        <f>Week_4_Conversion!$E$25</f>
        <v>0</v>
      </c>
      <c r="K13" s="17">
        <f>Week_5_Conversion!$E$25</f>
        <v>0</v>
      </c>
      <c r="L13" s="17">
        <f>Week_6_Conversion!$E$25</f>
        <v>0</v>
      </c>
      <c r="M13" s="17">
        <f>Week_7_Conversion!$E$25</f>
        <v>0</v>
      </c>
      <c r="N13" s="18">
        <f>Week_8_Conversion!$E$25</f>
        <v>0</v>
      </c>
      <c r="AC13" s="2" t="str">
        <f t="shared" si="1"/>
        <v>Tuesday</v>
      </c>
      <c r="AD13" s="15">
        <f t="shared" si="2"/>
        <v>0</v>
      </c>
    </row>
    <row r="14" spans="1:30" ht="25.15" customHeight="1" x14ac:dyDescent="0.2">
      <c r="B14" s="19" t="s">
        <v>18</v>
      </c>
      <c r="C14" s="40" t="s">
        <v>19</v>
      </c>
      <c r="D14" s="40"/>
      <c r="E14" s="40"/>
      <c r="F14" s="12">
        <f t="shared" si="0"/>
        <v>0</v>
      </c>
      <c r="G14" s="20">
        <f>Week_1_Conversion!$E$34</f>
        <v>0</v>
      </c>
      <c r="H14" s="20">
        <f>Week_2_Conversion!$E$34</f>
        <v>0</v>
      </c>
      <c r="I14" s="20">
        <f>Week_3_Conversion!$E$34</f>
        <v>0</v>
      </c>
      <c r="J14" s="20">
        <f>Week_4_Conversion!$E$34</f>
        <v>0</v>
      </c>
      <c r="K14" s="20">
        <f>Week_5_Conversion!$E$34</f>
        <v>0</v>
      </c>
      <c r="L14" s="20">
        <f>Week_6_Conversion!$E$34</f>
        <v>0</v>
      </c>
      <c r="M14" s="20">
        <f>Week_7_Conversion!$E$34</f>
        <v>0</v>
      </c>
      <c r="N14" s="21">
        <f>Week_8_Conversion!$E$34</f>
        <v>0</v>
      </c>
      <c r="AC14" s="2" t="str">
        <f t="shared" si="1"/>
        <v>Wednesday</v>
      </c>
      <c r="AD14" s="15">
        <f t="shared" si="2"/>
        <v>0</v>
      </c>
    </row>
    <row r="15" spans="1:30" ht="25.15" customHeight="1" x14ac:dyDescent="0.2">
      <c r="B15" s="16" t="s">
        <v>20</v>
      </c>
      <c r="C15" s="39" t="s">
        <v>21</v>
      </c>
      <c r="D15" s="39"/>
      <c r="E15" s="39"/>
      <c r="F15" s="12">
        <f t="shared" si="0"/>
        <v>0</v>
      </c>
      <c r="G15" s="17">
        <f>Week_1_Conversion!$E$43</f>
        <v>0</v>
      </c>
      <c r="H15" s="17">
        <f>Week_2_Conversion!$E$43</f>
        <v>0</v>
      </c>
      <c r="I15" s="17">
        <f>Week_3_Conversion!$E$43</f>
        <v>0</v>
      </c>
      <c r="J15" s="17">
        <f>Week_4_Conversion!$E$43</f>
        <v>0</v>
      </c>
      <c r="K15" s="17">
        <f>Week_5_Conversion!$E$43</f>
        <v>0</v>
      </c>
      <c r="L15" s="17">
        <f>Week_6_Conversion!$E$43</f>
        <v>0</v>
      </c>
      <c r="M15" s="17">
        <f>Week_7_Conversion!$E$43</f>
        <v>0</v>
      </c>
      <c r="N15" s="18">
        <f>Week_8_Conversion!$E$43</f>
        <v>0</v>
      </c>
      <c r="Q15" s="22"/>
      <c r="AC15" s="2" t="str">
        <f t="shared" si="1"/>
        <v>Thursday</v>
      </c>
      <c r="AD15" s="15">
        <f t="shared" si="2"/>
        <v>0</v>
      </c>
    </row>
    <row r="16" spans="1:30" ht="25.15" customHeight="1" x14ac:dyDescent="0.2">
      <c r="B16" s="19" t="s">
        <v>22</v>
      </c>
      <c r="C16" s="40" t="s">
        <v>23</v>
      </c>
      <c r="D16" s="40"/>
      <c r="E16" s="40"/>
      <c r="F16" s="12">
        <f t="shared" si="0"/>
        <v>0</v>
      </c>
      <c r="G16" s="13">
        <f>Week_1_Conversion!$E$52</f>
        <v>0</v>
      </c>
      <c r="H16" s="13">
        <f>Week_2_Conversion!$E$52</f>
        <v>0</v>
      </c>
      <c r="I16" s="13">
        <f>Week_3_Conversion!$E$52</f>
        <v>0</v>
      </c>
      <c r="J16" s="13">
        <f>Week_4_Conversion!$E$52</f>
        <v>0</v>
      </c>
      <c r="K16" s="13">
        <f>Week_5_Conversion!$E$52</f>
        <v>0</v>
      </c>
      <c r="L16" s="13">
        <f>Week_6_Conversion!$E$52</f>
        <v>0</v>
      </c>
      <c r="M16" s="13">
        <f>Week_7_Conversion!$E$52</f>
        <v>0</v>
      </c>
      <c r="N16" s="23">
        <f>Week_8_Conversion!$E$52</f>
        <v>0</v>
      </c>
      <c r="AC16" s="2" t="str">
        <f t="shared" si="1"/>
        <v>Friday</v>
      </c>
      <c r="AD16" s="15">
        <f t="shared" si="2"/>
        <v>0</v>
      </c>
    </row>
    <row r="17" spans="2:30" ht="25.15" customHeight="1" x14ac:dyDescent="0.2">
      <c r="B17" s="16" t="s">
        <v>24</v>
      </c>
      <c r="C17" s="39" t="s">
        <v>25</v>
      </c>
      <c r="D17" s="39"/>
      <c r="E17" s="39"/>
      <c r="F17" s="12">
        <f t="shared" si="0"/>
        <v>0</v>
      </c>
      <c r="G17" s="17">
        <f>Week_1_Conversion!$E$61</f>
        <v>0</v>
      </c>
      <c r="H17" s="17">
        <f>Week_2_Conversion!$E$61</f>
        <v>0</v>
      </c>
      <c r="I17" s="17">
        <f>Week_3_Conversion!$E$61</f>
        <v>0</v>
      </c>
      <c r="J17" s="17">
        <f>Week_4_Conversion!$E$61</f>
        <v>0</v>
      </c>
      <c r="K17" s="17">
        <f>Week_5_Conversion!$E$61</f>
        <v>0</v>
      </c>
      <c r="L17" s="17">
        <f>Week_6_Conversion!$E$61</f>
        <v>0</v>
      </c>
      <c r="M17" s="17">
        <f>Week_7_Conversion!$E$61</f>
        <v>0</v>
      </c>
      <c r="N17" s="18">
        <f>Week_8_Conversion!$E$61</f>
        <v>0</v>
      </c>
      <c r="AC17" s="2" t="str">
        <f t="shared" si="1"/>
        <v>Saturday</v>
      </c>
      <c r="AD17" s="15">
        <f t="shared" si="2"/>
        <v>0</v>
      </c>
    </row>
    <row r="18" spans="2:30" ht="25.15" customHeight="1" x14ac:dyDescent="0.2">
      <c r="B18" s="19" t="s">
        <v>26</v>
      </c>
      <c r="C18" s="40" t="s">
        <v>27</v>
      </c>
      <c r="D18" s="40"/>
      <c r="E18" s="40"/>
      <c r="F18" s="12">
        <f t="shared" si="0"/>
        <v>0</v>
      </c>
      <c r="G18" s="13">
        <f>Week_1_Conversion!$E$70</f>
        <v>0</v>
      </c>
      <c r="H18" s="13">
        <f>Week_2_Conversion!$E$70</f>
        <v>0</v>
      </c>
      <c r="I18" s="13">
        <f>Week_3_Conversion!$E$70</f>
        <v>0</v>
      </c>
      <c r="J18" s="13">
        <f>Week_4_Conversion!$E$70</f>
        <v>0</v>
      </c>
      <c r="K18" s="13">
        <f>Week_5_Conversion!$E$70</f>
        <v>0</v>
      </c>
      <c r="L18" s="13">
        <f>Week_6_Conversion!$E$70</f>
        <v>0</v>
      </c>
      <c r="M18" s="13">
        <f>Week_7_Conversion!$E$70</f>
        <v>0</v>
      </c>
      <c r="N18" s="23">
        <f>Week_8_Conversion!$E$70</f>
        <v>0</v>
      </c>
      <c r="AC18" s="2" t="str">
        <f t="shared" si="1"/>
        <v>Sunday</v>
      </c>
      <c r="AD18" s="15">
        <f t="shared" si="2"/>
        <v>0</v>
      </c>
    </row>
    <row r="19" spans="2:30" ht="25.15" customHeight="1" x14ac:dyDescent="0.2">
      <c r="B19" s="41" t="s">
        <v>28</v>
      </c>
      <c r="C19" s="41"/>
      <c r="D19" s="41"/>
      <c r="E19" s="41"/>
      <c r="F19" s="24">
        <f t="shared" ref="F19:N19" si="3">SUM(F12:F18)</f>
        <v>0</v>
      </c>
      <c r="G19" s="25">
        <f t="shared" si="3"/>
        <v>0</v>
      </c>
      <c r="H19" s="25">
        <f t="shared" si="3"/>
        <v>0</v>
      </c>
      <c r="I19" s="25">
        <f t="shared" si="3"/>
        <v>0</v>
      </c>
      <c r="J19" s="25">
        <f t="shared" si="3"/>
        <v>0</v>
      </c>
      <c r="K19" s="25">
        <f t="shared" si="3"/>
        <v>0</v>
      </c>
      <c r="L19" s="25">
        <f t="shared" si="3"/>
        <v>0</v>
      </c>
      <c r="M19" s="25">
        <f t="shared" si="3"/>
        <v>0</v>
      </c>
      <c r="N19" s="26">
        <f t="shared" si="3"/>
        <v>0</v>
      </c>
      <c r="AD19" s="15"/>
    </row>
    <row r="20" spans="2:30" ht="25.15" customHeight="1" x14ac:dyDescent="0.2">
      <c r="B20" s="42" t="s">
        <v>29</v>
      </c>
      <c r="C20" s="42"/>
      <c r="D20" s="42"/>
      <c r="E20" s="42"/>
      <c r="F20" s="25">
        <f>SUM(G20:N20)</f>
        <v>0</v>
      </c>
      <c r="G20" s="25">
        <f t="shared" ref="G20:N20" si="4">COUNTIFS(G12:G18,"&gt;0")</f>
        <v>0</v>
      </c>
      <c r="H20" s="25">
        <f t="shared" si="4"/>
        <v>0</v>
      </c>
      <c r="I20" s="25">
        <f t="shared" si="4"/>
        <v>0</v>
      </c>
      <c r="J20" s="25">
        <f t="shared" si="4"/>
        <v>0</v>
      </c>
      <c r="K20" s="25">
        <f t="shared" si="4"/>
        <v>0</v>
      </c>
      <c r="L20" s="25">
        <f t="shared" si="4"/>
        <v>0</v>
      </c>
      <c r="M20" s="25">
        <f t="shared" si="4"/>
        <v>0</v>
      </c>
      <c r="N20" s="26">
        <f t="shared" si="4"/>
        <v>0</v>
      </c>
      <c r="AD20" s="15"/>
    </row>
    <row r="21" spans="2:30" ht="25.15" customHeight="1" x14ac:dyDescent="0.2">
      <c r="B21" s="42" t="s">
        <v>30</v>
      </c>
      <c r="C21" s="42"/>
      <c r="D21" s="42"/>
      <c r="E21" s="42"/>
      <c r="F21" s="25" t="str">
        <f t="shared" ref="F21:N21" si="5">IF(F19 &gt;0,F19/F20,"")</f>
        <v/>
      </c>
      <c r="G21" s="25" t="str">
        <f t="shared" si="5"/>
        <v/>
      </c>
      <c r="H21" s="25" t="str">
        <f t="shared" si="5"/>
        <v/>
      </c>
      <c r="I21" s="25" t="str">
        <f t="shared" si="5"/>
        <v/>
      </c>
      <c r="J21" s="25" t="str">
        <f t="shared" si="5"/>
        <v/>
      </c>
      <c r="K21" s="25" t="str">
        <f t="shared" si="5"/>
        <v/>
      </c>
      <c r="L21" s="25" t="str">
        <f t="shared" si="5"/>
        <v/>
      </c>
      <c r="M21" s="25" t="str">
        <f t="shared" si="5"/>
        <v/>
      </c>
      <c r="N21" s="26" t="str">
        <f t="shared" si="5"/>
        <v/>
      </c>
      <c r="AD21" s="15"/>
    </row>
    <row r="22" spans="2:30" ht="25.15" customHeight="1" thickBot="1" x14ac:dyDescent="0.25">
      <c r="B22" s="43" t="s">
        <v>31</v>
      </c>
      <c r="C22" s="43"/>
      <c r="D22" s="43"/>
      <c r="E22" s="43"/>
      <c r="F22" s="27">
        <f t="shared" ref="F22:N22" si="6">F19/2000</f>
        <v>0</v>
      </c>
      <c r="G22" s="28">
        <f t="shared" si="6"/>
        <v>0</v>
      </c>
      <c r="H22" s="28">
        <f t="shared" si="6"/>
        <v>0</v>
      </c>
      <c r="I22" s="28">
        <f t="shared" si="6"/>
        <v>0</v>
      </c>
      <c r="J22" s="28">
        <f t="shared" si="6"/>
        <v>0</v>
      </c>
      <c r="K22" s="28">
        <f t="shared" si="6"/>
        <v>0</v>
      </c>
      <c r="L22" s="28">
        <f t="shared" si="6"/>
        <v>0</v>
      </c>
      <c r="M22" s="28">
        <f t="shared" si="6"/>
        <v>0</v>
      </c>
      <c r="N22" s="29">
        <f t="shared" si="6"/>
        <v>0</v>
      </c>
    </row>
    <row r="23" spans="2:30" ht="16.5" customHeight="1" x14ac:dyDescent="0.2">
      <c r="F23" s="44" t="s">
        <v>32</v>
      </c>
      <c r="G23" s="44"/>
      <c r="H23" s="44"/>
      <c r="I23" s="44"/>
      <c r="J23" s="44"/>
      <c r="K23" s="44"/>
    </row>
    <row r="24" spans="2:30" ht="16.5" customHeight="1" x14ac:dyDescent="0.2"/>
    <row r="25" spans="2:30" ht="16.5" customHeight="1" x14ac:dyDescent="0.2">
      <c r="B25" s="45" t="s">
        <v>33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2:30" ht="16.5" customHeight="1" x14ac:dyDescent="0.25">
      <c r="C26" s="30" t="s">
        <v>34</v>
      </c>
    </row>
    <row r="27" spans="2:30" ht="16.5" customHeight="1" x14ac:dyDescent="0.25">
      <c r="C27" s="2" t="s">
        <v>35</v>
      </c>
    </row>
    <row r="28" spans="2:30" x14ac:dyDescent="0.25">
      <c r="C28" s="2" t="s">
        <v>36</v>
      </c>
    </row>
    <row r="29" spans="2:30" x14ac:dyDescent="0.25">
      <c r="C29" s="2" t="s">
        <v>36</v>
      </c>
    </row>
    <row r="32" spans="2:30" x14ac:dyDescent="0.25">
      <c r="F32" s="15"/>
      <c r="H32" s="2">
        <f>COUNTIF(H12:H18, )</f>
        <v>7</v>
      </c>
    </row>
  </sheetData>
  <mergeCells count="19">
    <mergeCell ref="B25:N25"/>
    <mergeCell ref="C18:E18"/>
    <mergeCell ref="B19:E19"/>
    <mergeCell ref="B20:E20"/>
    <mergeCell ref="B21:E21"/>
    <mergeCell ref="B22:E22"/>
    <mergeCell ref="F23:K23"/>
    <mergeCell ref="C12:E12"/>
    <mergeCell ref="C13:E13"/>
    <mergeCell ref="C14:E14"/>
    <mergeCell ref="C15:E15"/>
    <mergeCell ref="C16:E16"/>
    <mergeCell ref="C17:E17"/>
    <mergeCell ref="B1:N4"/>
    <mergeCell ref="B5:D5"/>
    <mergeCell ref="E5:H5"/>
    <mergeCell ref="A6:N9"/>
    <mergeCell ref="B10:F10"/>
    <mergeCell ref="C11:E11"/>
  </mergeCells>
  <hyperlinks>
    <hyperlink ref="G10" location="'Week 1 Conversion'!E10" display="Week 1" xr:uid="{F66D440E-C480-419C-9FC1-32B2CCFFDA29}"/>
    <hyperlink ref="H10" location="'Week 2 Conversion'!E10" display="Week 2" xr:uid="{402DF8E0-A108-4FC1-8221-AB943FAA61E2}"/>
    <hyperlink ref="I10" location="'Week 3 Conversion'!E10" display="Week 3" xr:uid="{ADE0DB13-8F27-402E-AF4B-73CF08899E46}"/>
    <hyperlink ref="J10" location="'Week 4 Conversion'!E10" display="Week 4" xr:uid="{DCA6C0C6-A2BF-4A09-B2AC-034E0F41C1C1}"/>
    <hyperlink ref="K10" location="'Week 5 Conversion'!E10" display="Week 5" xr:uid="{3FEAEF69-3FA6-420D-AB32-BFB752C8162B}"/>
    <hyperlink ref="L10" location="'Week 6 Conversion'!E10" display="Week 6" xr:uid="{47B8F926-4D33-4A17-AC14-968906C889A1}"/>
    <hyperlink ref="M10" location="'Week 7 Conversion'!E10" display="Week 7" xr:uid="{2FE3D9B7-F732-4668-9FEF-FD48B21CEA9B}"/>
    <hyperlink ref="N10" location="'Week 8 Conversion'!E10" display="Week 8" xr:uid="{FB79B5B2-FF8B-4D79-A3C3-EF6CCC75911D}"/>
  </hyperlinks>
  <pageMargins left="0.25" right="0.25" top="0.75" bottom="0.75" header="0.30000000000000004" footer="0.30000000000000004"/>
  <pageSetup paperSize="0" orientation="portrait" horizontalDpi="0" verticalDpi="0" copies="0"/>
  <headerFooter alignWithMargins="0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BCF2-DDFA-40FB-AFA2-E11EC77B9621}">
  <sheetPr codeName="Sheet2">
    <tabColor rgb="FF375623"/>
    <pageSetUpPr fitToPage="1"/>
  </sheetPr>
  <dimension ref="A1:H70"/>
  <sheetViews>
    <sheetView topLeftCell="A40" workbookViewId="0">
      <selection activeCell="E19" sqref="E19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8" s="46" customFormat="1" x14ac:dyDescent="0.25">
      <c r="A1" s="66" t="s">
        <v>37</v>
      </c>
      <c r="B1" s="66"/>
      <c r="C1" s="66"/>
      <c r="D1" s="66"/>
      <c r="E1" s="66"/>
      <c r="F1" s="66"/>
    </row>
    <row r="2" spans="1:8" x14ac:dyDescent="0.25">
      <c r="A2" s="66"/>
      <c r="B2" s="66"/>
      <c r="C2" s="66"/>
      <c r="D2" s="66"/>
      <c r="E2" s="66"/>
      <c r="F2" s="66"/>
    </row>
    <row r="3" spans="1:8" x14ac:dyDescent="0.25">
      <c r="B3" s="67"/>
      <c r="C3" s="67"/>
      <c r="D3" s="67"/>
    </row>
    <row r="4" spans="1:8" ht="15" customHeight="1" x14ac:dyDescent="0.25">
      <c r="A4" s="68" t="s">
        <v>38</v>
      </c>
      <c r="B4" s="68"/>
      <c r="C4" s="68"/>
      <c r="D4" s="68"/>
      <c r="E4" s="68"/>
      <c r="F4" s="68"/>
    </row>
    <row r="5" spans="1:8" ht="15" customHeight="1" x14ac:dyDescent="0.25">
      <c r="A5" s="68"/>
      <c r="B5" s="68"/>
      <c r="C5" s="68"/>
      <c r="D5" s="68"/>
      <c r="E5" s="68"/>
      <c r="F5" s="68"/>
    </row>
    <row r="6" spans="1:8" ht="15" customHeight="1" x14ac:dyDescent="0.25">
      <c r="A6" s="68"/>
      <c r="B6" s="68"/>
      <c r="C6" s="68"/>
      <c r="D6" s="68"/>
      <c r="E6" s="68"/>
      <c r="F6" s="68"/>
    </row>
    <row r="7" spans="1:8" x14ac:dyDescent="0.25">
      <c r="A7" s="68"/>
      <c r="B7" s="68"/>
      <c r="C7" s="68"/>
      <c r="D7" s="68"/>
      <c r="E7" s="68"/>
      <c r="F7" s="68"/>
    </row>
    <row r="8" spans="1:8" ht="4.5" customHeight="1" x14ac:dyDescent="0.25"/>
    <row r="9" spans="1:8" ht="15" customHeight="1" x14ac:dyDescent="0.25">
      <c r="A9" s="69" t="s">
        <v>39</v>
      </c>
      <c r="B9" s="49" t="s">
        <v>40</v>
      </c>
      <c r="C9" s="49" t="s">
        <v>41</v>
      </c>
      <c r="D9" s="49" t="s">
        <v>42</v>
      </c>
      <c r="E9" s="50" t="s">
        <v>43</v>
      </c>
      <c r="F9" s="70" t="s">
        <v>44</v>
      </c>
      <c r="G9" s="70"/>
    </row>
    <row r="10" spans="1:8" x14ac:dyDescent="0.25">
      <c r="A10" s="69"/>
      <c r="B10" s="51" t="s">
        <v>45</v>
      </c>
      <c r="C10" s="71"/>
      <c r="D10" s="71"/>
      <c r="E10" s="52"/>
      <c r="F10" s="70" t="s">
        <v>46</v>
      </c>
      <c r="G10" s="70"/>
      <c r="H10" s="53"/>
    </row>
    <row r="11" spans="1:8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0" t="s">
        <v>47</v>
      </c>
      <c r="G11" s="70"/>
      <c r="H11" s="53"/>
    </row>
    <row r="12" spans="1:8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0" t="s">
        <v>48</v>
      </c>
      <c r="G12" s="70"/>
      <c r="H12" s="53"/>
    </row>
    <row r="13" spans="1:8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0" t="s">
        <v>49</v>
      </c>
      <c r="G13" s="70"/>
      <c r="H13" s="53"/>
    </row>
    <row r="14" spans="1:8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0" t="s">
        <v>50</v>
      </c>
      <c r="G14" s="70"/>
      <c r="H14" s="53"/>
    </row>
    <row r="15" spans="1:8" x14ac:dyDescent="0.25">
      <c r="A15" s="69"/>
      <c r="B15" s="54"/>
      <c r="C15" s="54"/>
      <c r="D15" s="55" t="str">
        <f>IF(ISBLANK(B15)," ",VLOOKUP(B15,'Activity List'!A$4:F$98,3,))</f>
        <v xml:space="preserve"> </v>
      </c>
      <c r="E15" s="56" t="str">
        <f>IF(ISBLANK(C15)," ",D15*C15)</f>
        <v xml:space="preserve"> </v>
      </c>
      <c r="F15" s="70" t="s">
        <v>51</v>
      </c>
      <c r="G15" s="70"/>
      <c r="H15" s="53"/>
    </row>
    <row r="16" spans="1:8" ht="15.75" x14ac:dyDescent="0.25">
      <c r="A16" s="69"/>
      <c r="B16" s="72" t="s">
        <v>52</v>
      </c>
      <c r="C16" s="72"/>
      <c r="D16" s="72"/>
      <c r="E16" s="50">
        <f>SUM(E10:E15)</f>
        <v>0</v>
      </c>
      <c r="F16" s="70" t="s">
        <v>53</v>
      </c>
      <c r="G16" s="70"/>
      <c r="H16" s="53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54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73" t="s">
        <v>55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73"/>
      <c r="B28" s="51" t="s">
        <v>45</v>
      </c>
      <c r="C28" s="71"/>
      <c r="D28" s="71"/>
      <c r="E28" s="52"/>
      <c r="F28" s="64"/>
      <c r="G28" s="64"/>
    </row>
    <row r="29" spans="1:7" x14ac:dyDescent="0.25">
      <c r="A29" s="73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73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73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73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73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73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73" t="s">
        <v>56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73"/>
      <c r="B37" s="51" t="s">
        <v>45</v>
      </c>
      <c r="C37" s="71"/>
      <c r="D37" s="71"/>
      <c r="E37" s="52"/>
      <c r="F37" s="64"/>
      <c r="G37" s="64"/>
    </row>
    <row r="38" spans="1:7" x14ac:dyDescent="0.25">
      <c r="A38" s="73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73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73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73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73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73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57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73" t="s">
        <v>58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73"/>
      <c r="B55" s="51" t="s">
        <v>45</v>
      </c>
      <c r="C55" s="71"/>
      <c r="D55" s="71"/>
      <c r="E55" s="52"/>
    </row>
    <row r="56" spans="1:7" x14ac:dyDescent="0.25">
      <c r="A56" s="73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73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73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73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73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73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59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2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4:G14"/>
    <mergeCell ref="F15:G15"/>
    <mergeCell ref="B16:D16"/>
    <mergeCell ref="F16:G16"/>
    <mergeCell ref="A18:A25"/>
    <mergeCell ref="C19:D19"/>
    <mergeCell ref="B25:D25"/>
    <mergeCell ref="A1:F2"/>
    <mergeCell ref="B3:D3"/>
    <mergeCell ref="A4:F7"/>
    <mergeCell ref="A9:A16"/>
    <mergeCell ref="F9:G9"/>
    <mergeCell ref="C10:D10"/>
    <mergeCell ref="F10:G10"/>
    <mergeCell ref="F11:G11"/>
    <mergeCell ref="F12:G12"/>
    <mergeCell ref="F13:G13"/>
  </mergeCells>
  <hyperlinks>
    <hyperlink ref="F9" location="CaptainsTracking!A1" display="Return to Weekly Log" xr:uid="{04283943-C41B-4813-A8F3-E00B8EDD8E3A}"/>
    <hyperlink ref="F10" location="'Week 2 Conversion'!A1" display="Go to Week 2" xr:uid="{98CE6907-A6FA-42E8-8FF6-F28B1CB84967}"/>
    <hyperlink ref="F11" location="'Week 3 Conversion'!A1" display="Go to Week 3" xr:uid="{2E1F720B-0E58-4BA9-81D4-C834FE086483}"/>
    <hyperlink ref="F12" location="'Week 4 Conversion'!A1" display="Go to Week 4" xr:uid="{1AB2CC54-C9B2-4D75-8F64-8D66F58C0F62}"/>
    <hyperlink ref="F13" location="'Week 5 Conversion'!A1" display="Go to Week 5" xr:uid="{15FABF4E-DAF7-45EF-9925-F2102B58B7A3}"/>
    <hyperlink ref="F14" location="'Week 6 Conversion'!A1" display="Go to Week 6" xr:uid="{BB75FD0B-F59D-4ED5-824C-FCD3BEFB0C12}"/>
    <hyperlink ref="F15" location="'Week 7 Conversion'!A1" display="Go to Week 7" xr:uid="{48292687-1CA8-43C5-8D9F-805C5461ED92}"/>
    <hyperlink ref="F16" location="'Week 8 Conversion'!A1" display="Go to Week 8" xr:uid="{6028C5B5-12A6-4B4B-AE82-E72F572F571B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98B728-854B-4606-ABA4-32FAA1238DFB}">
          <x14:formula1>
            <xm:f>'Activity List'!$A$2:$A$101</xm:f>
          </x14:formula1>
          <xm:sqref>B65:B68 B69</xm:sqref>
        </x14:dataValidation>
        <x14:dataValidation type="list" allowBlank="1" showInputMessage="1" showErrorMessage="1" xr:uid="{EF19E593-9F26-4B8A-932F-A0E6F9877828}">
          <x14:formula1>
            <xm:f>'Activity List'!$A$2:$A$101</xm:f>
          </x14:formula1>
          <xm:sqref>B11:B15 B20:B24 B29:B33 B38:B42 B47:B51 B56:B60</xm:sqref>
        </x14:dataValidation>
      </x14:dataValidations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117D-426D-4832-9D7C-AFD7B94CD244}">
  <sheetPr codeName="Sheet3">
    <tabColor rgb="FFC65911"/>
    <pageSetUpPr fitToPage="1"/>
  </sheetPr>
  <dimension ref="A1:G70"/>
  <sheetViews>
    <sheetView topLeftCell="A40" workbookViewId="0">
      <selection activeCell="B65" sqref="B65:B69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7" s="46" customFormat="1" x14ac:dyDescent="0.25">
      <c r="A1" s="66" t="s">
        <v>60</v>
      </c>
      <c r="B1" s="66"/>
      <c r="C1" s="66"/>
      <c r="D1" s="66"/>
      <c r="E1" s="66"/>
      <c r="F1" s="66"/>
    </row>
    <row r="2" spans="1:7" x14ac:dyDescent="0.25">
      <c r="A2" s="66"/>
      <c r="B2" s="66"/>
      <c r="C2" s="66"/>
      <c r="D2" s="66"/>
      <c r="E2" s="66"/>
      <c r="F2" s="66"/>
    </row>
    <row r="4" spans="1:7" ht="15" customHeight="1" x14ac:dyDescent="0.25">
      <c r="A4" s="68" t="s">
        <v>61</v>
      </c>
      <c r="B4" s="68"/>
      <c r="C4" s="68"/>
      <c r="D4" s="68"/>
      <c r="E4" s="68"/>
      <c r="F4" s="68"/>
    </row>
    <row r="5" spans="1:7" ht="15" customHeight="1" x14ac:dyDescent="0.25">
      <c r="A5" s="68"/>
      <c r="B5" s="68"/>
      <c r="C5" s="68"/>
      <c r="D5" s="68"/>
      <c r="E5" s="68"/>
      <c r="F5" s="68"/>
    </row>
    <row r="6" spans="1:7" ht="15" customHeight="1" x14ac:dyDescent="0.25">
      <c r="A6" s="68"/>
      <c r="B6" s="68"/>
      <c r="C6" s="68"/>
      <c r="D6" s="68"/>
      <c r="E6" s="68"/>
      <c r="F6" s="68"/>
    </row>
    <row r="7" spans="1:7" x14ac:dyDescent="0.25">
      <c r="A7" s="68"/>
      <c r="B7" s="68"/>
      <c r="C7" s="68"/>
      <c r="D7" s="68"/>
      <c r="E7" s="68"/>
      <c r="F7" s="68"/>
    </row>
    <row r="8" spans="1:7" ht="4.5" customHeight="1" x14ac:dyDescent="0.25"/>
    <row r="9" spans="1:7" ht="15" customHeight="1" x14ac:dyDescent="0.25">
      <c r="A9" s="69" t="s">
        <v>62</v>
      </c>
      <c r="B9" s="49" t="s">
        <v>40</v>
      </c>
      <c r="C9" s="49" t="s">
        <v>41</v>
      </c>
      <c r="D9" s="49" t="s">
        <v>42</v>
      </c>
      <c r="E9" s="50" t="s">
        <v>43</v>
      </c>
      <c r="F9" s="70" t="s">
        <v>44</v>
      </c>
      <c r="G9" s="70"/>
    </row>
    <row r="10" spans="1:7" ht="15" customHeight="1" x14ac:dyDescent="0.25">
      <c r="A10" s="69"/>
      <c r="B10" s="51" t="s">
        <v>45</v>
      </c>
      <c r="C10" s="71"/>
      <c r="D10" s="71"/>
      <c r="E10" s="52"/>
      <c r="F10" s="70" t="s">
        <v>63</v>
      </c>
      <c r="G10" s="70"/>
    </row>
    <row r="11" spans="1:7" ht="15" customHeight="1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0" t="s">
        <v>47</v>
      </c>
      <c r="G11" s="70"/>
    </row>
    <row r="12" spans="1:7" ht="15" customHeight="1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0" t="s">
        <v>48</v>
      </c>
      <c r="G12" s="70"/>
    </row>
    <row r="13" spans="1:7" ht="15" customHeight="1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0" t="s">
        <v>49</v>
      </c>
      <c r="G13" s="70"/>
    </row>
    <row r="14" spans="1:7" ht="15" customHeight="1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0" t="s">
        <v>50</v>
      </c>
      <c r="G14" s="70"/>
    </row>
    <row r="15" spans="1:7" ht="15" customHeight="1" x14ac:dyDescent="0.25">
      <c r="A15" s="69"/>
      <c r="B15" s="54"/>
      <c r="C15" s="54"/>
      <c r="D15" s="55" t="str">
        <f>IF(ISBLANK(B15)," ",VLOOKUP(B15,'Activity List'!A$2:F$101,3,))</f>
        <v xml:space="preserve"> </v>
      </c>
      <c r="E15" s="56" t="str">
        <f>IF(ISBLANK(C15)," ",D15*C15)</f>
        <v xml:space="preserve"> </v>
      </c>
      <c r="F15" s="70" t="s">
        <v>51</v>
      </c>
      <c r="G15" s="70"/>
    </row>
    <row r="16" spans="1:7" ht="15.75" customHeight="1" x14ac:dyDescent="0.25">
      <c r="A16" s="69"/>
      <c r="B16" s="72" t="s">
        <v>52</v>
      </c>
      <c r="C16" s="72"/>
      <c r="D16" s="72"/>
      <c r="E16" s="50">
        <f>SUM(E10:E15)</f>
        <v>0</v>
      </c>
      <c r="F16" s="70" t="s">
        <v>53</v>
      </c>
      <c r="G16" s="70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64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69" t="s">
        <v>65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69"/>
      <c r="B28" s="51" t="s">
        <v>45</v>
      </c>
      <c r="C28" s="71"/>
      <c r="D28" s="71"/>
      <c r="E28" s="52"/>
      <c r="F28" s="64"/>
      <c r="G28" s="64"/>
    </row>
    <row r="29" spans="1:7" x14ac:dyDescent="0.25">
      <c r="A29" s="69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69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69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69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69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69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69" t="s">
        <v>66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69"/>
      <c r="B37" s="51" t="s">
        <v>45</v>
      </c>
      <c r="C37" s="71"/>
      <c r="D37" s="71"/>
      <c r="E37" s="52"/>
      <c r="F37" s="64"/>
      <c r="G37" s="64"/>
    </row>
    <row r="38" spans="1:7" x14ac:dyDescent="0.25">
      <c r="A38" s="69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69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69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69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69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69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67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69" t="s">
        <v>68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69"/>
      <c r="B55" s="51" t="s">
        <v>45</v>
      </c>
      <c r="C55" s="71"/>
      <c r="D55" s="71"/>
      <c r="E55" s="52"/>
    </row>
    <row r="56" spans="1:7" x14ac:dyDescent="0.25">
      <c r="A56" s="69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69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69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69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69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69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69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1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5:G15"/>
    <mergeCell ref="B16:D16"/>
    <mergeCell ref="F16:G16"/>
    <mergeCell ref="A18:A25"/>
    <mergeCell ref="C19:D19"/>
    <mergeCell ref="B25:D25"/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</mergeCells>
  <hyperlinks>
    <hyperlink ref="F9" location="CaptainsTracking!A1" display="Return to Weekly Log" xr:uid="{8F6BFBF0-94E3-4DBA-AFFC-02A44F5C1D29}"/>
    <hyperlink ref="F10" location="'Week 1 Conversion'!A1" display="Go to Week 1" xr:uid="{780951AA-DAD3-4495-B178-C297260F1C71}"/>
    <hyperlink ref="F11" location="'Week 3 Conversion'!A1" display="Go to Week 3" xr:uid="{A0282ACC-003E-4D83-9485-A31BAFBD08B5}"/>
    <hyperlink ref="F12" location="'Week 4 Conversion'!A1" display="Go to Week 4" xr:uid="{7FF2975F-C59D-49F1-9B7F-EEFCD27C3D56}"/>
    <hyperlink ref="F13" location="'Week 5 Conversion'!A1" display="Go to Week 5" xr:uid="{6D7EC47A-28D4-4315-8AF6-99667D3F04F0}"/>
    <hyperlink ref="F14" location="'Week 6 Conversion'!A1" display="Go to Week 6" xr:uid="{E71DA148-00D8-4595-A93C-5C5AC611FFDF}"/>
    <hyperlink ref="F15" location="'Week 7 Conversion'!A1" display="Go to Week 7" xr:uid="{35385DB0-B618-444D-9201-2FE2617CB2BA}"/>
    <hyperlink ref="F16" location="'Week 8 Conversion'!A1" display="Go to Week 8" xr:uid="{57C41CE9-D84C-4B5A-8E02-F5B2283A4BB4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A44D2EE-4BBC-4C0D-8708-9FA7BED67EC3}">
          <x14:formula1>
            <xm:f>'Activity List'!$A$2:$A$101</xm:f>
          </x14:formula1>
          <xm:sqref>B65:B69</xm:sqref>
        </x14:dataValidation>
        <x14:dataValidation type="list" allowBlank="1" showInputMessage="1" showErrorMessage="1" xr:uid="{08723D0D-C23D-4F8D-B6D3-2942839896F8}">
          <x14:formula1>
            <xm:f>'Activity List'!$A$2:$A$101</xm:f>
          </x14:formula1>
          <xm:sqref>B11:B14 B15 B20:B24 B29:B33 B38:B41 B42 B47:B51 B56:B60</xm:sqref>
        </x14:dataValidation>
      </x14:dataValidations>
    </ext>
  </extLs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9950-FE43-46B9-9AD4-CCC6344158E7}">
  <sheetPr codeName="Sheet4">
    <tabColor rgb="FFBF8F00"/>
    <pageSetUpPr fitToPage="1"/>
  </sheetPr>
  <dimension ref="A1:H70"/>
  <sheetViews>
    <sheetView topLeftCell="A40" workbookViewId="0">
      <selection activeCell="B69" sqref="B69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8" s="46" customFormat="1" x14ac:dyDescent="0.25">
      <c r="A1" s="66" t="s">
        <v>70</v>
      </c>
      <c r="B1" s="66"/>
      <c r="C1" s="66"/>
      <c r="D1" s="66"/>
      <c r="E1" s="66"/>
      <c r="F1" s="66"/>
    </row>
    <row r="2" spans="1:8" x14ac:dyDescent="0.25">
      <c r="A2" s="66"/>
      <c r="B2" s="66"/>
      <c r="C2" s="66"/>
      <c r="D2" s="66"/>
      <c r="E2" s="66"/>
      <c r="F2" s="66"/>
    </row>
    <row r="4" spans="1:8" ht="15" customHeight="1" x14ac:dyDescent="0.25">
      <c r="A4" s="68" t="s">
        <v>71</v>
      </c>
      <c r="B4" s="68"/>
      <c r="C4" s="68"/>
      <c r="D4" s="68"/>
      <c r="E4" s="68"/>
      <c r="F4" s="68"/>
    </row>
    <row r="5" spans="1:8" ht="15" customHeight="1" x14ac:dyDescent="0.25">
      <c r="A5" s="68"/>
      <c r="B5" s="68"/>
      <c r="C5" s="68"/>
      <c r="D5" s="68"/>
      <c r="E5" s="68"/>
      <c r="F5" s="68"/>
    </row>
    <row r="6" spans="1:8" ht="15" customHeight="1" x14ac:dyDescent="0.25">
      <c r="A6" s="68"/>
      <c r="B6" s="68"/>
      <c r="C6" s="68"/>
      <c r="D6" s="68"/>
      <c r="E6" s="68"/>
      <c r="F6" s="68"/>
    </row>
    <row r="7" spans="1:8" x14ac:dyDescent="0.25">
      <c r="A7" s="68"/>
      <c r="B7" s="68"/>
      <c r="C7" s="68"/>
      <c r="D7" s="68"/>
      <c r="E7" s="68"/>
      <c r="F7" s="68"/>
    </row>
    <row r="8" spans="1:8" ht="4.5" customHeight="1" x14ac:dyDescent="0.25"/>
    <row r="9" spans="1:8" ht="15" customHeight="1" x14ac:dyDescent="0.25">
      <c r="A9" s="69" t="s">
        <v>72</v>
      </c>
      <c r="B9" s="49" t="s">
        <v>40</v>
      </c>
      <c r="C9" s="49" t="s">
        <v>41</v>
      </c>
      <c r="D9" s="49" t="s">
        <v>42</v>
      </c>
      <c r="E9" s="50" t="s">
        <v>43</v>
      </c>
      <c r="F9" s="70" t="s">
        <v>44</v>
      </c>
      <c r="G9" s="70"/>
      <c r="H9" s="64"/>
    </row>
    <row r="10" spans="1:8" ht="15" customHeight="1" x14ac:dyDescent="0.25">
      <c r="A10" s="69"/>
      <c r="B10" s="51" t="s">
        <v>45</v>
      </c>
      <c r="C10" s="71"/>
      <c r="D10" s="71"/>
      <c r="E10" s="52"/>
      <c r="F10" s="70" t="s">
        <v>63</v>
      </c>
      <c r="G10" s="70"/>
    </row>
    <row r="11" spans="1:8" ht="15" customHeight="1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0" t="s">
        <v>46</v>
      </c>
      <c r="G11" s="70"/>
    </row>
    <row r="12" spans="1:8" ht="15" customHeight="1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0" t="s">
        <v>48</v>
      </c>
      <c r="G12" s="70"/>
    </row>
    <row r="13" spans="1:8" ht="15" customHeight="1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0" t="s">
        <v>49</v>
      </c>
      <c r="G13" s="70"/>
    </row>
    <row r="14" spans="1:8" ht="15" customHeight="1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0" t="s">
        <v>50</v>
      </c>
      <c r="G14" s="70"/>
    </row>
    <row r="15" spans="1:8" ht="15" customHeight="1" x14ac:dyDescent="0.25">
      <c r="A15" s="69"/>
      <c r="B15" s="54"/>
      <c r="C15" s="54"/>
      <c r="D15" s="55" t="str">
        <f>IF(ISBLANK(B15)," ",VLOOKUP(B15,'Activity List'!A$2:F$101,3,))</f>
        <v xml:space="preserve"> </v>
      </c>
      <c r="E15" s="56" t="str">
        <f>IF(ISBLANK(C15)," ",D15*C15)</f>
        <v xml:space="preserve"> </v>
      </c>
      <c r="F15" s="70" t="s">
        <v>51</v>
      </c>
      <c r="G15" s="70"/>
    </row>
    <row r="16" spans="1:8" ht="15.75" customHeight="1" x14ac:dyDescent="0.25">
      <c r="A16" s="69"/>
      <c r="B16" s="72" t="s">
        <v>52</v>
      </c>
      <c r="C16" s="72"/>
      <c r="D16" s="72"/>
      <c r="E16" s="50">
        <f>SUM(E10:E15)</f>
        <v>0</v>
      </c>
      <c r="F16" s="70" t="s">
        <v>53</v>
      </c>
      <c r="G16" s="70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73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69" t="s">
        <v>74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69"/>
      <c r="B28" s="51" t="s">
        <v>45</v>
      </c>
      <c r="C28" s="71"/>
      <c r="D28" s="71"/>
      <c r="E28" s="52"/>
      <c r="F28" s="64"/>
      <c r="G28" s="64"/>
    </row>
    <row r="29" spans="1:7" x14ac:dyDescent="0.25">
      <c r="A29" s="69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69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69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69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69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69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69" t="s">
        <v>75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69"/>
      <c r="B37" s="51" t="s">
        <v>45</v>
      </c>
      <c r="C37" s="71"/>
      <c r="D37" s="71"/>
      <c r="E37" s="52"/>
      <c r="F37" s="64"/>
      <c r="G37" s="64"/>
    </row>
    <row r="38" spans="1:7" x14ac:dyDescent="0.25">
      <c r="A38" s="69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69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69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69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69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69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76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69" t="s">
        <v>77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69"/>
      <c r="B55" s="51" t="s">
        <v>45</v>
      </c>
      <c r="C55" s="71"/>
      <c r="D55" s="71"/>
      <c r="E55" s="52"/>
    </row>
    <row r="56" spans="1:7" x14ac:dyDescent="0.25">
      <c r="A56" s="69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69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69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69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69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69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78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1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5:G15"/>
    <mergeCell ref="B16:D16"/>
    <mergeCell ref="F16:G16"/>
    <mergeCell ref="A18:A25"/>
    <mergeCell ref="C19:D19"/>
    <mergeCell ref="B25:D25"/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</mergeCells>
  <hyperlinks>
    <hyperlink ref="F9" location="CaptainsTracking!A1" display="Return to Weekly Log" xr:uid="{1AB59CA2-D3F6-40B5-9916-9187C8E12036}"/>
    <hyperlink ref="F10" location="'Week 1 Conversion'!A1" display="Go to Week 1" xr:uid="{56EDC94B-D1EF-4EEB-B5EF-6EBF23248327}"/>
    <hyperlink ref="F11" location="'Week 2 Conversion'!A1" display="Go to Week 2" xr:uid="{49538E3E-30AC-4A65-8B33-0334A69D62F5}"/>
    <hyperlink ref="F12" location="'Week 4 Conversion'!A1" display="Go to Week 4" xr:uid="{4DE21CF8-8C93-4342-BB17-956177257E93}"/>
    <hyperlink ref="F13" location="'Week 5 Conversion'!A1" display="Go to Week 5" xr:uid="{4BE39525-19ED-40D7-80C2-F725A7A3402C}"/>
    <hyperlink ref="F14" location="'Week 6 Conversion'!A1" display="Go to Week 6" xr:uid="{BD27AECB-1245-4D07-9E91-8E6B1C298201}"/>
    <hyperlink ref="F15" location="'Week 7 Conversion'!A1" display="Go to Week 7" xr:uid="{F41BEE38-DDFF-4FDA-84F9-ED999972B8FF}"/>
    <hyperlink ref="F16" location="'Week 8 Conversion'!A1" display="Go to Week 8" xr:uid="{997DC7C0-B564-415F-85F0-614C42E00A98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410562-B110-4EFD-B495-49EE3F6B8749}">
          <x14:formula1>
            <xm:f>'Activity List'!$A$2:$A$101</xm:f>
          </x14:formula1>
          <xm:sqref>B65:B68 B69</xm:sqref>
        </x14:dataValidation>
        <x14:dataValidation type="list" allowBlank="1" showInputMessage="1" showErrorMessage="1" xr:uid="{147778AB-655C-4BAB-9F33-3C6AA65BE9AC}">
          <x14:formula1>
            <xm:f>'Activity List'!$A$2:$A$101</xm:f>
          </x14:formula1>
          <xm:sqref>B11:B15 B20:B24 B29:B33 B38:B42 B47:B51 B56:B60</xm:sqref>
        </x14:dataValidation>
      </x14:dataValidations>
    </ext>
  </extLs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BE3B-D469-433C-B59C-EBE5AD942C09}">
  <sheetPr codeName="Sheet5">
    <tabColor rgb="FFC6E0B4"/>
    <pageSetUpPr fitToPage="1"/>
  </sheetPr>
  <dimension ref="A1:G70"/>
  <sheetViews>
    <sheetView topLeftCell="A40" workbookViewId="0">
      <selection activeCell="B69" sqref="B69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7" s="46" customFormat="1" x14ac:dyDescent="0.25">
      <c r="A1" s="66" t="s">
        <v>79</v>
      </c>
      <c r="B1" s="66"/>
      <c r="C1" s="66"/>
      <c r="D1" s="66"/>
      <c r="E1" s="66"/>
      <c r="F1" s="66"/>
    </row>
    <row r="2" spans="1:7" x14ac:dyDescent="0.25">
      <c r="A2" s="66"/>
      <c r="B2" s="66"/>
      <c r="C2" s="66"/>
      <c r="D2" s="66"/>
      <c r="E2" s="66"/>
      <c r="F2" s="66"/>
    </row>
    <row r="4" spans="1:7" ht="15" customHeight="1" x14ac:dyDescent="0.25">
      <c r="A4" s="68" t="s">
        <v>71</v>
      </c>
      <c r="B4" s="68"/>
      <c r="C4" s="68"/>
      <c r="D4" s="68"/>
      <c r="E4" s="68"/>
      <c r="F4" s="68"/>
    </row>
    <row r="5" spans="1:7" ht="15" customHeight="1" x14ac:dyDescent="0.25">
      <c r="A5" s="68"/>
      <c r="B5" s="68"/>
      <c r="C5" s="68"/>
      <c r="D5" s="68"/>
      <c r="E5" s="68"/>
      <c r="F5" s="68"/>
    </row>
    <row r="6" spans="1:7" ht="15" customHeight="1" x14ac:dyDescent="0.25">
      <c r="A6" s="68"/>
      <c r="B6" s="68"/>
      <c r="C6" s="68"/>
      <c r="D6" s="68"/>
      <c r="E6" s="68"/>
      <c r="F6" s="68"/>
    </row>
    <row r="7" spans="1:7" x14ac:dyDescent="0.25">
      <c r="A7" s="68"/>
      <c r="B7" s="68"/>
      <c r="C7" s="68"/>
      <c r="D7" s="68"/>
      <c r="E7" s="68"/>
      <c r="F7" s="68"/>
    </row>
    <row r="8" spans="1:7" ht="4.5" customHeight="1" x14ac:dyDescent="0.25"/>
    <row r="9" spans="1:7" ht="15" customHeight="1" x14ac:dyDescent="0.25">
      <c r="A9" s="69" t="s">
        <v>80</v>
      </c>
      <c r="B9" s="49" t="s">
        <v>40</v>
      </c>
      <c r="C9" s="49" t="s">
        <v>41</v>
      </c>
      <c r="D9" s="49" t="s">
        <v>42</v>
      </c>
      <c r="E9" s="50" t="s">
        <v>43</v>
      </c>
      <c r="F9" s="70" t="s">
        <v>44</v>
      </c>
      <c r="G9" s="70"/>
    </row>
    <row r="10" spans="1:7" ht="15" customHeight="1" x14ac:dyDescent="0.25">
      <c r="A10" s="69"/>
      <c r="B10" s="51" t="s">
        <v>45</v>
      </c>
      <c r="C10" s="71"/>
      <c r="D10" s="71"/>
      <c r="E10" s="52"/>
      <c r="F10" s="70" t="s">
        <v>63</v>
      </c>
      <c r="G10" s="70"/>
    </row>
    <row r="11" spans="1:7" ht="15" customHeight="1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0" t="s">
        <v>46</v>
      </c>
      <c r="G11" s="70"/>
    </row>
    <row r="12" spans="1:7" ht="15" customHeight="1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0" t="s">
        <v>47</v>
      </c>
      <c r="G12" s="70"/>
    </row>
    <row r="13" spans="1:7" ht="15" customHeight="1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0" t="s">
        <v>49</v>
      </c>
      <c r="G13" s="70"/>
    </row>
    <row r="14" spans="1:7" ht="15" customHeight="1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0" t="s">
        <v>50</v>
      </c>
      <c r="G14" s="70"/>
    </row>
    <row r="15" spans="1:7" ht="15" customHeight="1" x14ac:dyDescent="0.25">
      <c r="A15" s="69"/>
      <c r="B15" s="54"/>
      <c r="C15" s="54"/>
      <c r="D15" s="55" t="str">
        <f>IF(ISBLANK(B15)," ",VLOOKUP(B15,'Activity List'!A$2:F$101,3,))</f>
        <v xml:space="preserve"> </v>
      </c>
      <c r="E15" s="56" t="str">
        <f>IF(ISBLANK(C15)," ",D15*C15)</f>
        <v xml:space="preserve"> </v>
      </c>
      <c r="F15" s="70" t="s">
        <v>51</v>
      </c>
      <c r="G15" s="70"/>
    </row>
    <row r="16" spans="1:7" ht="15.75" customHeight="1" x14ac:dyDescent="0.25">
      <c r="A16" s="69"/>
      <c r="B16" s="72" t="s">
        <v>52</v>
      </c>
      <c r="C16" s="72"/>
      <c r="D16" s="72"/>
      <c r="E16" s="50">
        <f>SUM(E10:E15)</f>
        <v>0</v>
      </c>
      <c r="F16" s="70" t="s">
        <v>53</v>
      </c>
      <c r="G16" s="70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81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69" t="s">
        <v>82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69"/>
      <c r="B28" s="51" t="s">
        <v>45</v>
      </c>
      <c r="C28" s="71"/>
      <c r="D28" s="71"/>
      <c r="E28" s="52"/>
      <c r="F28" s="64"/>
      <c r="G28" s="64"/>
    </row>
    <row r="29" spans="1:7" x14ac:dyDescent="0.25">
      <c r="A29" s="69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69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69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69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69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69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69" t="s">
        <v>83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69"/>
      <c r="B37" s="51" t="s">
        <v>45</v>
      </c>
      <c r="C37" s="71"/>
      <c r="D37" s="71"/>
      <c r="E37" s="52"/>
      <c r="F37" s="64"/>
      <c r="G37" s="64"/>
    </row>
    <row r="38" spans="1:7" x14ac:dyDescent="0.25">
      <c r="A38" s="69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69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69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69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69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69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84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69" t="s">
        <v>85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69"/>
      <c r="B55" s="51" t="s">
        <v>45</v>
      </c>
      <c r="C55" s="71"/>
      <c r="D55" s="71"/>
      <c r="E55" s="52"/>
    </row>
    <row r="56" spans="1:7" x14ac:dyDescent="0.25">
      <c r="A56" s="69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69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69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69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69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69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86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1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5:G15"/>
    <mergeCell ref="B16:D16"/>
    <mergeCell ref="F16:G16"/>
    <mergeCell ref="A18:A25"/>
    <mergeCell ref="C19:D19"/>
    <mergeCell ref="B25:D25"/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</mergeCells>
  <hyperlinks>
    <hyperlink ref="F9" location="CaptainsTracking!A1" display="Return to Weekly Log" xr:uid="{CD3218B0-628C-449E-9763-9A1A8C39C6F0}"/>
    <hyperlink ref="F10" location="'Week 1 Conversion'!A1" display="Go to Week 1" xr:uid="{92AA9376-D509-4FF4-AF6F-3F77A7E1135F}"/>
    <hyperlink ref="F11" location="'Week 2 Conversion'!A1" display="Go to Week 2" xr:uid="{8A8D1E9A-26E8-484D-B8BB-8F8687128697}"/>
    <hyperlink ref="F12" location="'Week 3 Conversion'!A1" display="Go to Week 3" xr:uid="{7C94DF83-EA46-4AEC-84ED-BB35D50117A0}"/>
    <hyperlink ref="F13" location="'Week 5 Conversion'!A1" display="Go to Week 5" xr:uid="{18828E19-A89B-48EA-BC0F-25814E1A2394}"/>
    <hyperlink ref="F14" location="'Week 6 Conversion'!A1" display="Go to Week 6" xr:uid="{2D5B8914-096D-4D5F-8F0A-DFE16E202A20}"/>
    <hyperlink ref="F15" location="'Week 7 Conversion'!A1" display="Go to Week 7" xr:uid="{BB691A91-97FB-4BC5-A8ED-84C63B6EF4F8}"/>
    <hyperlink ref="F16" location="'Week 8 Conversion'!A1" display="Go to Week 8" xr:uid="{4CBBEB6D-2305-4E81-AEA0-3CD709517971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E0CF54-79E9-407D-BD24-274F963100BA}">
          <x14:formula1>
            <xm:f>'Activity List'!$A$2:$A$101</xm:f>
          </x14:formula1>
          <xm:sqref>B47:B51 B56:B60 B65:B68 B69</xm:sqref>
        </x14:dataValidation>
        <x14:dataValidation type="list" allowBlank="1" showInputMessage="1" showErrorMessage="1" xr:uid="{A8D73749-0E4D-4102-A202-4F58B047B95A}">
          <x14:formula1>
            <xm:f>'Activity List'!$A$2:$A$101</xm:f>
          </x14:formula1>
          <xm:sqref>B11:B15 B20:B24 B29:B33 B38:B42</xm:sqref>
        </x14:dataValidation>
      </x14:dataValidations>
    </ext>
  </extLst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58E2-58B9-4047-8F69-250C46D6DB6D}">
  <sheetPr codeName="Sheet6">
    <tabColor rgb="FFF8CBAD"/>
    <pageSetUpPr fitToPage="1"/>
  </sheetPr>
  <dimension ref="A1:G70"/>
  <sheetViews>
    <sheetView topLeftCell="A63" workbookViewId="0">
      <selection activeCell="B69" sqref="B69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7" s="46" customFormat="1" x14ac:dyDescent="0.25">
      <c r="A1" s="66" t="s">
        <v>87</v>
      </c>
      <c r="B1" s="66"/>
      <c r="C1" s="66"/>
      <c r="D1" s="66"/>
      <c r="E1" s="66"/>
      <c r="F1" s="66"/>
    </row>
    <row r="2" spans="1:7" x14ac:dyDescent="0.25">
      <c r="A2" s="66"/>
      <c r="B2" s="66"/>
      <c r="C2" s="66"/>
      <c r="D2" s="66"/>
      <c r="E2" s="66"/>
      <c r="F2" s="66"/>
    </row>
    <row r="4" spans="1:7" ht="15" customHeight="1" x14ac:dyDescent="0.25">
      <c r="A4" s="75" t="s">
        <v>88</v>
      </c>
      <c r="B4" s="75"/>
      <c r="C4" s="75"/>
      <c r="D4" s="75"/>
      <c r="E4" s="75"/>
      <c r="F4" s="75"/>
    </row>
    <row r="5" spans="1:7" ht="15" customHeight="1" x14ac:dyDescent="0.25">
      <c r="A5" s="75"/>
      <c r="B5" s="75"/>
      <c r="C5" s="75"/>
      <c r="D5" s="75"/>
      <c r="E5" s="75"/>
      <c r="F5" s="75"/>
    </row>
    <row r="6" spans="1:7" ht="15" customHeight="1" x14ac:dyDescent="0.25">
      <c r="A6" s="75"/>
      <c r="B6" s="75"/>
      <c r="C6" s="75"/>
      <c r="D6" s="75"/>
      <c r="E6" s="75"/>
      <c r="F6" s="75"/>
    </row>
    <row r="7" spans="1:7" x14ac:dyDescent="0.25">
      <c r="A7" s="75"/>
      <c r="B7" s="75"/>
      <c r="C7" s="75"/>
      <c r="D7" s="75"/>
      <c r="E7" s="75"/>
      <c r="F7" s="75"/>
    </row>
    <row r="8" spans="1:7" ht="4.5" customHeight="1" x14ac:dyDescent="0.25"/>
    <row r="9" spans="1:7" ht="15" customHeight="1" x14ac:dyDescent="0.25">
      <c r="A9" s="69" t="s">
        <v>89</v>
      </c>
      <c r="B9" s="49" t="s">
        <v>40</v>
      </c>
      <c r="C9" s="74" t="s">
        <v>41</v>
      </c>
      <c r="D9" s="49" t="s">
        <v>42</v>
      </c>
      <c r="E9" s="50" t="s">
        <v>43</v>
      </c>
      <c r="F9" s="70" t="s">
        <v>44</v>
      </c>
      <c r="G9" s="70"/>
    </row>
    <row r="10" spans="1:7" x14ac:dyDescent="0.25">
      <c r="A10" s="69"/>
      <c r="B10" s="51" t="s">
        <v>45</v>
      </c>
      <c r="C10" s="71"/>
      <c r="D10" s="71"/>
      <c r="E10" s="52"/>
      <c r="F10" s="70" t="s">
        <v>63</v>
      </c>
      <c r="G10" s="70"/>
    </row>
    <row r="11" spans="1:7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0" t="s">
        <v>46</v>
      </c>
      <c r="G11" s="70"/>
    </row>
    <row r="12" spans="1:7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0" t="s">
        <v>47</v>
      </c>
      <c r="G12" s="70"/>
    </row>
    <row r="13" spans="1:7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0" t="s">
        <v>48</v>
      </c>
      <c r="G13" s="70"/>
    </row>
    <row r="14" spans="1:7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0" t="s">
        <v>50</v>
      </c>
      <c r="G14" s="70"/>
    </row>
    <row r="15" spans="1:7" x14ac:dyDescent="0.25">
      <c r="A15" s="69"/>
      <c r="B15" s="54"/>
      <c r="C15" s="54"/>
      <c r="D15" s="55" t="str">
        <f>IF(ISBLANK(B15)," ",VLOOKUP(B15,'Activity List'!A$2:F$101,3,))</f>
        <v xml:space="preserve"> </v>
      </c>
      <c r="E15" s="56" t="str">
        <f>IF(ISBLANK(C15)," ",D15*C15)</f>
        <v xml:space="preserve"> </v>
      </c>
      <c r="F15" s="70" t="s">
        <v>51</v>
      </c>
      <c r="G15" s="70"/>
    </row>
    <row r="16" spans="1:7" ht="15.75" x14ac:dyDescent="0.25">
      <c r="A16" s="69"/>
      <c r="B16" s="72" t="s">
        <v>52</v>
      </c>
      <c r="C16" s="72"/>
      <c r="D16" s="72"/>
      <c r="E16" s="50">
        <f>SUM(E10:E15)</f>
        <v>0</v>
      </c>
      <c r="F16" s="70" t="s">
        <v>53</v>
      </c>
      <c r="G16" s="70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90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69" t="s">
        <v>91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69"/>
      <c r="B28" s="51" t="s">
        <v>45</v>
      </c>
      <c r="C28" s="71"/>
      <c r="D28" s="71"/>
      <c r="E28" s="52"/>
      <c r="F28" s="64"/>
      <c r="G28" s="64"/>
    </row>
    <row r="29" spans="1:7" x14ac:dyDescent="0.25">
      <c r="A29" s="69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69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69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69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69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69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69" t="s">
        <v>92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69"/>
      <c r="B37" s="51" t="s">
        <v>45</v>
      </c>
      <c r="C37" s="71"/>
      <c r="D37" s="71"/>
      <c r="E37" s="52"/>
      <c r="F37" s="64"/>
      <c r="G37" s="64"/>
    </row>
    <row r="38" spans="1:7" x14ac:dyDescent="0.25">
      <c r="A38" s="69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69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69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69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69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69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93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69" t="s">
        <v>94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69"/>
      <c r="B55" s="51" t="s">
        <v>45</v>
      </c>
      <c r="C55" s="71"/>
      <c r="D55" s="71"/>
      <c r="E55" s="52"/>
    </row>
    <row r="56" spans="1:7" x14ac:dyDescent="0.25">
      <c r="A56" s="69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69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69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69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69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69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95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1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5:G15"/>
    <mergeCell ref="B16:D16"/>
    <mergeCell ref="F16:G16"/>
    <mergeCell ref="A18:A25"/>
    <mergeCell ref="C19:D19"/>
    <mergeCell ref="B25:D25"/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</mergeCells>
  <hyperlinks>
    <hyperlink ref="F9" location="CaptainsTracking!A1" display="Return to Weekly Log" xr:uid="{5C32B642-CD69-400A-B131-D8CF8FE6E91A}"/>
    <hyperlink ref="F10" location="'Week 1 Conversion'!A1" display="Go to Week 1" xr:uid="{A9342E7E-3E74-4121-921E-3488BCDE5FC6}"/>
    <hyperlink ref="F11" location="'Week 2 Conversion'!A1" display="Go to Week 2" xr:uid="{17D2FFDB-7217-49B7-A57D-9CA471177EBB}"/>
    <hyperlink ref="F12" location="'Week 3 Conversion'!A1" display="Go to Week 3" xr:uid="{8A25C21C-F027-432C-A4E1-FF8C6818C60D}"/>
    <hyperlink ref="F13" location="'Week 4 Conversion'!A1" display="Go to Week 4" xr:uid="{EADF1C16-FDFB-4615-A4DE-71725B3FEF2F}"/>
    <hyperlink ref="F14" location="'Week 6 Conversion'!A1" display="Go to Week 6" xr:uid="{19F33CA3-E11C-44E0-BC99-30F056BE1CA5}"/>
    <hyperlink ref="F15" location="'Week 7 Conversion'!A1" display="Go to Week 7" xr:uid="{9A62E96C-77C6-4000-B7DD-A995E3BA0D18}"/>
    <hyperlink ref="F16" location="'Week 8 Conversion'!A1" display="Go to Week 8" xr:uid="{754CF360-A93B-4AF8-8737-EFE787FD58A0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279E47-14CC-4052-A401-86EAD4361A42}">
          <x14:formula1>
            <xm:f>'Activity List'!$A$2:$A$101</xm:f>
          </x14:formula1>
          <xm:sqref>B11:B15 B20:B24 B29:B33 B38:B42 B47:B51 B56:B60 B65:B68 B69</xm:sqref>
        </x14:dataValidation>
      </x14:dataValidations>
    </ext>
  </extLs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F667-C5CA-4EEC-A2B3-7E1C9E35C2F5}">
  <sheetPr codeName="Sheet7">
    <tabColor rgb="FFFFE699"/>
    <pageSetUpPr fitToPage="1"/>
  </sheetPr>
  <dimension ref="A1:G70"/>
  <sheetViews>
    <sheetView topLeftCell="A40" workbookViewId="0">
      <selection activeCell="B69" sqref="B69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7" s="46" customFormat="1" x14ac:dyDescent="0.25">
      <c r="A1" s="66" t="s">
        <v>96</v>
      </c>
      <c r="B1" s="66"/>
      <c r="C1" s="66"/>
      <c r="D1" s="66"/>
      <c r="E1" s="66"/>
      <c r="F1" s="66"/>
    </row>
    <row r="2" spans="1:7" x14ac:dyDescent="0.25">
      <c r="A2" s="66"/>
      <c r="B2" s="66"/>
      <c r="C2" s="66"/>
      <c r="D2" s="66"/>
      <c r="E2" s="66"/>
      <c r="F2" s="66"/>
    </row>
    <row r="4" spans="1:7" ht="15" customHeight="1" x14ac:dyDescent="0.25">
      <c r="A4" s="68" t="s">
        <v>71</v>
      </c>
      <c r="B4" s="68"/>
      <c r="C4" s="68"/>
      <c r="D4" s="68"/>
      <c r="E4" s="68"/>
      <c r="F4" s="68"/>
    </row>
    <row r="5" spans="1:7" ht="15" customHeight="1" x14ac:dyDescent="0.25">
      <c r="A5" s="68"/>
      <c r="B5" s="68"/>
      <c r="C5" s="68"/>
      <c r="D5" s="68"/>
      <c r="E5" s="68"/>
      <c r="F5" s="68"/>
    </row>
    <row r="6" spans="1:7" ht="15" customHeight="1" x14ac:dyDescent="0.25">
      <c r="A6" s="68"/>
      <c r="B6" s="68"/>
      <c r="C6" s="68"/>
      <c r="D6" s="68"/>
      <c r="E6" s="68"/>
      <c r="F6" s="68"/>
    </row>
    <row r="7" spans="1:7" x14ac:dyDescent="0.25">
      <c r="A7" s="68"/>
      <c r="B7" s="68"/>
      <c r="C7" s="68"/>
      <c r="D7" s="68"/>
      <c r="E7" s="68"/>
      <c r="F7" s="68"/>
    </row>
    <row r="8" spans="1:7" ht="4.5" customHeight="1" x14ac:dyDescent="0.25"/>
    <row r="9" spans="1:7" ht="15" customHeight="1" x14ac:dyDescent="0.25">
      <c r="A9" s="69" t="s">
        <v>97</v>
      </c>
      <c r="B9" s="49" t="s">
        <v>40</v>
      </c>
      <c r="C9" s="49" t="s">
        <v>41</v>
      </c>
      <c r="D9" s="49" t="s">
        <v>42</v>
      </c>
      <c r="E9" s="50" t="s">
        <v>43</v>
      </c>
      <c r="F9" s="70" t="s">
        <v>44</v>
      </c>
      <c r="G9" s="70"/>
    </row>
    <row r="10" spans="1:7" x14ac:dyDescent="0.25">
      <c r="A10" s="69"/>
      <c r="B10" s="51" t="s">
        <v>45</v>
      </c>
      <c r="C10" s="71"/>
      <c r="D10" s="71"/>
      <c r="E10" s="52"/>
      <c r="F10" s="70" t="s">
        <v>63</v>
      </c>
      <c r="G10" s="70"/>
    </row>
    <row r="11" spans="1:7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0" t="s">
        <v>46</v>
      </c>
      <c r="G11" s="70"/>
    </row>
    <row r="12" spans="1:7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0" t="s">
        <v>47</v>
      </c>
      <c r="G12" s="70"/>
    </row>
    <row r="13" spans="1:7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0" t="s">
        <v>48</v>
      </c>
      <c r="G13" s="70"/>
    </row>
    <row r="14" spans="1:7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0" t="s">
        <v>49</v>
      </c>
      <c r="G14" s="70"/>
    </row>
    <row r="15" spans="1:7" x14ac:dyDescent="0.25">
      <c r="A15" s="69"/>
      <c r="B15" s="54"/>
      <c r="C15" s="54"/>
      <c r="D15" s="55" t="str">
        <f>IF(ISBLANK(B15)," ",VLOOKUP(B15,'Activity List'!A$2:F$101,3,))</f>
        <v xml:space="preserve"> </v>
      </c>
      <c r="E15" s="56" t="str">
        <f>IF(ISBLANK(C15)," ",D15*C15)</f>
        <v xml:space="preserve"> </v>
      </c>
      <c r="F15" s="70" t="s">
        <v>51</v>
      </c>
      <c r="G15" s="70"/>
    </row>
    <row r="16" spans="1:7" ht="15.75" x14ac:dyDescent="0.25">
      <c r="A16" s="69"/>
      <c r="B16" s="72" t="s">
        <v>52</v>
      </c>
      <c r="C16" s="72"/>
      <c r="D16" s="72"/>
      <c r="E16" s="50">
        <f>SUM(E10:E15)</f>
        <v>0</v>
      </c>
      <c r="F16" s="70" t="s">
        <v>53</v>
      </c>
      <c r="G16" s="70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98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69" t="s">
        <v>99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69"/>
      <c r="B28" s="51" t="s">
        <v>45</v>
      </c>
      <c r="C28" s="71"/>
      <c r="D28" s="71"/>
      <c r="E28" s="52"/>
      <c r="F28" s="64"/>
      <c r="G28" s="64"/>
    </row>
    <row r="29" spans="1:7" x14ac:dyDescent="0.25">
      <c r="A29" s="69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69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69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69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69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69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69" t="s">
        <v>100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69"/>
      <c r="B37" s="51" t="s">
        <v>45</v>
      </c>
      <c r="C37" s="71"/>
      <c r="D37" s="71"/>
      <c r="E37" s="52"/>
      <c r="F37" s="64"/>
      <c r="G37" s="64"/>
    </row>
    <row r="38" spans="1:7" x14ac:dyDescent="0.25">
      <c r="A38" s="69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69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69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69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69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69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101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69" t="s">
        <v>102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69"/>
      <c r="B55" s="51" t="s">
        <v>45</v>
      </c>
      <c r="C55" s="71"/>
      <c r="D55" s="71"/>
      <c r="E55" s="52"/>
    </row>
    <row r="56" spans="1:7" x14ac:dyDescent="0.25">
      <c r="A56" s="69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69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69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69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69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69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103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1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5:G15"/>
    <mergeCell ref="B16:D16"/>
    <mergeCell ref="F16:G16"/>
    <mergeCell ref="A18:A25"/>
    <mergeCell ref="C19:D19"/>
    <mergeCell ref="B25:D25"/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</mergeCells>
  <hyperlinks>
    <hyperlink ref="F9" location="CaptainsTracking!A1" display="Return to Weekly Log" xr:uid="{FBB6ED02-15A8-4EE9-884A-B451F8074C49}"/>
    <hyperlink ref="F10" location="'Week 1 Conversion'!A1" display="Go to Week 1" xr:uid="{5DCF7B7F-BA42-408F-A12B-E0FC6669226D}"/>
    <hyperlink ref="F11" location="'Week 2 Conversion'!A1" display="Go to Week 2" xr:uid="{3D98FC1A-B9FD-469E-A19B-C71A2021C80C}"/>
    <hyperlink ref="F12" location="'Week 3 Conversion'!A1" display="Go to Week 3" xr:uid="{6B3A462A-8C3C-476F-AB8A-80AB61480BE9}"/>
    <hyperlink ref="F13" location="'Week 4 Conversion'!A1" display="Go to Week 4" xr:uid="{6920A67D-1C39-4816-9704-B5AECBC33F86}"/>
    <hyperlink ref="F14" location="'Week 5 Conversion'!A1" display="Go to Week 5" xr:uid="{EE45019E-244B-4629-826A-18680B99D12F}"/>
    <hyperlink ref="F15" location="'Week 7 Conversion'!A1" display="Go to Week 7" xr:uid="{88BD7A85-464E-40A4-922F-E5AAACC64DDA}"/>
    <hyperlink ref="F16" location="'Week 8 Conversion'!A1" display="Go to Week 8" xr:uid="{468AA62C-D283-41AC-A453-D2A216706A0D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5EC4787-7555-4FB3-AE96-C93AE77073B0}">
          <x14:formula1>
            <xm:f>'Activity List'!$A$2:$A$101</xm:f>
          </x14:formula1>
          <xm:sqref>B56:B60 B20:B24 B29:B33 B38:B42 B47:B51 B65:B68 B69</xm:sqref>
        </x14:dataValidation>
        <x14:dataValidation type="list" allowBlank="1" showInputMessage="1" showErrorMessage="1" xr:uid="{E7B8126F-C23D-4112-BCA6-99AC56C59D87}">
          <x14:formula1>
            <xm:f>'Activity List'!$A$2:$A$101</xm:f>
          </x14:formula1>
          <xm:sqref>B11:B15</xm:sqref>
        </x14:dataValidation>
      </x14:dataValidations>
    </ext>
  </extLst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D930-B0F6-4F6C-917E-1B02281453D5}">
  <sheetPr codeName="Sheet8">
    <tabColor rgb="FFFF0000"/>
    <pageSetUpPr fitToPage="1"/>
  </sheetPr>
  <dimension ref="A1:G70"/>
  <sheetViews>
    <sheetView topLeftCell="A40" workbookViewId="0">
      <selection activeCell="B69" sqref="B69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7" s="46" customFormat="1" x14ac:dyDescent="0.25">
      <c r="A1" s="66" t="s">
        <v>104</v>
      </c>
      <c r="B1" s="66"/>
      <c r="C1" s="66"/>
      <c r="D1" s="66"/>
      <c r="E1" s="66"/>
      <c r="F1" s="66"/>
    </row>
    <row r="2" spans="1:7" x14ac:dyDescent="0.25">
      <c r="A2" s="66"/>
      <c r="B2" s="66"/>
      <c r="C2" s="66"/>
      <c r="D2" s="66"/>
      <c r="E2" s="66"/>
      <c r="F2" s="66"/>
    </row>
    <row r="4" spans="1:7" ht="15" customHeight="1" x14ac:dyDescent="0.25">
      <c r="A4" s="68" t="s">
        <v>71</v>
      </c>
      <c r="B4" s="68"/>
      <c r="C4" s="68"/>
      <c r="D4" s="68"/>
      <c r="E4" s="68"/>
      <c r="F4" s="68"/>
    </row>
    <row r="5" spans="1:7" ht="15" customHeight="1" x14ac:dyDescent="0.25">
      <c r="A5" s="68"/>
      <c r="B5" s="68"/>
      <c r="C5" s="68"/>
      <c r="D5" s="68"/>
      <c r="E5" s="68"/>
      <c r="F5" s="68"/>
    </row>
    <row r="6" spans="1:7" ht="15" customHeight="1" x14ac:dyDescent="0.25">
      <c r="A6" s="68"/>
      <c r="B6" s="68"/>
      <c r="C6" s="68"/>
      <c r="D6" s="68"/>
      <c r="E6" s="68"/>
      <c r="F6" s="68"/>
    </row>
    <row r="7" spans="1:7" x14ac:dyDescent="0.25">
      <c r="A7" s="68"/>
      <c r="B7" s="68"/>
      <c r="C7" s="68"/>
      <c r="D7" s="68"/>
      <c r="E7" s="68"/>
      <c r="F7" s="68"/>
    </row>
    <row r="8" spans="1:7" ht="4.5" customHeight="1" x14ac:dyDescent="0.25"/>
    <row r="9" spans="1:7" ht="15" customHeight="1" x14ac:dyDescent="0.25">
      <c r="A9" s="69" t="s">
        <v>105</v>
      </c>
      <c r="B9" s="49" t="s">
        <v>40</v>
      </c>
      <c r="C9" s="49" t="s">
        <v>41</v>
      </c>
      <c r="D9" s="49" t="s">
        <v>42</v>
      </c>
      <c r="E9" s="50" t="s">
        <v>43</v>
      </c>
      <c r="F9" s="70" t="s">
        <v>44</v>
      </c>
      <c r="G9" s="70"/>
    </row>
    <row r="10" spans="1:7" x14ac:dyDescent="0.25">
      <c r="A10" s="69"/>
      <c r="B10" s="51" t="s">
        <v>45</v>
      </c>
      <c r="C10" s="71"/>
      <c r="D10" s="71"/>
      <c r="E10" s="52"/>
      <c r="F10" s="70" t="s">
        <v>63</v>
      </c>
      <c r="G10" s="70"/>
    </row>
    <row r="11" spans="1:7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0" t="s">
        <v>46</v>
      </c>
      <c r="G11" s="70"/>
    </row>
    <row r="12" spans="1:7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0" t="s">
        <v>47</v>
      </c>
      <c r="G12" s="70"/>
    </row>
    <row r="13" spans="1:7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0" t="s">
        <v>48</v>
      </c>
      <c r="G13" s="70"/>
    </row>
    <row r="14" spans="1:7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0" t="s">
        <v>49</v>
      </c>
      <c r="G14" s="70"/>
    </row>
    <row r="15" spans="1:7" x14ac:dyDescent="0.25">
      <c r="A15" s="69"/>
      <c r="B15" s="54"/>
      <c r="C15" s="54"/>
      <c r="D15" s="55" t="str">
        <f>IF(ISBLANK(B15)," ",VLOOKUP(B15,'Activity List'!A$2:F$101,3,))</f>
        <v xml:space="preserve"> </v>
      </c>
      <c r="E15" s="56" t="str">
        <f>IF(ISBLANK(C15)," ",D15*C15)</f>
        <v xml:space="preserve"> </v>
      </c>
      <c r="F15" s="70" t="s">
        <v>50</v>
      </c>
      <c r="G15" s="70"/>
    </row>
    <row r="16" spans="1:7" ht="15.75" x14ac:dyDescent="0.25">
      <c r="A16" s="69"/>
      <c r="B16" s="72" t="s">
        <v>52</v>
      </c>
      <c r="C16" s="72"/>
      <c r="D16" s="72"/>
      <c r="E16" s="50">
        <f>SUM(E10:E15)</f>
        <v>0</v>
      </c>
      <c r="F16" s="70" t="s">
        <v>53</v>
      </c>
      <c r="G16" s="70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106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69" t="s">
        <v>107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69"/>
      <c r="B28" s="51" t="s">
        <v>45</v>
      </c>
      <c r="C28" s="71"/>
      <c r="D28" s="71"/>
      <c r="E28" s="52"/>
      <c r="F28" s="64"/>
      <c r="G28" s="64"/>
    </row>
    <row r="29" spans="1:7" x14ac:dyDescent="0.25">
      <c r="A29" s="69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69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69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69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69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69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69" t="s">
        <v>108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69"/>
      <c r="B37" s="51" t="s">
        <v>45</v>
      </c>
      <c r="C37" s="71"/>
      <c r="D37" s="71"/>
      <c r="E37" s="52"/>
      <c r="F37" s="64"/>
      <c r="G37" s="64"/>
    </row>
    <row r="38" spans="1:7" x14ac:dyDescent="0.25">
      <c r="A38" s="69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69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69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69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69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69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109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69" t="s">
        <v>110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69"/>
      <c r="B55" s="51" t="s">
        <v>45</v>
      </c>
      <c r="C55" s="71"/>
      <c r="D55" s="71"/>
      <c r="E55" s="52"/>
    </row>
    <row r="56" spans="1:7" x14ac:dyDescent="0.25">
      <c r="A56" s="69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69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69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69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69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69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111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1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5:G15"/>
    <mergeCell ref="B16:D16"/>
    <mergeCell ref="F16:G16"/>
    <mergeCell ref="A18:A25"/>
    <mergeCell ref="C19:D19"/>
    <mergeCell ref="B25:D25"/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</mergeCells>
  <hyperlinks>
    <hyperlink ref="F9" location="CaptainsTracking!A1" display="Return to Weekly Log" xr:uid="{1714F54F-D330-40E5-A8D5-B0EDFC763169}"/>
    <hyperlink ref="F10" location="'Week 1 Conversion'!A1" display="Go to Week 1" xr:uid="{E84F2D01-4FDE-4EC6-B859-C48C1B714337}"/>
    <hyperlink ref="F11" location="'Week 2 Conversion'!A1" display="Go to Week 2" xr:uid="{F850E1AC-CB87-4AED-AC3A-11A6C4A90CB6}"/>
    <hyperlink ref="F12" location="'Week 3 Conversion'!A1" display="Go to Week 3" xr:uid="{6037DD85-9BE5-4D08-9642-A2D996C204BC}"/>
    <hyperlink ref="F13" location="'Week 4 Conversion'!A1" display="Go to Week 4" xr:uid="{8E5482AC-3834-4235-AEAD-935E2F1C213E}"/>
    <hyperlink ref="F14" location="'Week 5 Conversion'!A1" display="Go to Week 5" xr:uid="{E839FE7D-B843-4831-9681-6795D1C9BE53}"/>
    <hyperlink ref="F15" location="'Week 6 Conversion'!A1" display="Go to Week 6" xr:uid="{1DCC055A-E988-49B9-8F23-063E9E0AC54A}"/>
    <hyperlink ref="F16" location="'Week 8 Conversion'!A1" display="Go to Week 8" xr:uid="{F2570291-3805-4079-ABF6-AD9D9B370999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50F03A-7985-470B-AB5D-BBC4D220431F}">
          <x14:formula1>
            <xm:f>'Activity List'!$A$2:$A$101</xm:f>
          </x14:formula1>
          <xm:sqref>B11:B15 B20:B24 B29:B33 B38:B42 B47:B51 B56:B60 B65:B68 B69</xm:sqref>
        </x14:dataValidation>
      </x14:dataValidations>
    </ext>
  </extLst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8902-239C-4735-990A-34CD2865EF73}">
  <sheetPr codeName="Sheet9">
    <tabColor rgb="FF8497B0"/>
    <pageSetUpPr fitToPage="1"/>
  </sheetPr>
  <dimension ref="A1:G70"/>
  <sheetViews>
    <sheetView topLeftCell="A44" workbookViewId="0">
      <selection activeCell="C75" sqref="C75"/>
    </sheetView>
  </sheetViews>
  <sheetFormatPr defaultColWidth="8.7109375" defaultRowHeight="15" x14ac:dyDescent="0.25"/>
  <cols>
    <col min="1" max="1" width="11.7109375" customWidth="1"/>
    <col min="2" max="2" width="33.7109375" style="48" customWidth="1"/>
    <col min="3" max="3" width="11.28515625" style="48" customWidth="1"/>
    <col min="4" max="4" width="14.42578125" style="48" customWidth="1"/>
    <col min="5" max="5" width="12" style="47" customWidth="1"/>
    <col min="6" max="6" width="8.7109375" customWidth="1"/>
  </cols>
  <sheetData>
    <row r="1" spans="1:7" s="46" customFormat="1" x14ac:dyDescent="0.25">
      <c r="A1" s="66" t="s">
        <v>112</v>
      </c>
      <c r="B1" s="66"/>
      <c r="C1" s="66"/>
      <c r="D1" s="66"/>
      <c r="E1" s="66"/>
      <c r="F1" s="66"/>
    </row>
    <row r="2" spans="1:7" x14ac:dyDescent="0.25">
      <c r="A2" s="66"/>
      <c r="B2" s="66"/>
      <c r="C2" s="66"/>
      <c r="D2" s="66"/>
      <c r="E2" s="66"/>
      <c r="F2" s="66"/>
    </row>
    <row r="4" spans="1:7" ht="15" customHeight="1" x14ac:dyDescent="0.25">
      <c r="A4" s="75" t="s">
        <v>88</v>
      </c>
      <c r="B4" s="75"/>
      <c r="C4" s="75"/>
      <c r="D4" s="75"/>
      <c r="E4" s="75"/>
      <c r="F4" s="75"/>
    </row>
    <row r="5" spans="1:7" ht="15" customHeight="1" x14ac:dyDescent="0.25">
      <c r="A5" s="75"/>
      <c r="B5" s="75"/>
      <c r="C5" s="75"/>
      <c r="D5" s="75"/>
      <c r="E5" s="75"/>
      <c r="F5" s="75"/>
    </row>
    <row r="6" spans="1:7" ht="15" customHeight="1" x14ac:dyDescent="0.25">
      <c r="A6" s="75"/>
      <c r="B6" s="75"/>
      <c r="C6" s="75"/>
      <c r="D6" s="75"/>
      <c r="E6" s="75"/>
      <c r="F6" s="75"/>
    </row>
    <row r="7" spans="1:7" x14ac:dyDescent="0.25">
      <c r="A7" s="75"/>
      <c r="B7" s="75"/>
      <c r="C7" s="75"/>
      <c r="D7" s="75"/>
      <c r="E7" s="75"/>
      <c r="F7" s="75"/>
    </row>
    <row r="8" spans="1:7" ht="4.5" customHeight="1" x14ac:dyDescent="0.25"/>
    <row r="9" spans="1:7" ht="15" customHeight="1" x14ac:dyDescent="0.25">
      <c r="A9" s="69" t="s">
        <v>113</v>
      </c>
      <c r="B9" s="49" t="s">
        <v>40</v>
      </c>
      <c r="C9" s="49" t="s">
        <v>41</v>
      </c>
      <c r="D9" s="49" t="s">
        <v>42</v>
      </c>
      <c r="E9" s="50" t="s">
        <v>43</v>
      </c>
      <c r="F9" s="76" t="s">
        <v>44</v>
      </c>
      <c r="G9" s="76"/>
    </row>
    <row r="10" spans="1:7" x14ac:dyDescent="0.25">
      <c r="A10" s="69"/>
      <c r="B10" s="51" t="s">
        <v>45</v>
      </c>
      <c r="C10" s="71"/>
      <c r="D10" s="71"/>
      <c r="E10" s="52"/>
      <c r="F10" s="76" t="s">
        <v>63</v>
      </c>
      <c r="G10" s="76"/>
    </row>
    <row r="11" spans="1:7" x14ac:dyDescent="0.25">
      <c r="A11" s="69"/>
      <c r="B11" s="54"/>
      <c r="C11" s="54"/>
      <c r="D11" s="55" t="str">
        <f>IF(ISBLANK(B11)," ",VLOOKUP(B11,'Activity List'!A$2:F$101,3,))</f>
        <v xml:space="preserve"> </v>
      </c>
      <c r="E11" s="56" t="str">
        <f>IF(ISBLANK(C11)," ",D11*C11)</f>
        <v xml:space="preserve"> </v>
      </c>
      <c r="F11" s="76" t="s">
        <v>46</v>
      </c>
      <c r="G11" s="76"/>
    </row>
    <row r="12" spans="1:7" x14ac:dyDescent="0.25">
      <c r="A12" s="69"/>
      <c r="B12" s="57"/>
      <c r="C12" s="57"/>
      <c r="D12" s="58" t="str">
        <f>IF(ISBLANK(B12)," ",VLOOKUP(B12,'Activity List'!A$2:F$101,3,))</f>
        <v xml:space="preserve"> </v>
      </c>
      <c r="E12" s="59" t="str">
        <f>IF(ISBLANK(C12)," ",D12*C12)</f>
        <v xml:space="preserve"> </v>
      </c>
      <c r="F12" s="76" t="s">
        <v>47</v>
      </c>
      <c r="G12" s="76"/>
    </row>
    <row r="13" spans="1:7" x14ac:dyDescent="0.25">
      <c r="A13" s="69"/>
      <c r="B13" s="54"/>
      <c r="C13" s="54"/>
      <c r="D13" s="55" t="str">
        <f>IF(ISBLANK(B13)," ",VLOOKUP(B13,'Activity List'!A$2:F$101,3,))</f>
        <v xml:space="preserve"> </v>
      </c>
      <c r="E13" s="56" t="str">
        <f>IF(ISBLANK(C13)," ",D13*C13)</f>
        <v xml:space="preserve"> </v>
      </c>
      <c r="F13" s="76" t="s">
        <v>48</v>
      </c>
      <c r="G13" s="76"/>
    </row>
    <row r="14" spans="1:7" x14ac:dyDescent="0.25">
      <c r="A14" s="69"/>
      <c r="B14" s="60"/>
      <c r="C14" s="60"/>
      <c r="D14" s="58" t="str">
        <f>IF(ISBLANK(B14)," ",VLOOKUP(B14,'Activity List'!A$2:F$101,3,))</f>
        <v xml:space="preserve"> </v>
      </c>
      <c r="E14" s="59" t="str">
        <f>IF(ISBLANK(C14)," ",D14*C14)</f>
        <v xml:space="preserve"> </v>
      </c>
      <c r="F14" s="76" t="s">
        <v>49</v>
      </c>
      <c r="G14" s="76"/>
    </row>
    <row r="15" spans="1:7" x14ac:dyDescent="0.25">
      <c r="A15" s="69"/>
      <c r="B15" s="54"/>
      <c r="C15" s="54"/>
      <c r="D15" s="55" t="str">
        <f>IF(ISBLANK(B15)," ",VLOOKUP(B15,'Activity List'!A$2:F$101,3,))</f>
        <v xml:space="preserve"> </v>
      </c>
      <c r="E15" s="56" t="str">
        <f>IF(ISBLANK(C15)," ",D15*C15)</f>
        <v xml:space="preserve"> </v>
      </c>
      <c r="F15" s="76" t="s">
        <v>50</v>
      </c>
      <c r="G15" s="76"/>
    </row>
    <row r="16" spans="1:7" ht="15.75" x14ac:dyDescent="0.25">
      <c r="A16" s="69"/>
      <c r="B16" s="72" t="s">
        <v>52</v>
      </c>
      <c r="C16" s="72"/>
      <c r="D16" s="72"/>
      <c r="E16" s="50">
        <f>SUM(E10:E15)</f>
        <v>0</v>
      </c>
      <c r="F16" s="76" t="s">
        <v>51</v>
      </c>
      <c r="G16" s="76"/>
    </row>
    <row r="17" spans="1:7" ht="3.75" customHeight="1" x14ac:dyDescent="0.25">
      <c r="A17" s="61"/>
      <c r="B17" s="62"/>
      <c r="C17" s="62"/>
      <c r="D17" s="62"/>
      <c r="E17" s="63"/>
      <c r="F17" s="64"/>
      <c r="G17" s="64"/>
    </row>
    <row r="18" spans="1:7" ht="31.5" customHeight="1" x14ac:dyDescent="0.25">
      <c r="A18" s="69" t="s">
        <v>114</v>
      </c>
      <c r="B18" s="49" t="s">
        <v>40</v>
      </c>
      <c r="C18" s="49" t="s">
        <v>41</v>
      </c>
      <c r="D18" s="49" t="s">
        <v>42</v>
      </c>
      <c r="E18" s="50" t="s">
        <v>43</v>
      </c>
      <c r="F18" s="64"/>
      <c r="G18" s="64"/>
    </row>
    <row r="19" spans="1:7" x14ac:dyDescent="0.25">
      <c r="A19" s="69"/>
      <c r="B19" s="51" t="s">
        <v>45</v>
      </c>
      <c r="C19" s="71"/>
      <c r="D19" s="71"/>
      <c r="E19" s="52"/>
      <c r="F19" s="64"/>
      <c r="G19" s="64"/>
    </row>
    <row r="20" spans="1:7" x14ac:dyDescent="0.25">
      <c r="A20" s="69"/>
      <c r="B20" s="54"/>
      <c r="C20" s="54"/>
      <c r="D20" s="55" t="str">
        <f>IF(ISBLANK(B20)," ",VLOOKUP(B20,'Activity List'!A$2:F$101,3,))</f>
        <v xml:space="preserve"> </v>
      </c>
      <c r="E20" s="56" t="str">
        <f>IF(ISBLANK(C20)," ",D20*C20)</f>
        <v xml:space="preserve"> </v>
      </c>
      <c r="F20" s="64"/>
      <c r="G20" s="64"/>
    </row>
    <row r="21" spans="1:7" x14ac:dyDescent="0.25">
      <c r="A21" s="69"/>
      <c r="B21" s="60"/>
      <c r="C21" s="60"/>
      <c r="D21" s="58" t="str">
        <f>IF(ISBLANK(B21)," ",VLOOKUP(B21,'Activity List'!A$2:F$101,3,))</f>
        <v xml:space="preserve"> </v>
      </c>
      <c r="E21" s="59" t="str">
        <f>IF(ISBLANK(C21)," ",D21*C21)</f>
        <v xml:space="preserve"> </v>
      </c>
      <c r="F21" s="64"/>
      <c r="G21" s="64"/>
    </row>
    <row r="22" spans="1:7" x14ac:dyDescent="0.25">
      <c r="A22" s="69"/>
      <c r="B22" s="54"/>
      <c r="C22" s="54"/>
      <c r="D22" s="55" t="str">
        <f>IF(ISBLANK(B22)," ",VLOOKUP(B22,'Activity List'!A$2:F$101,3,))</f>
        <v xml:space="preserve"> </v>
      </c>
      <c r="E22" s="56" t="str">
        <f>IF(ISBLANK(C22)," ",D22*C22)</f>
        <v xml:space="preserve"> </v>
      </c>
      <c r="F22" s="64"/>
      <c r="G22" s="64"/>
    </row>
    <row r="23" spans="1:7" x14ac:dyDescent="0.25">
      <c r="A23" s="69"/>
      <c r="B23" s="60"/>
      <c r="C23" s="60"/>
      <c r="D23" s="58" t="str">
        <f>IF(ISBLANK(B23)," ",VLOOKUP(B23,'Activity List'!A$2:F$101,3,))</f>
        <v xml:space="preserve"> </v>
      </c>
      <c r="E23" s="59" t="str">
        <f>IF(ISBLANK(C23)," ",D23*C23)</f>
        <v xml:space="preserve"> </v>
      </c>
      <c r="F23" s="64"/>
      <c r="G23" s="64"/>
    </row>
    <row r="24" spans="1:7" x14ac:dyDescent="0.25">
      <c r="A24" s="69"/>
      <c r="B24" s="54"/>
      <c r="C24" s="54"/>
      <c r="D24" s="55" t="str">
        <f>IF(ISBLANK(B24)," ",VLOOKUP(B24,'Activity List'!A$2:F$101,3,))</f>
        <v xml:space="preserve"> </v>
      </c>
      <c r="E24" s="56" t="str">
        <f>IF(ISBLANK(C24)," ",D24*C24)</f>
        <v xml:space="preserve"> </v>
      </c>
      <c r="F24" s="64"/>
      <c r="G24" s="64"/>
    </row>
    <row r="25" spans="1:7" ht="15.75" x14ac:dyDescent="0.25">
      <c r="A25" s="69"/>
      <c r="B25" s="72" t="s">
        <v>52</v>
      </c>
      <c r="C25" s="72"/>
      <c r="D25" s="72"/>
      <c r="E25" s="50">
        <f>SUM(E19:E24)</f>
        <v>0</v>
      </c>
      <c r="F25" s="64"/>
      <c r="G25" s="64"/>
    </row>
    <row r="26" spans="1:7" ht="3.75" customHeight="1" x14ac:dyDescent="0.25">
      <c r="A26" s="62"/>
      <c r="B26" s="62"/>
      <c r="C26" s="62"/>
      <c r="D26" s="62"/>
      <c r="E26" s="63"/>
      <c r="F26" s="64"/>
      <c r="G26" s="64"/>
    </row>
    <row r="27" spans="1:7" ht="31.5" customHeight="1" x14ac:dyDescent="0.25">
      <c r="A27" s="69" t="s">
        <v>115</v>
      </c>
      <c r="B27" s="49" t="s">
        <v>40</v>
      </c>
      <c r="C27" s="49" t="s">
        <v>41</v>
      </c>
      <c r="D27" s="49" t="s">
        <v>42</v>
      </c>
      <c r="E27" s="50" t="s">
        <v>43</v>
      </c>
      <c r="F27" s="64"/>
      <c r="G27" s="64"/>
    </row>
    <row r="28" spans="1:7" x14ac:dyDescent="0.25">
      <c r="A28" s="69"/>
      <c r="B28" s="51" t="s">
        <v>45</v>
      </c>
      <c r="C28" s="71"/>
      <c r="D28" s="71"/>
      <c r="E28" s="52"/>
      <c r="F28" s="64"/>
      <c r="G28" s="64"/>
    </row>
    <row r="29" spans="1:7" x14ac:dyDescent="0.25">
      <c r="A29" s="69"/>
      <c r="B29" s="54"/>
      <c r="C29" s="54"/>
      <c r="D29" s="55" t="str">
        <f>IF(ISBLANK(B29)," ",VLOOKUP(B29,'Activity List'!A$2:F$101,3,))</f>
        <v xml:space="preserve"> </v>
      </c>
      <c r="E29" s="56" t="str">
        <f>IF(ISBLANK(C29)," ",D29*C29)</f>
        <v xml:space="preserve"> </v>
      </c>
      <c r="F29" s="64"/>
      <c r="G29" s="64"/>
    </row>
    <row r="30" spans="1:7" x14ac:dyDescent="0.25">
      <c r="A30" s="69"/>
      <c r="B30" s="60"/>
      <c r="C30" s="60"/>
      <c r="D30" s="58" t="str">
        <f>IF(ISBLANK(B30)," ",VLOOKUP(B30,'Activity List'!A$2:F$101,3,))</f>
        <v xml:space="preserve"> </v>
      </c>
      <c r="E30" s="59" t="str">
        <f>IF(ISBLANK(C30)," ",D30*C30)</f>
        <v xml:space="preserve"> </v>
      </c>
      <c r="F30" s="64"/>
      <c r="G30" s="64"/>
    </row>
    <row r="31" spans="1:7" x14ac:dyDescent="0.25">
      <c r="A31" s="69"/>
      <c r="B31" s="54"/>
      <c r="C31" s="54"/>
      <c r="D31" s="55" t="str">
        <f>IF(ISBLANK(B31)," ",VLOOKUP(B31,'Activity List'!A$2:F$101,3,))</f>
        <v xml:space="preserve"> </v>
      </c>
      <c r="E31" s="56" t="str">
        <f>IF(ISBLANK(C31)," ",D31*C31)</f>
        <v xml:space="preserve"> </v>
      </c>
      <c r="F31" s="64"/>
      <c r="G31" s="64"/>
    </row>
    <row r="32" spans="1:7" x14ac:dyDescent="0.25">
      <c r="A32" s="69"/>
      <c r="B32" s="60"/>
      <c r="C32" s="60"/>
      <c r="D32" s="58" t="str">
        <f>IF(ISBLANK(B32)," ",VLOOKUP(B32,'Activity List'!A$2:F$101,3,))</f>
        <v xml:space="preserve"> </v>
      </c>
      <c r="E32" s="59" t="str">
        <f>IF(ISBLANK(C32)," ",D32*C32)</f>
        <v xml:space="preserve"> </v>
      </c>
      <c r="F32" s="64"/>
      <c r="G32" s="64"/>
    </row>
    <row r="33" spans="1:7" x14ac:dyDescent="0.25">
      <c r="A33" s="69"/>
      <c r="B33" s="54"/>
      <c r="C33" s="54"/>
      <c r="D33" s="55" t="str">
        <f>IF(ISBLANK(B33)," ",VLOOKUP(B33,'Activity List'!A$2:F$101,3,))</f>
        <v xml:space="preserve"> </v>
      </c>
      <c r="E33" s="56" t="str">
        <f>IF(ISBLANK(C33)," ",D33*C33)</f>
        <v xml:space="preserve"> </v>
      </c>
      <c r="F33" s="64"/>
      <c r="G33" s="64"/>
    </row>
    <row r="34" spans="1:7" ht="15.75" x14ac:dyDescent="0.25">
      <c r="A34" s="69"/>
      <c r="B34" s="72" t="s">
        <v>52</v>
      </c>
      <c r="C34" s="72"/>
      <c r="D34" s="72"/>
      <c r="E34" s="65">
        <f>SUM(E28:E33)</f>
        <v>0</v>
      </c>
      <c r="F34" s="64"/>
      <c r="G34" s="64"/>
    </row>
    <row r="35" spans="1:7" ht="3.75" customHeight="1" x14ac:dyDescent="0.25">
      <c r="A35" s="62"/>
      <c r="B35" s="62"/>
      <c r="C35" s="62"/>
      <c r="D35" s="62"/>
      <c r="E35" s="63"/>
      <c r="F35" s="64"/>
      <c r="G35" s="64"/>
    </row>
    <row r="36" spans="1:7" ht="31.5" customHeight="1" x14ac:dyDescent="0.25">
      <c r="A36" s="69" t="s">
        <v>116</v>
      </c>
      <c r="B36" s="49" t="s">
        <v>40</v>
      </c>
      <c r="C36" s="49" t="s">
        <v>41</v>
      </c>
      <c r="D36" s="49" t="s">
        <v>42</v>
      </c>
      <c r="E36" s="50" t="s">
        <v>43</v>
      </c>
      <c r="F36" s="64"/>
      <c r="G36" s="64"/>
    </row>
    <row r="37" spans="1:7" x14ac:dyDescent="0.25">
      <c r="A37" s="69"/>
      <c r="B37" s="51" t="s">
        <v>45</v>
      </c>
      <c r="C37" s="71"/>
      <c r="D37" s="71"/>
      <c r="E37" s="52"/>
      <c r="F37" s="64"/>
      <c r="G37" s="64"/>
    </row>
    <row r="38" spans="1:7" x14ac:dyDescent="0.25">
      <c r="A38" s="69"/>
      <c r="B38" s="54"/>
      <c r="C38" s="54"/>
      <c r="D38" s="55" t="str">
        <f>IF(ISBLANK(B38)," ",VLOOKUP(B38,'Activity List'!A$2:F$101,3,))</f>
        <v xml:space="preserve"> </v>
      </c>
      <c r="E38" s="56" t="str">
        <f>IF(ISBLANK(C38)," ",D38*C38)</f>
        <v xml:space="preserve"> </v>
      </c>
      <c r="F38" s="64"/>
      <c r="G38" s="64"/>
    </row>
    <row r="39" spans="1:7" x14ac:dyDescent="0.25">
      <c r="A39" s="69"/>
      <c r="B39" s="57"/>
      <c r="C39" s="57"/>
      <c r="D39" s="58" t="str">
        <f>IF(ISBLANK(B39)," ",VLOOKUP(B39,'Activity List'!A$2:F$101,3,))</f>
        <v xml:space="preserve"> </v>
      </c>
      <c r="E39" s="59" t="str">
        <f>IF(ISBLANK(C39)," ",D39*C39)</f>
        <v xml:space="preserve"> </v>
      </c>
      <c r="F39" s="64"/>
      <c r="G39" s="64"/>
    </row>
    <row r="40" spans="1:7" x14ac:dyDescent="0.25">
      <c r="A40" s="69"/>
      <c r="B40" s="54"/>
      <c r="C40" s="54"/>
      <c r="D40" s="55" t="str">
        <f>IF(ISBLANK(B40)," ",VLOOKUP(B40,'Activity List'!A$2:F$101,3,))</f>
        <v xml:space="preserve"> </v>
      </c>
      <c r="E40" s="56" t="str">
        <f>IF(ISBLANK(C40)," ",D40*C40)</f>
        <v xml:space="preserve"> </v>
      </c>
      <c r="F40" s="64"/>
      <c r="G40" s="64"/>
    </row>
    <row r="41" spans="1:7" x14ac:dyDescent="0.25">
      <c r="A41" s="69"/>
      <c r="B41" s="60"/>
      <c r="C41" s="60"/>
      <c r="D41" s="58" t="str">
        <f>IF(ISBLANK(B41)," ",VLOOKUP(B41,'Activity List'!A$2:F$101,3,))</f>
        <v xml:space="preserve"> </v>
      </c>
      <c r="E41" s="59" t="str">
        <f>IF(ISBLANK(C41)," ",D41*C41)</f>
        <v xml:space="preserve"> </v>
      </c>
      <c r="F41" s="64"/>
      <c r="G41" s="64"/>
    </row>
    <row r="42" spans="1:7" x14ac:dyDescent="0.25">
      <c r="A42" s="69"/>
      <c r="B42" s="54"/>
      <c r="C42" s="54"/>
      <c r="D42" s="55" t="str">
        <f>IF(ISBLANK(B42)," ",VLOOKUP(B42,'Activity List'!A$2:F$101,3,))</f>
        <v xml:space="preserve"> </v>
      </c>
      <c r="E42" s="56" t="str">
        <f>IF(ISBLANK(C42)," ",D42*C42)</f>
        <v xml:space="preserve"> </v>
      </c>
      <c r="F42" s="64"/>
      <c r="G42" s="64"/>
    </row>
    <row r="43" spans="1:7" ht="15.75" x14ac:dyDescent="0.25">
      <c r="A43" s="69"/>
      <c r="B43" s="72" t="s">
        <v>52</v>
      </c>
      <c r="C43" s="72"/>
      <c r="D43" s="72"/>
      <c r="E43" s="65">
        <f>SUM(E37:E42)</f>
        <v>0</v>
      </c>
      <c r="F43" s="64"/>
      <c r="G43" s="64"/>
    </row>
    <row r="44" spans="1:7" x14ac:dyDescent="0.25">
      <c r="A44" s="62"/>
      <c r="B44" s="62"/>
      <c r="C44" s="62"/>
      <c r="D44" s="62"/>
      <c r="E44" s="63"/>
      <c r="F44" s="64"/>
      <c r="G44" s="64"/>
    </row>
    <row r="45" spans="1:7" ht="31.5" customHeight="1" x14ac:dyDescent="0.25">
      <c r="A45" s="69" t="s">
        <v>117</v>
      </c>
      <c r="B45" s="49" t="s">
        <v>40</v>
      </c>
      <c r="C45" s="49" t="s">
        <v>41</v>
      </c>
      <c r="D45" s="49" t="s">
        <v>42</v>
      </c>
      <c r="E45" s="50" t="s">
        <v>43</v>
      </c>
      <c r="F45" s="64"/>
      <c r="G45" s="64"/>
    </row>
    <row r="46" spans="1:7" x14ac:dyDescent="0.25">
      <c r="A46" s="69"/>
      <c r="B46" s="51" t="s">
        <v>45</v>
      </c>
      <c r="C46" s="71"/>
      <c r="D46" s="71"/>
      <c r="E46" s="52"/>
      <c r="F46" s="64"/>
      <c r="G46" s="64"/>
    </row>
    <row r="47" spans="1:7" x14ac:dyDescent="0.25">
      <c r="A47" s="69"/>
      <c r="B47" s="54"/>
      <c r="C47" s="54"/>
      <c r="D47" s="55" t="str">
        <f>IF(ISBLANK(B47)," ",VLOOKUP(B47,'Activity List'!A$2:F$101,3,))</f>
        <v xml:space="preserve"> </v>
      </c>
      <c r="E47" s="56" t="str">
        <f>IF(ISBLANK(C47)," ",D47*C47)</f>
        <v xml:space="preserve"> </v>
      </c>
      <c r="F47" s="64"/>
      <c r="G47" s="64"/>
    </row>
    <row r="48" spans="1:7" x14ac:dyDescent="0.25">
      <c r="A48" s="69"/>
      <c r="B48" s="57"/>
      <c r="C48" s="57"/>
      <c r="D48" s="58" t="str">
        <f>IF(ISBLANK(B48)," ",VLOOKUP(B48,'Activity List'!A$2:F$101,3,))</f>
        <v xml:space="preserve"> </v>
      </c>
      <c r="E48" s="59" t="str">
        <f>IF(ISBLANK(C48)," ",D48*C48)</f>
        <v xml:space="preserve"> </v>
      </c>
      <c r="F48" s="64"/>
      <c r="G48" s="64"/>
    </row>
    <row r="49" spans="1:7" x14ac:dyDescent="0.25">
      <c r="A49" s="69"/>
      <c r="B49" s="54"/>
      <c r="C49" s="54"/>
      <c r="D49" s="55" t="str">
        <f>IF(ISBLANK(B49)," ",VLOOKUP(B49,'Activity List'!A$2:F$101,3,))</f>
        <v xml:space="preserve"> </v>
      </c>
      <c r="E49" s="56" t="str">
        <f>IF(ISBLANK(C49)," ",D49*C49)</f>
        <v xml:space="preserve"> </v>
      </c>
      <c r="F49" s="64"/>
      <c r="G49" s="64"/>
    </row>
    <row r="50" spans="1:7" x14ac:dyDescent="0.25">
      <c r="A50" s="69"/>
      <c r="B50" s="60"/>
      <c r="C50" s="60"/>
      <c r="D50" s="58" t="str">
        <f>IF(ISBLANK(B50)," ",VLOOKUP(B50,'Activity List'!A$2:F$101,3,))</f>
        <v xml:space="preserve"> </v>
      </c>
      <c r="E50" s="59" t="str">
        <f>IF(ISBLANK(C50)," ",D50*C50)</f>
        <v xml:space="preserve"> </v>
      </c>
    </row>
    <row r="51" spans="1:7" x14ac:dyDescent="0.25">
      <c r="A51" s="69"/>
      <c r="B51" s="54"/>
      <c r="C51" s="54"/>
      <c r="D51" s="55" t="str">
        <f>IF(ISBLANK(B51)," ",VLOOKUP(B51,'Activity List'!A$2:F$101,3,))</f>
        <v xml:space="preserve"> </v>
      </c>
      <c r="E51" s="56" t="str">
        <f>IF(ISBLANK(C51)," ",D51*C51)</f>
        <v xml:space="preserve"> </v>
      </c>
    </row>
    <row r="52" spans="1:7" ht="15.75" x14ac:dyDescent="0.25">
      <c r="A52" s="69"/>
      <c r="B52" s="72" t="s">
        <v>52</v>
      </c>
      <c r="C52" s="72"/>
      <c r="D52" s="72"/>
      <c r="E52" s="65">
        <f>SUM(E46:E51)</f>
        <v>0</v>
      </c>
    </row>
    <row r="53" spans="1:7" x14ac:dyDescent="0.25">
      <c r="A53" s="48"/>
    </row>
    <row r="54" spans="1:7" ht="31.5" customHeight="1" x14ac:dyDescent="0.25">
      <c r="A54" s="69" t="s">
        <v>118</v>
      </c>
      <c r="B54" s="49" t="s">
        <v>40</v>
      </c>
      <c r="C54" s="49" t="s">
        <v>41</v>
      </c>
      <c r="D54" s="49" t="s">
        <v>42</v>
      </c>
      <c r="E54" s="50" t="s">
        <v>43</v>
      </c>
    </row>
    <row r="55" spans="1:7" x14ac:dyDescent="0.25">
      <c r="A55" s="69"/>
      <c r="B55" s="51" t="s">
        <v>45</v>
      </c>
      <c r="C55" s="71"/>
      <c r="D55" s="71"/>
      <c r="E55" s="52"/>
    </row>
    <row r="56" spans="1:7" x14ac:dyDescent="0.25">
      <c r="A56" s="69"/>
      <c r="B56" s="54"/>
      <c r="C56" s="54"/>
      <c r="D56" s="55" t="str">
        <f>IF(ISBLANK(B56)," ",VLOOKUP(B56,'Activity List'!A$2:F$101,3,))</f>
        <v xml:space="preserve"> </v>
      </c>
      <c r="E56" s="56" t="str">
        <f>IF(ISBLANK(C56)," ",D56*C56)</f>
        <v xml:space="preserve"> </v>
      </c>
    </row>
    <row r="57" spans="1:7" x14ac:dyDescent="0.25">
      <c r="A57" s="69"/>
      <c r="B57" s="57"/>
      <c r="C57" s="57"/>
      <c r="D57" s="58" t="str">
        <f>IF(ISBLANK(B57)," ",VLOOKUP(B57,'Activity List'!A$2:F$101,3,))</f>
        <v xml:space="preserve"> </v>
      </c>
      <c r="E57" s="59" t="str">
        <f>IF(ISBLANK(C57)," ",D57*C57)</f>
        <v xml:space="preserve"> </v>
      </c>
    </row>
    <row r="58" spans="1:7" x14ac:dyDescent="0.25">
      <c r="A58" s="69"/>
      <c r="B58" s="54"/>
      <c r="C58" s="54"/>
      <c r="D58" s="55" t="str">
        <f>IF(ISBLANK(B58)," ",VLOOKUP(B58,'Activity List'!A$2:F$101,3,))</f>
        <v xml:space="preserve"> </v>
      </c>
      <c r="E58" s="56" t="str">
        <f>IF(ISBLANK(C58)," ",D58*C58)</f>
        <v xml:space="preserve"> </v>
      </c>
    </row>
    <row r="59" spans="1:7" x14ac:dyDescent="0.25">
      <c r="A59" s="69"/>
      <c r="B59" s="60"/>
      <c r="C59" s="60"/>
      <c r="D59" s="58" t="str">
        <f>IF(ISBLANK(B59)," ",VLOOKUP(B59,'Activity List'!A$2:F$101,3,))</f>
        <v xml:space="preserve"> </v>
      </c>
      <c r="E59" s="59" t="str">
        <f>IF(ISBLANK(C59)," ",D59*C59)</f>
        <v xml:space="preserve"> </v>
      </c>
    </row>
    <row r="60" spans="1:7" x14ac:dyDescent="0.25">
      <c r="A60" s="69"/>
      <c r="B60" s="54"/>
      <c r="C60" s="54"/>
      <c r="D60" s="55" t="str">
        <f>IF(ISBLANK(B60)," ",VLOOKUP(B60,'Activity List'!A$2:F$101,3,))</f>
        <v xml:space="preserve"> </v>
      </c>
      <c r="E60" s="56" t="str">
        <f>IF(ISBLANK(C60)," ",D60*C60)</f>
        <v xml:space="preserve"> </v>
      </c>
    </row>
    <row r="61" spans="1:7" ht="15.75" x14ac:dyDescent="0.25">
      <c r="A61" s="69"/>
      <c r="B61" s="72" t="s">
        <v>52</v>
      </c>
      <c r="C61" s="72"/>
      <c r="D61" s="72"/>
      <c r="E61" s="65">
        <f>SUM(E55:E60)</f>
        <v>0</v>
      </c>
    </row>
    <row r="62" spans="1:7" x14ac:dyDescent="0.25">
      <c r="A62" s="48"/>
    </row>
    <row r="63" spans="1:7" ht="31.5" customHeight="1" x14ac:dyDescent="0.25">
      <c r="A63" s="69" t="s">
        <v>119</v>
      </c>
      <c r="B63" s="49" t="s">
        <v>40</v>
      </c>
      <c r="C63" s="49" t="s">
        <v>41</v>
      </c>
      <c r="D63" s="49" t="s">
        <v>42</v>
      </c>
      <c r="E63" s="50" t="s">
        <v>43</v>
      </c>
    </row>
    <row r="64" spans="1:7" x14ac:dyDescent="0.25">
      <c r="A64" s="69"/>
      <c r="B64" s="51" t="s">
        <v>45</v>
      </c>
      <c r="C64" s="71"/>
      <c r="D64" s="71"/>
      <c r="E64" s="52"/>
    </row>
    <row r="65" spans="1:5" x14ac:dyDescent="0.25">
      <c r="A65" s="69"/>
      <c r="B65" s="54"/>
      <c r="C65" s="54"/>
      <c r="D65" s="55" t="str">
        <f>IF(ISBLANK(B65)," ",VLOOKUP(B65,'Activity List'!A$2:F$101,3,))</f>
        <v xml:space="preserve"> </v>
      </c>
      <c r="E65" s="56" t="str">
        <f>IF(ISBLANK(C65)," ",D65*C65)</f>
        <v xml:space="preserve"> </v>
      </c>
    </row>
    <row r="66" spans="1:5" x14ac:dyDescent="0.25">
      <c r="A66" s="69"/>
      <c r="B66" s="57"/>
      <c r="C66" s="57"/>
      <c r="D66" s="58" t="str">
        <f>IF(ISBLANK(B66)," ",VLOOKUP(B66,'Activity List'!A$2:F$101,3,))</f>
        <v xml:space="preserve"> </v>
      </c>
      <c r="E66" s="59" t="str">
        <f>IF(ISBLANK(C66)," ",D66*C66)</f>
        <v xml:space="preserve"> </v>
      </c>
    </row>
    <row r="67" spans="1:5" x14ac:dyDescent="0.25">
      <c r="A67" s="69"/>
      <c r="B67" s="54"/>
      <c r="C67" s="54"/>
      <c r="D67" s="55" t="str">
        <f>IF(ISBLANK(B67)," ",VLOOKUP(B67,'Activity List'!A$2:F$101,3,))</f>
        <v xml:space="preserve"> </v>
      </c>
      <c r="E67" s="56" t="str">
        <f>IF(ISBLANK(C67)," ",D67*C67)</f>
        <v xml:space="preserve"> </v>
      </c>
    </row>
    <row r="68" spans="1:5" x14ac:dyDescent="0.25">
      <c r="A68" s="69"/>
      <c r="B68" s="60"/>
      <c r="C68" s="60"/>
      <c r="D68" s="58" t="str">
        <f>IF(ISBLANK(B68)," ",VLOOKUP(B68,'Activity List'!A$2:F$101,3,))</f>
        <v xml:space="preserve"> </v>
      </c>
      <c r="E68" s="59" t="str">
        <f>IF(ISBLANK(C68)," ",D68*C68)</f>
        <v xml:space="preserve"> </v>
      </c>
    </row>
    <row r="69" spans="1:5" x14ac:dyDescent="0.25">
      <c r="A69" s="69"/>
      <c r="B69" s="54"/>
      <c r="C69" s="54"/>
      <c r="D69" s="55" t="str">
        <f>IF(ISBLANK(B69)," ",VLOOKUP(B69,'Activity List'!A$2:F$101,3,))</f>
        <v xml:space="preserve"> </v>
      </c>
      <c r="E69" s="56" t="str">
        <f>IF(ISBLANK(C69)," ",D69*C69)</f>
        <v xml:space="preserve"> </v>
      </c>
    </row>
    <row r="70" spans="1:5" ht="15.75" x14ac:dyDescent="0.25">
      <c r="A70" s="69"/>
      <c r="B70" s="72" t="s">
        <v>52</v>
      </c>
      <c r="C70" s="72"/>
      <c r="D70" s="72"/>
      <c r="E70" s="65">
        <f>SUM(E64:E69)</f>
        <v>0</v>
      </c>
    </row>
  </sheetData>
  <mergeCells count="31"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  <mergeCell ref="A27:A34"/>
    <mergeCell ref="C28:D28"/>
    <mergeCell ref="B34:D34"/>
    <mergeCell ref="A36:A43"/>
    <mergeCell ref="C37:D37"/>
    <mergeCell ref="B43:D43"/>
    <mergeCell ref="F15:G15"/>
    <mergeCell ref="B16:D16"/>
    <mergeCell ref="F16:G16"/>
    <mergeCell ref="A18:A25"/>
    <mergeCell ref="C19:D19"/>
    <mergeCell ref="B25:D25"/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</mergeCells>
  <hyperlinks>
    <hyperlink ref="F9" location="CaptainsTracking!A1" display="Return to Weekly Log" xr:uid="{59D7D47E-A916-449F-BBA7-02CE6C7C756C}"/>
    <hyperlink ref="F10" location="'Week 1 Conversion'!A1" display="Go to Week 1" xr:uid="{E9EBB2A3-29A4-425C-8763-9B0C13AAAEA8}"/>
    <hyperlink ref="F11" location="'Week 2 Conversion'!A1" display="Go to Week 2" xr:uid="{56DA6293-2F8F-4917-B727-06D17E132EF6}"/>
    <hyperlink ref="F12" location="'Week 3 Conversion'!A1" display="Go to Week 3" xr:uid="{BB60176D-98F9-4B8C-9057-FBE0347FBB11}"/>
    <hyperlink ref="F13" location="'Week 4 Conversion'!A1" display="Go to Week 4" xr:uid="{E3A1AF8D-CCC2-4680-88E1-930B3BB9179F}"/>
    <hyperlink ref="F14" location="'Week 6 Conversion'!A1" display="Go to Week 5" xr:uid="{8F68E40E-A7A3-4F3D-9A11-EFFCFBA132CD}"/>
    <hyperlink ref="F15" location="'Week 6 Conversion'!A1" display="Go to Week 6" xr:uid="{7E9F6674-58A0-4511-8614-3E2858EC7215}"/>
    <hyperlink ref="F16" location="'Week 7 Conversion'!A1" display="Go to Week 7" xr:uid="{449E1CA7-142F-419B-8B7E-F7699F4D8EC0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364C2C-7EFD-4F7F-A186-B5886FBEF3C2}">
          <x14:formula1>
            <xm:f>'Activity List'!$A$2:$A$101</xm:f>
          </x14:formula1>
          <xm:sqref>B11:B15 B20:B24 B29:B33 B38:B42 B47:B51 B56:B60 B65:B68 B69</xm:sqref>
        </x14:dataValidation>
      </x14:dataValidations>
    </ext>
  </extLst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86C0-114D-43E4-B478-1521B3BD718A}">
  <sheetPr codeName="Sheet10"/>
  <dimension ref="A1:C101"/>
  <sheetViews>
    <sheetView zoomScale="110" zoomScaleNormal="110" workbookViewId="0">
      <selection activeCell="I12" sqref="I12"/>
    </sheetView>
  </sheetViews>
  <sheetFormatPr defaultColWidth="8.7109375" defaultRowHeight="15" x14ac:dyDescent="0.25"/>
  <cols>
    <col min="1" max="1" width="55.28515625" customWidth="1"/>
    <col min="2" max="2" width="11.42578125" customWidth="1"/>
    <col min="3" max="3" width="22.28515625" style="79" bestFit="1" customWidth="1"/>
    <col min="4" max="4" width="8.7109375" customWidth="1"/>
  </cols>
  <sheetData>
    <row r="1" spans="1:3" s="77" customFormat="1" x14ac:dyDescent="0.25">
      <c r="A1" s="77" t="s">
        <v>40</v>
      </c>
      <c r="B1" s="77" t="s">
        <v>41</v>
      </c>
      <c r="C1" s="78" t="s">
        <v>120</v>
      </c>
    </row>
    <row r="2" spans="1:3" s="77" customFormat="1" x14ac:dyDescent="0.25">
      <c r="A2" s="83" t="s">
        <v>210</v>
      </c>
      <c r="C2" s="82">
        <v>0</v>
      </c>
    </row>
    <row r="3" spans="1:3" x14ac:dyDescent="0.25">
      <c r="A3" s="84" t="s">
        <v>176</v>
      </c>
      <c r="B3">
        <v>16</v>
      </c>
      <c r="C3" s="79">
        <f>2000/B3</f>
        <v>125</v>
      </c>
    </row>
    <row r="4" spans="1:3" x14ac:dyDescent="0.25">
      <c r="A4" s="84" t="s">
        <v>122</v>
      </c>
      <c r="B4">
        <v>13</v>
      </c>
      <c r="C4" s="79">
        <f>2000/B4</f>
        <v>153.84615384615384</v>
      </c>
    </row>
    <row r="5" spans="1:3" x14ac:dyDescent="0.25">
      <c r="A5" s="84" t="s">
        <v>121</v>
      </c>
      <c r="B5">
        <v>11</v>
      </c>
      <c r="C5" s="79">
        <f>2000/B5</f>
        <v>181.81818181818181</v>
      </c>
    </row>
    <row r="6" spans="1:3" x14ac:dyDescent="0.25">
      <c r="A6" s="84" t="s">
        <v>123</v>
      </c>
      <c r="B6">
        <v>17</v>
      </c>
      <c r="C6" s="79">
        <f>2000/B6</f>
        <v>117.64705882352941</v>
      </c>
    </row>
    <row r="7" spans="1:3" x14ac:dyDescent="0.25">
      <c r="A7" s="84" t="s">
        <v>124</v>
      </c>
      <c r="B7">
        <v>20.5</v>
      </c>
      <c r="C7" s="79">
        <f>2000/B7</f>
        <v>97.560975609756099</v>
      </c>
    </row>
    <row r="8" spans="1:3" x14ac:dyDescent="0.25">
      <c r="A8" s="84" t="s">
        <v>125</v>
      </c>
      <c r="B8">
        <v>25</v>
      </c>
      <c r="C8" s="79">
        <f>3330/B8</f>
        <v>133.19999999999999</v>
      </c>
    </row>
    <row r="9" spans="1:3" x14ac:dyDescent="0.25">
      <c r="A9" s="84" t="s">
        <v>128</v>
      </c>
      <c r="B9">
        <v>20</v>
      </c>
      <c r="C9" s="79">
        <f>2600/B9</f>
        <v>130</v>
      </c>
    </row>
    <row r="10" spans="1:3" x14ac:dyDescent="0.25">
      <c r="A10" s="84" t="s">
        <v>127</v>
      </c>
      <c r="B10">
        <v>10</v>
      </c>
      <c r="C10" s="79">
        <f>1700/B10</f>
        <v>170</v>
      </c>
    </row>
    <row r="11" spans="1:3" x14ac:dyDescent="0.25">
      <c r="A11" s="84" t="s">
        <v>126</v>
      </c>
      <c r="B11">
        <v>8</v>
      </c>
      <c r="C11" s="79">
        <f>1600/B11</f>
        <v>200</v>
      </c>
    </row>
    <row r="12" spans="1:3" x14ac:dyDescent="0.25">
      <c r="A12" s="84" t="s">
        <v>129</v>
      </c>
      <c r="B12">
        <v>23</v>
      </c>
      <c r="C12" s="79">
        <f>2000/B12</f>
        <v>86.956521739130437</v>
      </c>
    </row>
    <row r="13" spans="1:3" s="77" customFormat="1" x14ac:dyDescent="0.25">
      <c r="A13" s="85" t="s">
        <v>211</v>
      </c>
      <c r="C13" s="78">
        <v>173</v>
      </c>
    </row>
    <row r="14" spans="1:3" x14ac:dyDescent="0.25">
      <c r="A14" s="84" t="s">
        <v>130</v>
      </c>
      <c r="B14">
        <v>20</v>
      </c>
      <c r="C14" s="79">
        <f>2000/B14</f>
        <v>100</v>
      </c>
    </row>
    <row r="15" spans="1:3" x14ac:dyDescent="0.25">
      <c r="A15" s="84" t="s">
        <v>131</v>
      </c>
      <c r="B15">
        <v>11.5</v>
      </c>
      <c r="C15" s="79">
        <f>2000/B15</f>
        <v>173.91304347826087</v>
      </c>
    </row>
    <row r="16" spans="1:3" x14ac:dyDescent="0.25">
      <c r="A16" s="84" t="s">
        <v>220</v>
      </c>
      <c r="B16">
        <v>9</v>
      </c>
      <c r="C16" s="79">
        <f>2000/B16</f>
        <v>222.22222222222223</v>
      </c>
    </row>
    <row r="17" spans="1:3" x14ac:dyDescent="0.25">
      <c r="A17" s="84" t="s">
        <v>219</v>
      </c>
      <c r="B17">
        <v>9</v>
      </c>
      <c r="C17" s="79">
        <f>2000/B17</f>
        <v>222.22222222222223</v>
      </c>
    </row>
    <row r="18" spans="1:3" s="77" customFormat="1" x14ac:dyDescent="0.25">
      <c r="A18" s="84" t="s">
        <v>132</v>
      </c>
      <c r="B18">
        <v>15</v>
      </c>
      <c r="C18" s="79">
        <f>1650/B18</f>
        <v>110</v>
      </c>
    </row>
    <row r="19" spans="1:3" x14ac:dyDescent="0.25">
      <c r="A19" s="85" t="s">
        <v>186</v>
      </c>
      <c r="B19" s="80"/>
      <c r="C19" s="81">
        <v>175</v>
      </c>
    </row>
    <row r="20" spans="1:3" x14ac:dyDescent="0.25">
      <c r="A20" s="84" t="s">
        <v>218</v>
      </c>
      <c r="B20">
        <v>10</v>
      </c>
      <c r="C20" s="79">
        <f>2000/B20</f>
        <v>200</v>
      </c>
    </row>
    <row r="21" spans="1:3" x14ac:dyDescent="0.25">
      <c r="A21" s="84" t="s">
        <v>133</v>
      </c>
      <c r="B21">
        <v>15</v>
      </c>
      <c r="C21" s="79">
        <f>2000/B21</f>
        <v>133.33333333333334</v>
      </c>
    </row>
    <row r="22" spans="1:3" x14ac:dyDescent="0.25">
      <c r="A22" s="84" t="s">
        <v>134</v>
      </c>
      <c r="B22">
        <v>20</v>
      </c>
      <c r="C22" s="79">
        <f>2000/B22</f>
        <v>100</v>
      </c>
    </row>
    <row r="23" spans="1:3" x14ac:dyDescent="0.25">
      <c r="A23" s="84" t="s">
        <v>177</v>
      </c>
      <c r="B23">
        <v>7</v>
      </c>
      <c r="C23" s="79">
        <f>1945/B23</f>
        <v>277.85714285714283</v>
      </c>
    </row>
    <row r="24" spans="1:3" x14ac:dyDescent="0.25">
      <c r="A24" s="84" t="s">
        <v>135</v>
      </c>
      <c r="B24">
        <v>15</v>
      </c>
      <c r="C24" s="79">
        <f>2840/B24</f>
        <v>189.33333333333334</v>
      </c>
    </row>
    <row r="25" spans="1:3" x14ac:dyDescent="0.25">
      <c r="A25" s="84" t="s">
        <v>136</v>
      </c>
      <c r="B25">
        <v>22</v>
      </c>
      <c r="C25" s="79">
        <f>2000/B25</f>
        <v>90.909090909090907</v>
      </c>
    </row>
    <row r="26" spans="1:3" x14ac:dyDescent="0.25">
      <c r="A26" s="84" t="s">
        <v>178</v>
      </c>
      <c r="B26">
        <v>27</v>
      </c>
      <c r="C26" s="79">
        <f>2000/B26</f>
        <v>74.074074074074076</v>
      </c>
    </row>
    <row r="27" spans="1:3" x14ac:dyDescent="0.25">
      <c r="A27" s="84" t="s">
        <v>137</v>
      </c>
      <c r="B27">
        <v>20</v>
      </c>
      <c r="C27" s="79">
        <f>2000/B27</f>
        <v>100</v>
      </c>
    </row>
    <row r="28" spans="1:3" x14ac:dyDescent="0.25">
      <c r="A28" s="84" t="s">
        <v>138</v>
      </c>
      <c r="B28">
        <v>15</v>
      </c>
      <c r="C28" s="79">
        <f>2000/B28</f>
        <v>133.33333333333334</v>
      </c>
    </row>
    <row r="29" spans="1:3" x14ac:dyDescent="0.25">
      <c r="A29" s="84" t="s">
        <v>139</v>
      </c>
      <c r="B29">
        <v>10</v>
      </c>
      <c r="C29" s="79">
        <f>2000/B29</f>
        <v>200</v>
      </c>
    </row>
    <row r="30" spans="1:3" x14ac:dyDescent="0.25">
      <c r="A30" s="84" t="s">
        <v>179</v>
      </c>
      <c r="B30">
        <v>9</v>
      </c>
      <c r="C30" s="79">
        <f>2000/B30</f>
        <v>222.22222222222223</v>
      </c>
    </row>
    <row r="31" spans="1:3" x14ac:dyDescent="0.25">
      <c r="A31" s="84" t="s">
        <v>180</v>
      </c>
      <c r="B31">
        <v>12</v>
      </c>
      <c r="C31" s="79">
        <f>2000/B31</f>
        <v>166.66666666666666</v>
      </c>
    </row>
    <row r="32" spans="1:3" x14ac:dyDescent="0.25">
      <c r="A32" s="84" t="s">
        <v>140</v>
      </c>
      <c r="B32">
        <v>7.3</v>
      </c>
      <c r="C32" s="79">
        <f>1775/B32</f>
        <v>243.15068493150685</v>
      </c>
    </row>
    <row r="33" spans="1:3" x14ac:dyDescent="0.25">
      <c r="A33" s="84" t="s">
        <v>217</v>
      </c>
      <c r="B33">
        <v>21</v>
      </c>
      <c r="C33" s="79">
        <f>2000/B33</f>
        <v>95.238095238095241</v>
      </c>
    </row>
    <row r="34" spans="1:3" x14ac:dyDescent="0.25">
      <c r="A34" s="84" t="s">
        <v>141</v>
      </c>
      <c r="B34">
        <v>22</v>
      </c>
      <c r="C34" s="79">
        <f>2000/B34</f>
        <v>90.909090909090907</v>
      </c>
    </row>
    <row r="35" spans="1:3" x14ac:dyDescent="0.25">
      <c r="A35" s="84" t="s">
        <v>181</v>
      </c>
      <c r="B35">
        <v>7</v>
      </c>
      <c r="C35" s="79">
        <f>1945/B35</f>
        <v>277.85714285714283</v>
      </c>
    </row>
    <row r="36" spans="1:3" ht="13.5" customHeight="1" x14ac:dyDescent="0.25">
      <c r="A36" s="84" t="s">
        <v>142</v>
      </c>
      <c r="B36">
        <v>9.6</v>
      </c>
      <c r="C36" s="79">
        <f>2000/B36</f>
        <v>208.33333333333334</v>
      </c>
    </row>
    <row r="37" spans="1:3" ht="13.5" customHeight="1" x14ac:dyDescent="0.25">
      <c r="A37" s="84" t="s">
        <v>144</v>
      </c>
      <c r="B37">
        <v>11</v>
      </c>
      <c r="C37" s="79">
        <f>2000/B37</f>
        <v>181.81818181818181</v>
      </c>
    </row>
    <row r="38" spans="1:3" x14ac:dyDescent="0.25">
      <c r="A38" s="84" t="s">
        <v>143</v>
      </c>
      <c r="B38">
        <v>8</v>
      </c>
      <c r="C38" s="79">
        <f>2000/B38</f>
        <v>250</v>
      </c>
    </row>
    <row r="39" spans="1:3" x14ac:dyDescent="0.25">
      <c r="A39" s="84" t="s">
        <v>182</v>
      </c>
      <c r="B39">
        <v>9</v>
      </c>
      <c r="C39" s="79">
        <f>2000/B39</f>
        <v>222.22222222222223</v>
      </c>
    </row>
    <row r="40" spans="1:3" x14ac:dyDescent="0.25">
      <c r="A40" s="84" t="s">
        <v>145</v>
      </c>
      <c r="B40">
        <v>7</v>
      </c>
      <c r="C40" s="79">
        <f>2000/B40</f>
        <v>285.71428571428572</v>
      </c>
    </row>
    <row r="41" spans="1:3" x14ac:dyDescent="0.25">
      <c r="A41" s="84" t="s">
        <v>146</v>
      </c>
      <c r="B41">
        <v>7.5</v>
      </c>
      <c r="C41" s="79">
        <f>1795/B41</f>
        <v>239.33333333333334</v>
      </c>
    </row>
    <row r="42" spans="1:3" x14ac:dyDescent="0.25">
      <c r="A42" s="84" t="s">
        <v>147</v>
      </c>
      <c r="B42">
        <v>7.5</v>
      </c>
      <c r="C42" s="79">
        <f>1795/B42</f>
        <v>239.33333333333334</v>
      </c>
    </row>
    <row r="43" spans="1:3" x14ac:dyDescent="0.25">
      <c r="A43" s="84" t="s">
        <v>183</v>
      </c>
      <c r="B43">
        <v>22</v>
      </c>
      <c r="C43" s="79">
        <f>2000/B43</f>
        <v>90.909090909090907</v>
      </c>
    </row>
    <row r="44" spans="1:3" x14ac:dyDescent="0.25">
      <c r="A44" s="84" t="s">
        <v>148</v>
      </c>
      <c r="B44">
        <v>16</v>
      </c>
      <c r="C44" s="79">
        <f>2000/B44</f>
        <v>125</v>
      </c>
    </row>
    <row r="45" spans="1:3" x14ac:dyDescent="0.25">
      <c r="A45" s="84" t="s">
        <v>184</v>
      </c>
      <c r="B45">
        <v>11</v>
      </c>
      <c r="C45" s="79">
        <f>2000/B45</f>
        <v>181.81818181818181</v>
      </c>
    </row>
    <row r="46" spans="1:3" x14ac:dyDescent="0.25">
      <c r="A46" s="84" t="s">
        <v>149</v>
      </c>
      <c r="B46">
        <v>25</v>
      </c>
      <c r="C46" s="79">
        <f>2000/B46</f>
        <v>80</v>
      </c>
    </row>
    <row r="47" spans="1:3" x14ac:dyDescent="0.25">
      <c r="A47" s="84" t="s">
        <v>150</v>
      </c>
      <c r="B47">
        <v>9.5</v>
      </c>
      <c r="C47" s="79">
        <f>1555/B47</f>
        <v>163.68421052631578</v>
      </c>
    </row>
    <row r="48" spans="1:3" x14ac:dyDescent="0.25">
      <c r="A48" s="84" t="s">
        <v>151</v>
      </c>
      <c r="B48">
        <v>20</v>
      </c>
      <c r="C48" s="79">
        <f>2000/B48</f>
        <v>100</v>
      </c>
    </row>
    <row r="49" spans="1:3" x14ac:dyDescent="0.25">
      <c r="A49" s="84" t="s">
        <v>152</v>
      </c>
      <c r="B49">
        <v>22</v>
      </c>
      <c r="C49" s="79">
        <f>2000/B49</f>
        <v>90.909090909090907</v>
      </c>
    </row>
    <row r="50" spans="1:3" x14ac:dyDescent="0.25">
      <c r="A50" s="84" t="s">
        <v>185</v>
      </c>
      <c r="B50">
        <v>11</v>
      </c>
      <c r="C50" s="79">
        <f>2000/B50</f>
        <v>181.81818181818181</v>
      </c>
    </row>
    <row r="51" spans="1:3" x14ac:dyDescent="0.25">
      <c r="A51" s="86" t="s">
        <v>153</v>
      </c>
      <c r="B51">
        <v>11</v>
      </c>
      <c r="C51" s="79">
        <f>2000/B51</f>
        <v>181.81818181818181</v>
      </c>
    </row>
    <row r="52" spans="1:3" x14ac:dyDescent="0.25">
      <c r="A52" s="84" t="s">
        <v>154</v>
      </c>
      <c r="B52">
        <v>16</v>
      </c>
      <c r="C52" s="79">
        <f>2000/B52</f>
        <v>125</v>
      </c>
    </row>
    <row r="53" spans="1:3" x14ac:dyDescent="0.25">
      <c r="A53" s="84" t="s">
        <v>155</v>
      </c>
      <c r="B53">
        <v>27</v>
      </c>
      <c r="C53" s="79">
        <f>3500/B53</f>
        <v>129.62962962962962</v>
      </c>
    </row>
    <row r="54" spans="1:3" x14ac:dyDescent="0.25">
      <c r="A54" s="84" t="s">
        <v>156</v>
      </c>
      <c r="B54">
        <v>10</v>
      </c>
      <c r="C54" s="79">
        <f>1555/B54</f>
        <v>155.5</v>
      </c>
    </row>
    <row r="55" spans="1:3" x14ac:dyDescent="0.25">
      <c r="A55" s="84" t="s">
        <v>158</v>
      </c>
      <c r="B55">
        <v>13</v>
      </c>
      <c r="C55" s="79">
        <f>2000/B55</f>
        <v>153.84615384615384</v>
      </c>
    </row>
    <row r="56" spans="1:3" x14ac:dyDescent="0.25">
      <c r="A56" s="84" t="s">
        <v>157</v>
      </c>
      <c r="B56">
        <v>27</v>
      </c>
      <c r="C56" s="79">
        <f>2000/B56</f>
        <v>74.074074074074076</v>
      </c>
    </row>
    <row r="57" spans="1:3" x14ac:dyDescent="0.25">
      <c r="A57" s="84" t="s">
        <v>187</v>
      </c>
      <c r="B57">
        <v>8</v>
      </c>
      <c r="C57" s="79">
        <f>1775/B57</f>
        <v>221.875</v>
      </c>
    </row>
    <row r="58" spans="1:3" x14ac:dyDescent="0.25">
      <c r="A58" s="84" t="s">
        <v>188</v>
      </c>
      <c r="B58">
        <v>6</v>
      </c>
      <c r="C58" s="79">
        <f>2100/B58</f>
        <v>350</v>
      </c>
    </row>
    <row r="59" spans="1:3" x14ac:dyDescent="0.25">
      <c r="A59" s="84" t="s">
        <v>189</v>
      </c>
      <c r="B59">
        <v>7</v>
      </c>
      <c r="C59" s="79">
        <f>1945/B59</f>
        <v>277.85714285714283</v>
      </c>
    </row>
    <row r="60" spans="1:3" x14ac:dyDescent="0.25">
      <c r="A60" s="84" t="s">
        <v>190</v>
      </c>
      <c r="B60">
        <v>8</v>
      </c>
      <c r="C60" s="79">
        <f>1775/B60</f>
        <v>221.875</v>
      </c>
    </row>
    <row r="61" spans="1:3" x14ac:dyDescent="0.25">
      <c r="A61" s="84" t="s">
        <v>191</v>
      </c>
      <c r="B61">
        <v>9</v>
      </c>
      <c r="C61" s="79">
        <f>1600/B61</f>
        <v>177.77777777777777</v>
      </c>
    </row>
    <row r="62" spans="1:3" x14ac:dyDescent="0.25">
      <c r="A62" s="84" t="s">
        <v>192</v>
      </c>
      <c r="B62">
        <v>15</v>
      </c>
      <c r="C62" s="79">
        <f>2000/B62</f>
        <v>133.33333333333334</v>
      </c>
    </row>
    <row r="63" spans="1:3" x14ac:dyDescent="0.25">
      <c r="A63" s="84" t="s">
        <v>193</v>
      </c>
      <c r="B63">
        <v>10.5</v>
      </c>
      <c r="C63" s="79">
        <f>2000/B63</f>
        <v>190.47619047619048</v>
      </c>
    </row>
    <row r="64" spans="1:3" x14ac:dyDescent="0.25">
      <c r="A64" s="84" t="s">
        <v>201</v>
      </c>
      <c r="B64" s="31">
        <v>20</v>
      </c>
      <c r="C64" s="79">
        <v>100</v>
      </c>
    </row>
    <row r="65" spans="1:3" x14ac:dyDescent="0.25">
      <c r="A65" s="84" t="s">
        <v>159</v>
      </c>
      <c r="B65">
        <v>20</v>
      </c>
      <c r="C65" s="79">
        <f>2000/B65</f>
        <v>100</v>
      </c>
    </row>
    <row r="66" spans="1:3" x14ac:dyDescent="0.25">
      <c r="A66" s="84" t="s">
        <v>194</v>
      </c>
      <c r="B66">
        <v>10</v>
      </c>
      <c r="C66" s="79">
        <f>2000/B66</f>
        <v>200</v>
      </c>
    </row>
    <row r="67" spans="1:3" x14ac:dyDescent="0.25">
      <c r="A67" s="84" t="s">
        <v>195</v>
      </c>
      <c r="B67">
        <v>15</v>
      </c>
      <c r="C67" s="79">
        <f>2000/B67</f>
        <v>133.33333333333334</v>
      </c>
    </row>
    <row r="68" spans="1:3" x14ac:dyDescent="0.25">
      <c r="A68" s="84" t="s">
        <v>160</v>
      </c>
      <c r="B68">
        <v>10</v>
      </c>
      <c r="C68" s="79">
        <f>1560/B68</f>
        <v>156</v>
      </c>
    </row>
    <row r="69" spans="1:3" x14ac:dyDescent="0.25">
      <c r="A69" s="84" t="s">
        <v>161</v>
      </c>
      <c r="B69">
        <v>20</v>
      </c>
      <c r="C69" s="79">
        <f>3040/B69</f>
        <v>152</v>
      </c>
    </row>
    <row r="70" spans="1:3" x14ac:dyDescent="0.25">
      <c r="A70" s="84" t="s">
        <v>162</v>
      </c>
      <c r="B70">
        <v>10</v>
      </c>
      <c r="C70" s="79">
        <f>2000/B70</f>
        <v>200</v>
      </c>
    </row>
    <row r="71" spans="1:3" x14ac:dyDescent="0.25">
      <c r="A71" s="84" t="s">
        <v>163</v>
      </c>
      <c r="B71">
        <v>9.8000000000000007</v>
      </c>
      <c r="C71" s="79">
        <f>2000/B71</f>
        <v>204.08163265306121</v>
      </c>
    </row>
    <row r="72" spans="1:3" x14ac:dyDescent="0.25">
      <c r="A72" s="84" t="s">
        <v>216</v>
      </c>
      <c r="B72">
        <v>25</v>
      </c>
      <c r="C72" s="79">
        <f>2000/B72</f>
        <v>80</v>
      </c>
    </row>
    <row r="73" spans="1:3" x14ac:dyDescent="0.25">
      <c r="A73" s="84" t="s">
        <v>215</v>
      </c>
      <c r="B73">
        <v>11</v>
      </c>
      <c r="C73" s="79">
        <f>2000/B73</f>
        <v>181.81818181818181</v>
      </c>
    </row>
    <row r="74" spans="1:3" x14ac:dyDescent="0.25">
      <c r="A74" s="84" t="s">
        <v>196</v>
      </c>
      <c r="B74">
        <v>10</v>
      </c>
      <c r="C74" s="79">
        <f>2000/B74</f>
        <v>200</v>
      </c>
    </row>
    <row r="75" spans="1:3" x14ac:dyDescent="0.25">
      <c r="A75" s="84" t="s">
        <v>164</v>
      </c>
      <c r="B75">
        <v>320</v>
      </c>
      <c r="C75" s="79">
        <f>2000/B75</f>
        <v>6.25</v>
      </c>
    </row>
    <row r="76" spans="1:3" x14ac:dyDescent="0.25">
      <c r="A76" s="84" t="s">
        <v>197</v>
      </c>
      <c r="B76">
        <v>11</v>
      </c>
      <c r="C76" s="79">
        <f>2000/B76</f>
        <v>181.81818181818181</v>
      </c>
    </row>
    <row r="77" spans="1:3" x14ac:dyDescent="0.25">
      <c r="A77" s="84" t="s">
        <v>166</v>
      </c>
      <c r="B77">
        <v>8</v>
      </c>
      <c r="C77" s="79">
        <f>1695/B77</f>
        <v>211.875</v>
      </c>
    </row>
    <row r="78" spans="1:3" x14ac:dyDescent="0.25">
      <c r="A78" s="84" t="s">
        <v>165</v>
      </c>
      <c r="B78">
        <v>6</v>
      </c>
      <c r="C78" s="79">
        <f>1910/B78</f>
        <v>318.33333333333331</v>
      </c>
    </row>
    <row r="79" spans="1:3" x14ac:dyDescent="0.25">
      <c r="A79" s="84" t="s">
        <v>167</v>
      </c>
      <c r="B79">
        <v>320</v>
      </c>
      <c r="C79" s="79">
        <f>2000/B79</f>
        <v>6.25</v>
      </c>
    </row>
    <row r="80" spans="1:3" x14ac:dyDescent="0.25">
      <c r="A80" s="84" t="s">
        <v>214</v>
      </c>
      <c r="B80">
        <v>15</v>
      </c>
      <c r="C80" s="79">
        <f>2000/B80</f>
        <v>133.33333333333334</v>
      </c>
    </row>
    <row r="81" spans="1:3" x14ac:dyDescent="0.25">
      <c r="A81" s="84" t="s">
        <v>213</v>
      </c>
      <c r="B81">
        <v>12</v>
      </c>
      <c r="C81" s="79">
        <f>2700/B81</f>
        <v>225</v>
      </c>
    </row>
    <row r="82" spans="1:3" x14ac:dyDescent="0.25">
      <c r="A82" s="84" t="s">
        <v>168</v>
      </c>
      <c r="B82">
        <v>9</v>
      </c>
      <c r="C82" s="79">
        <f>2610/B82</f>
        <v>290</v>
      </c>
    </row>
    <row r="83" spans="1:3" x14ac:dyDescent="0.25">
      <c r="A83" s="84" t="s">
        <v>212</v>
      </c>
      <c r="B83">
        <v>41</v>
      </c>
      <c r="C83" s="79">
        <f>4000/B83</f>
        <v>97.560975609756099</v>
      </c>
    </row>
    <row r="84" spans="1:3" x14ac:dyDescent="0.25">
      <c r="A84" s="84" t="s">
        <v>198</v>
      </c>
      <c r="B84">
        <v>240</v>
      </c>
      <c r="C84" s="79">
        <f>2000/B84</f>
        <v>8.3333333333333339</v>
      </c>
    </row>
    <row r="85" spans="1:3" x14ac:dyDescent="0.25">
      <c r="A85" s="84" t="s">
        <v>199</v>
      </c>
      <c r="B85">
        <v>10</v>
      </c>
      <c r="C85" s="79">
        <f>1560/B85</f>
        <v>156</v>
      </c>
    </row>
    <row r="86" spans="1:3" x14ac:dyDescent="0.25">
      <c r="A86" s="84" t="s">
        <v>200</v>
      </c>
      <c r="B86">
        <v>5.7</v>
      </c>
      <c r="C86" s="79">
        <f>1910/B86</f>
        <v>335.08771929824559</v>
      </c>
    </row>
    <row r="87" spans="1:3" x14ac:dyDescent="0.25">
      <c r="A87" s="84" t="s">
        <v>169</v>
      </c>
      <c r="B87">
        <v>20</v>
      </c>
      <c r="C87" s="79">
        <f>2000/B87</f>
        <v>100</v>
      </c>
    </row>
    <row r="88" spans="1:3" x14ac:dyDescent="0.25">
      <c r="A88" s="84" t="s">
        <v>202</v>
      </c>
      <c r="B88">
        <v>9</v>
      </c>
      <c r="C88" s="79">
        <f>1080/B88</f>
        <v>120</v>
      </c>
    </row>
    <row r="89" spans="1:3" x14ac:dyDescent="0.25">
      <c r="A89" s="84" t="s">
        <v>170</v>
      </c>
      <c r="B89">
        <v>23</v>
      </c>
      <c r="C89" s="79">
        <f>2000/B89</f>
        <v>86.956521739130437</v>
      </c>
    </row>
    <row r="90" spans="1:3" x14ac:dyDescent="0.25">
      <c r="A90" s="84" t="s">
        <v>203</v>
      </c>
      <c r="B90">
        <v>34</v>
      </c>
      <c r="C90" s="79">
        <f>2000/B90</f>
        <v>58.823529411764703</v>
      </c>
    </row>
    <row r="91" spans="1:3" x14ac:dyDescent="0.25">
      <c r="A91" s="84" t="s">
        <v>204</v>
      </c>
      <c r="B91">
        <v>25</v>
      </c>
      <c r="C91" s="79">
        <f>2000/B91</f>
        <v>80</v>
      </c>
    </row>
    <row r="92" spans="1:3" x14ac:dyDescent="0.25">
      <c r="A92" s="84" t="s">
        <v>205</v>
      </c>
      <c r="B92">
        <v>10</v>
      </c>
      <c r="C92" s="79">
        <f>1560/B92</f>
        <v>156</v>
      </c>
    </row>
    <row r="93" spans="1:3" x14ac:dyDescent="0.25">
      <c r="A93" s="84" t="s">
        <v>206</v>
      </c>
      <c r="B93">
        <v>27</v>
      </c>
      <c r="C93" s="79">
        <f>2000/B93</f>
        <v>74.074074074074076</v>
      </c>
    </row>
    <row r="94" spans="1:3" x14ac:dyDescent="0.25">
      <c r="A94" s="84" t="s">
        <v>171</v>
      </c>
      <c r="B94">
        <v>20</v>
      </c>
      <c r="C94" s="79">
        <f>2000/B94</f>
        <v>100</v>
      </c>
    </row>
    <row r="95" spans="1:3" x14ac:dyDescent="0.25">
      <c r="A95" s="84" t="s">
        <v>173</v>
      </c>
      <c r="B95">
        <v>27</v>
      </c>
      <c r="C95" s="79">
        <f>2000/B95</f>
        <v>74.074074074074076</v>
      </c>
    </row>
    <row r="96" spans="1:3" x14ac:dyDescent="0.25">
      <c r="A96" s="84" t="s">
        <v>172</v>
      </c>
      <c r="B96">
        <v>11</v>
      </c>
      <c r="C96" s="79">
        <f>2000/B96</f>
        <v>181.81818181818181</v>
      </c>
    </row>
    <row r="97" spans="1:3" x14ac:dyDescent="0.25">
      <c r="A97" s="84" t="s">
        <v>174</v>
      </c>
      <c r="B97">
        <v>16</v>
      </c>
      <c r="C97" s="79">
        <f>2000/B97</f>
        <v>125</v>
      </c>
    </row>
    <row r="98" spans="1:3" s="77" customFormat="1" x14ac:dyDescent="0.25">
      <c r="A98" s="85" t="s">
        <v>208</v>
      </c>
      <c r="B98" s="80"/>
      <c r="C98" s="81">
        <v>110</v>
      </c>
    </row>
    <row r="99" spans="1:3" x14ac:dyDescent="0.25">
      <c r="A99" s="84" t="s">
        <v>207</v>
      </c>
      <c r="B99">
        <v>40</v>
      </c>
      <c r="C99" s="79">
        <f>3550/B99</f>
        <v>88.75</v>
      </c>
    </row>
    <row r="100" spans="1:3" x14ac:dyDescent="0.25">
      <c r="A100" s="84" t="s">
        <v>209</v>
      </c>
      <c r="B100">
        <v>9.6999999999999993</v>
      </c>
      <c r="C100" s="79">
        <f>1560/B100</f>
        <v>160.82474226804126</v>
      </c>
    </row>
    <row r="101" spans="1:3" x14ac:dyDescent="0.25">
      <c r="A101" s="84" t="s">
        <v>175</v>
      </c>
      <c r="B101">
        <v>10.3</v>
      </c>
      <c r="C101" s="79">
        <f>1560/B101</f>
        <v>151.45631067961165</v>
      </c>
    </row>
  </sheetData>
  <sheetProtection sheet="1" objects="1" scenarios="1"/>
  <sortState xmlns:xlrd2="http://schemas.microsoft.com/office/spreadsheetml/2017/richdata2" ref="A5:C100">
    <sortCondition ref="A5:A100"/>
  </sortState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item1.xml>��
</file>

<file path=customXml/itemProps1.xml><?xml version="1.0" encoding="utf-8"?>
<ds:datastoreItem xmlns:ds="http://purl.oclc.org/ooxml/officeDocument/customXml" ds:itemID="{D5204166-0561-4E30-B393-67AA1BD7F3B9}">
  <ds:schemaRefs>
    <ds:schemaRef ds:uri="http://schemas.microsoft.com/DataMashup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Participant Tracking</vt:lpstr>
      <vt:lpstr>Week_1_Conversion</vt:lpstr>
      <vt:lpstr>Week_2_Conversion</vt:lpstr>
      <vt:lpstr>Week_3_Conversion</vt:lpstr>
      <vt:lpstr>Week_4_Conversion</vt:lpstr>
      <vt:lpstr>Week_5_Conversion</vt:lpstr>
      <vt:lpstr>Week_6_Conversion</vt:lpstr>
      <vt:lpstr>Week_7_Conversion</vt:lpstr>
      <vt:lpstr>Week_8_Conversion</vt:lpstr>
      <vt:lpstr>Activity List</vt:lpstr>
      <vt:lpstr>'Participant Tracking'!Print_Area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Pyjas, Jessica</cp:lastModifiedBy>
  <dcterms:created xsi:type="dcterms:W3CDTF">2016-08-10T12:35:19Z</dcterms:created>
  <dcterms:modified xsi:type="dcterms:W3CDTF">2026-09-28T00:15:59Z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0x010100C50CD8CB942D8940AA52FA02A6507929</vt:lpwstr>
  </property>
  <property fmtid="{D5CDD505-2E9C-101B-9397-08002B2CF9AE}" pid="3" name="MediaServiceImageTags">
    <vt:lpwstr/>
  </property>
</Properties>
</file>