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tephen\Desktop\"/>
    </mc:Choice>
  </mc:AlternateContent>
  <xr:revisionPtr revIDLastSave="0" documentId="8_{3224527D-03B9-41ED-8214-3E3F7917A02C}" xr6:coauthVersionLast="45" xr6:coauthVersionMax="45" xr10:uidLastSave="{00000000-0000-0000-0000-000000000000}"/>
  <bookViews>
    <workbookView xWindow="2304" yWindow="2304" windowWidth="17280" windowHeight="8964" activeTab="3" xr2:uid="{A89F790F-C84A-4A17-A469-25C4171761A9}"/>
  </bookViews>
  <sheets>
    <sheet name="Calc for clients " sheetId="2" r:id="rId1"/>
    <sheet name="tie out wages" sheetId="4" r:id="rId2"/>
    <sheet name="Documents needed" sheetId="5" r:id="rId3"/>
    <sheet name="Example calc."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9" i="2" l="1"/>
  <c r="D51" i="2" l="1"/>
  <c r="E52" i="3" l="1"/>
  <c r="F52" i="3"/>
  <c r="G52" i="3"/>
  <c r="H52" i="3"/>
  <c r="I52" i="3"/>
  <c r="J52" i="3"/>
  <c r="K52" i="3"/>
  <c r="L52" i="3"/>
  <c r="D52" i="3"/>
  <c r="M51" i="2"/>
  <c r="L51" i="2"/>
  <c r="J51" i="2"/>
  <c r="I51" i="2"/>
  <c r="H51" i="2"/>
  <c r="G51" i="2"/>
  <c r="F51" i="2"/>
  <c r="E51" i="2"/>
  <c r="C16" i="4" l="1"/>
  <c r="B142" i="2" l="1"/>
  <c r="B146" i="2" s="1"/>
  <c r="B143" i="3"/>
  <c r="B147" i="3" s="1"/>
  <c r="B139" i="3"/>
  <c r="B138" i="3"/>
  <c r="B137" i="3"/>
  <c r="B138" i="2"/>
  <c r="B137" i="2"/>
  <c r="B136" i="2"/>
  <c r="I129" i="3" l="1"/>
  <c r="B117" i="3" s="1"/>
  <c r="H129" i="3"/>
  <c r="B116" i="3" s="1"/>
  <c r="F129" i="3"/>
  <c r="E129" i="3"/>
  <c r="B109" i="3" s="1"/>
  <c r="D129" i="3"/>
  <c r="B108" i="3" s="1"/>
  <c r="C129" i="3"/>
  <c r="B107" i="3" s="1"/>
  <c r="B129" i="3"/>
  <c r="B106" i="3" s="1"/>
  <c r="B110" i="3"/>
  <c r="B102" i="3"/>
  <c r="B73" i="3"/>
  <c r="B51" i="3"/>
  <c r="B50" i="3"/>
  <c r="B49" i="3"/>
  <c r="B48" i="3"/>
  <c r="B47" i="3"/>
  <c r="B46" i="3"/>
  <c r="B45" i="3"/>
  <c r="B44" i="3"/>
  <c r="B43" i="3"/>
  <c r="B42" i="3"/>
  <c r="B41" i="3"/>
  <c r="B40" i="3"/>
  <c r="I128" i="2"/>
  <c r="B116" i="2" s="1"/>
  <c r="H128" i="2"/>
  <c r="B115" i="2" s="1"/>
  <c r="F128" i="2"/>
  <c r="B109" i="2" s="1"/>
  <c r="E128" i="2"/>
  <c r="B108" i="2" s="1"/>
  <c r="D128" i="2"/>
  <c r="B107" i="2" s="1"/>
  <c r="C128" i="2"/>
  <c r="B106" i="2" s="1"/>
  <c r="B128" i="2"/>
  <c r="B105" i="2" s="1"/>
  <c r="B111" i="2" s="1"/>
  <c r="B101" i="2"/>
  <c r="B72" i="2"/>
  <c r="B50" i="2"/>
  <c r="B49" i="2"/>
  <c r="B48" i="2"/>
  <c r="B47" i="2"/>
  <c r="B46" i="2"/>
  <c r="B45" i="2"/>
  <c r="B44" i="2"/>
  <c r="B43" i="2"/>
  <c r="B42" i="2"/>
  <c r="B41" i="2"/>
  <c r="B40" i="2"/>
  <c r="B53" i="2" l="1"/>
  <c r="B55" i="2" s="1"/>
  <c r="B59" i="2" s="1"/>
  <c r="B74" i="2" s="1"/>
  <c r="B54" i="3"/>
  <c r="B56" i="3" s="1"/>
  <c r="B60" i="3" s="1"/>
  <c r="B75" i="3" s="1"/>
  <c r="B119" i="3"/>
  <c r="B118" i="2"/>
  <c r="B112" i="3"/>
  <c r="B76" i="3" l="1"/>
  <c r="E107" i="3" s="1"/>
  <c r="E141" i="3" s="1"/>
  <c r="B75" i="2"/>
  <c r="E108" i="2" l="1"/>
  <c r="E142" i="2" s="1"/>
  <c r="E106" i="2"/>
  <c r="E140" i="2" s="1"/>
  <c r="E109" i="3"/>
  <c r="E143" i="3" s="1"/>
</calcChain>
</file>

<file path=xl/sharedStrings.xml><?xml version="1.0" encoding="utf-8"?>
<sst xmlns="http://schemas.openxmlformats.org/spreadsheetml/2006/main" count="358" uniqueCount="177">
  <si>
    <t>February 2020</t>
  </si>
  <si>
    <t>January 2020</t>
  </si>
  <si>
    <t>December 2019</t>
  </si>
  <si>
    <t>November 2019</t>
  </si>
  <si>
    <t>October 2019</t>
  </si>
  <si>
    <t>September 2019</t>
  </si>
  <si>
    <t>August 2019</t>
  </si>
  <si>
    <t>July 2019</t>
  </si>
  <si>
    <t>June 2019</t>
  </si>
  <si>
    <t>May 2019</t>
  </si>
  <si>
    <t>April 2019</t>
  </si>
  <si>
    <t>Months</t>
  </si>
  <si>
    <t>Total Monthly payroll</t>
  </si>
  <si>
    <t>Calculated monthly average payroll</t>
  </si>
  <si>
    <t xml:space="preserve">CARES Act / Payroll protection program </t>
  </si>
  <si>
    <t xml:space="preserve">or </t>
  </si>
  <si>
    <t>$10 million</t>
  </si>
  <si>
    <t>Maximum allowed loan</t>
  </si>
  <si>
    <t>Average monthly payroll for the previous 12 months before the date of the loan, multiplied by 2.5.</t>
  </si>
  <si>
    <t>Allowable loan based on payroll calculation</t>
  </si>
  <si>
    <t>1. Payroll costs</t>
  </si>
  <si>
    <t>2. Mortgage Interest</t>
  </si>
  <si>
    <t>3. Rent obligations</t>
  </si>
  <si>
    <t>4. Covered utility payment</t>
  </si>
  <si>
    <t xml:space="preserve">Week 1 </t>
  </si>
  <si>
    <t>Week 2</t>
  </si>
  <si>
    <t>Week 3</t>
  </si>
  <si>
    <t>Week 4</t>
  </si>
  <si>
    <t>Week 5</t>
  </si>
  <si>
    <t>Week 6</t>
  </si>
  <si>
    <t>Week 7</t>
  </si>
  <si>
    <t>Week 8</t>
  </si>
  <si>
    <t>Total Employees</t>
  </si>
  <si>
    <t>Calculated average</t>
  </si>
  <si>
    <t>Month</t>
  </si>
  <si>
    <t xml:space="preserve">February 2019 </t>
  </si>
  <si>
    <t>March 2019</t>
  </si>
  <si>
    <t xml:space="preserve">May 2019 </t>
  </si>
  <si>
    <t>Amount of the reduction will be the total of the loan taken multiplied by:</t>
  </si>
  <si>
    <t>Potential forgiveness using option A</t>
  </si>
  <si>
    <t>Potential forgiveness using option B</t>
  </si>
  <si>
    <t xml:space="preserve">There is a provision, however, that reduces the amount that may be forgiven if the employer either: </t>
  </si>
  <si>
    <t>In a move designed to keep small businesses afloat, the CARES Act provides that businesses with fewer than 500 employees — including sole proprietors and nonprofits—</t>
  </si>
  <si>
    <t xml:space="preserve"> will have access to nearly $350 billion in loans under Section 7 of the Small Business Act during the “covered period,” which runs from February 15, 2020 through June 30, 2020. </t>
  </si>
  <si>
    <t xml:space="preserve">A separate section of the CARES Act calls for a portion of the aforementioned paycheck protection loans to be forgiven on a tax-free basis.  on the date of the loan: </t>
  </si>
  <si>
    <t>The amount to be forgiven is the sum of the following payments made by the borrower during the 8-week period beginning</t>
  </si>
  <si>
    <r>
      <t>Loan Forgiveness of Paycheck Protection Loans</t>
    </r>
    <r>
      <rPr>
        <b/>
        <sz val="10.5"/>
        <color rgb="FF333333"/>
        <rFont val="Work Sans"/>
      </rPr>
      <t xml:space="preserve"> </t>
    </r>
  </si>
  <si>
    <t>An eligible recipient of the above loan will be eligible for forgiveness of the debt on the covered loan in an amount equal to the sum of the following costs incurred and payments made during the covered period</t>
  </si>
  <si>
    <t xml:space="preserve">Payroll costs do not include, however: </t>
  </si>
  <si>
    <t xml:space="preserve">Payroll costs, in turn, are the sum of the following: </t>
  </si>
  <si>
    <t>Compensation for employees who live outside of US</t>
  </si>
  <si>
    <t>Qualified sick leave for which credit is allowed under the relief act</t>
  </si>
  <si>
    <t>Covered period after loan</t>
  </si>
  <si>
    <t>cost incurred for 8 weeks</t>
  </si>
  <si>
    <t>Loan amount</t>
  </si>
  <si>
    <t>A</t>
  </si>
  <si>
    <t>B</t>
  </si>
  <si>
    <t>Forgivable loan</t>
  </si>
  <si>
    <t>A-B</t>
  </si>
  <si>
    <t>See an example of the below calculation on the example tab</t>
  </si>
  <si>
    <t xml:space="preserve"> The average number of full-time equivalent employees per month during the covered period divided by either (at election of borrower)</t>
  </si>
  <si>
    <t>C</t>
  </si>
  <si>
    <t>D</t>
  </si>
  <si>
    <t>E</t>
  </si>
  <si>
    <t>F</t>
  </si>
  <si>
    <t>G</t>
  </si>
  <si>
    <t>Payroll 1</t>
  </si>
  <si>
    <t>Payroll 2</t>
  </si>
  <si>
    <t>Payroll 3</t>
  </si>
  <si>
    <t>Payroll 4</t>
  </si>
  <si>
    <t>H</t>
  </si>
  <si>
    <t>I</t>
  </si>
  <si>
    <t>Average full time monthly employees for option A</t>
  </si>
  <si>
    <t>Average full time monthly employees for option B</t>
  </si>
  <si>
    <t xml:space="preserve">       A. The average number of full time equivalent employees for each payroll per month employed from February 15, 2019 through June 30, 2019 or </t>
  </si>
  <si>
    <t xml:space="preserve">       B. The average number of full time equivalent employees for each payroll per month employed from January 1, 2020 through Feb 29, 2020</t>
  </si>
  <si>
    <t xml:space="preserve">commission, income, net earnings from self- employment, or similar compensation and that is in an amount that is not more </t>
  </si>
  <si>
    <t>than $100,000 in 1 year, as prorated for the covered period</t>
  </si>
  <si>
    <t>1. Salary, wage, commission, or similar compensation paid to employee or owner</t>
  </si>
  <si>
    <t>6. Payment of any retirement benefits, or</t>
  </si>
  <si>
    <t xml:space="preserve">4. Allowance for dismissal or separation, </t>
  </si>
  <si>
    <t>1.  The compensation of any individual employee in excess of an annual salary of $100,000 as prorated for the covered period</t>
  </si>
  <si>
    <t>2. Taxes imposed or withheld under chapters 21, 22, or 24 of the Internal Revenue Code of 1986 during the covered period</t>
  </si>
  <si>
    <t>3. Any compensation of an employee whose principal place of residence is outside of the United States</t>
  </si>
  <si>
    <t xml:space="preserve">4. Qualified sick leave wages for which a credit is allowed under section 7003 of the Families First Coronavirus Response Act </t>
  </si>
  <si>
    <t>Assume that the loan will be taken out in April 2020</t>
  </si>
  <si>
    <t>3. Payment for vacation, parental, family, medical, or sick leave</t>
  </si>
  <si>
    <t xml:space="preserve">1. Reduces its workforce during the 8-week covered period when compared to other periods in either 2019 or 2020, or </t>
  </si>
  <si>
    <t xml:space="preserve">2. Reduces the salary or wages paid to an employee who had earned less than $100,000 in annualized salary by more than 25% during the covered period. </t>
  </si>
  <si>
    <t>5. Payment required for the provisions of group health care benefits, including insurance premiums;</t>
  </si>
  <si>
    <r>
      <t>Loan Forgiveness of Paycheck Protection Loans</t>
    </r>
    <r>
      <rPr>
        <b/>
        <sz val="10.5"/>
        <color rgb="FF333333"/>
        <rFont val="Calibri"/>
        <family val="2"/>
        <scheme val="minor"/>
      </rPr>
      <t xml:space="preserve"> </t>
    </r>
  </si>
  <si>
    <t xml:space="preserve">8. The sum of payments of any compensation to or income  of  a  sole  proprietor  or independent contractor that is a wage, </t>
  </si>
  <si>
    <t xml:space="preserve">Loan proceeds can be used to pay payroll costs (including owner salaries), mortgage interest, rent obligations (including related party, only if the agreement was in place before 2/15/2020), </t>
  </si>
  <si>
    <t xml:space="preserve">and utilities. The loans, which are referred to as “paycheck protection loans” and are fully guaranteed by the federal government through December 31, 2020 </t>
  </si>
  <si>
    <t xml:space="preserve">(returning to an 85% guarantee for loans greater than $150,000 after that date), are generally limited to the LESSER OF: </t>
  </si>
  <si>
    <t>by 25% of total salary or wages or more of the employee during the most recent full quarter during employment before the loan origination date</t>
  </si>
  <si>
    <t>2. Reduces the wages paid to any employee who did not receive during any single pay period in 2019 wages at an annualized rate of $100,000</t>
  </si>
  <si>
    <t>Monthly payroll</t>
  </si>
  <si>
    <t>Semi-monthly payroll</t>
  </si>
  <si>
    <t>Weekly</t>
  </si>
  <si>
    <t>25% of Q1 payroll</t>
  </si>
  <si>
    <t>Wages annualized to $100,000 based on pay frequency</t>
  </si>
  <si>
    <t>Total Q1 for employees described above:</t>
  </si>
  <si>
    <t>Reduction in total wages for employees</t>
  </si>
  <si>
    <t>described above</t>
  </si>
  <si>
    <t xml:space="preserve">Calculation for reduction based on number 1 </t>
  </si>
  <si>
    <t xml:space="preserve">Calculation for reduction based on number 2. </t>
  </si>
  <si>
    <t>2. Payment of cash tips, or equivalent</t>
  </si>
  <si>
    <t>Compensation in excess of $100,000 annual salary per employee</t>
  </si>
  <si>
    <t xml:space="preserve"> </t>
  </si>
  <si>
    <t>Reconcile wages to payroll reports</t>
  </si>
  <si>
    <t>Total wages 2019 w-3</t>
  </si>
  <si>
    <t>less Q1 2019 wages per form 941</t>
  </si>
  <si>
    <t>Add Q1 2020 wages per form 941</t>
  </si>
  <si>
    <t>Less any allowances added to W2 (I.E. vehicle allowance, owners insurance, ETC.)</t>
  </si>
  <si>
    <t>FINANCIAL DATA NEEDED - 7(a) SBA LOAN AND FORGIVENESS UNDER THE CARES ACT</t>
  </si>
  <si>
    <t>Checklist of Documentation Required</t>
  </si>
  <si>
    <t>rev 3/28/20</t>
  </si>
  <si>
    <t>The SBA loans under Section 1102 of the CARES Act (sometimes referred to as "7(a) Loans") which are eligible for forgiveness</t>
  </si>
  <si>
    <t>are available to employers with less than 500 employees.  Such loans will be handled through the client's lender (bank) and</t>
  </si>
  <si>
    <t>guaranteed 100% by the SBA.  These are non-recourse loans.</t>
  </si>
  <si>
    <t>Banks will need the following financial information in order to process the SBA loan application:</t>
  </si>
  <si>
    <t>This information will be needed to present to the bank to apply for the loan:</t>
  </si>
  <si>
    <t>1)</t>
  </si>
  <si>
    <t xml:space="preserve">Copies of payroll tax reports file with the IRS (including Forms 941, 940, state income and unemployment </t>
  </si>
  <si>
    <t xml:space="preserve">tax filing reports) for the entire year of 2019 and first quarter of 2020 (if available) should be presented. </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</si>
  <si>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</si>
  <si>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</si>
  <si>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</si>
  <si>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</si>
  <si>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3)</t>
  </si>
  <si>
    <t>Documentation reflecting the health insurance premiums paid by the company under a group health plan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</si>
  <si>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</si>
  <si>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</si>
  <si>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</si>
  <si>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preceding 12 months.</t>
  </si>
  <si>
    <t>Copies of workpapers, schedules and remittances to the retirement plan administrator should be sufficient.</t>
  </si>
  <si>
    <t xml:space="preserve">This information will be needed to present to the bank or SBA for Loan Forgiveness: </t>
  </si>
  <si>
    <t xml:space="preserve">tax filing reports) for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</si>
  <si>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</si>
  <si>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</si>
  <si>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</si>
  <si>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</si>
  <si>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</si>
  <si>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loan should be sufficient.  Copies of workpapers, schedules and remittances to the retirement plan</t>
  </si>
  <si>
    <t xml:space="preserve">administrator should be available.  </t>
  </si>
  <si>
    <t>5)</t>
  </si>
  <si>
    <t>Copies of all lease agreements for real estate and tangible personal property should be presented along with</t>
  </si>
  <si>
    <t xml:space="preserve">proof of payment during the 8 week period following the loan origination date. </t>
  </si>
  <si>
    <t>6)</t>
  </si>
  <si>
    <t>Copies of all statement of interest paid on debt obligations incurred prior to February 15, 2020 indicating</t>
  </si>
  <si>
    <t>payment amounts and proof of payment for the 8 week period following the loan origination date.</t>
  </si>
  <si>
    <t>7)</t>
  </si>
  <si>
    <t>Copies of cancelled checks, statements or other evidence of utilities paid during the "covered period" for the</t>
  </si>
  <si>
    <t>8 week period following the loan origination date.</t>
  </si>
  <si>
    <t>IMPORTANT NOTES:</t>
  </si>
  <si>
    <t>Each lender may require more or less information.  In addition, each borrower will need to make a certification that the</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</si>
  <si>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</si>
  <si>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</si>
  <si>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</si>
  <si>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receipt of an application for forgiveness.  The amount of </t>
  </si>
  <si>
    <t xml:space="preserve">any loan forgiveness under this program is NOT taxable income. </t>
  </si>
  <si>
    <t>1. Payroll costs - see allowable above</t>
  </si>
  <si>
    <t>Should agree to sum of cells D51 - F51 on calc. for clients tab</t>
  </si>
  <si>
    <t>7. Payment of state or local tax assessed on the compensation of employees (i.e. state unemployment taxes or local taxes paid by employer), and</t>
  </si>
  <si>
    <t>Employer portion Healthcare benefits, including premiums</t>
  </si>
  <si>
    <t xml:space="preserve">Employer portion State and local payroll taxes </t>
  </si>
  <si>
    <t>Employer portion Retirement benefits</t>
  </si>
  <si>
    <t>Maximum amount of loan</t>
  </si>
  <si>
    <t>Enter payroll information in gray cells below - information can either be by month or in total. - Enter all amounts as positive</t>
  </si>
  <si>
    <t>Amounts included in 4th quarter for life insurance, personal use auto, etc.</t>
  </si>
  <si>
    <t xml:space="preserve">To determine estimated forgivable amount, use estimates. Actual numbers will be used for final forgivable amount. </t>
  </si>
  <si>
    <t xml:space="preserve">Gross wages before any withholdings   </t>
  </si>
  <si>
    <t>Cash tips / equivalents (not necessary to split out if included in gross wage column)</t>
  </si>
  <si>
    <t>Vacation, parental, medical, or sick leave (not necessary to split out if included in gross wage column)</t>
  </si>
  <si>
    <t>January 2019</t>
  </si>
  <si>
    <t>February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</si>
</sst>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0_);_(* \(#,##0.0\);_(* &quot;-&quot;??_);_(@_)"/>
    <numFmt numFmtId="165" formatCode="_(&quot;$&quot;* #,##0_);_(&quot;$&quot;* \(#,##0\);_(&quot;$&quot;* &quot;-&quot;??_);_(@_)"/>
  </numFmts>
  <fonts count="14">
    <font>
      <sz val="11"/>
      <color theme="1"/>
      <name val="Calibri"/>
      <family val="2"/>
      <scheme val="minor"/>
    </font>
    <font>
      <sz val="11"/>
      <color theme="1"/>
      <name val="Calibri"/>
      <family val="2"/>
      <scheme val="minor"/>
    </font>
    <font>
      <b/>
      <sz val="11"/>
      <color theme="1"/>
      <name val="Calibri"/>
      <family val="2"/>
      <scheme val="minor"/>
    </font>
    <font>
      <b/>
      <i/>
      <sz val="10.5"/>
      <color rgb="FF333333"/>
      <name val="Work Sans"/>
    </font>
    <font>
      <b/>
      <sz val="10.5"/>
      <color rgb="FF333333"/>
      <name val="Work Sans"/>
    </font>
    <font>
      <b/>
      <sz val="11"/>
      <name val="Calibri"/>
      <family val="2"/>
      <scheme val="minor"/>
    </font>
    <font>
      <b/>
      <i/>
      <sz val="10.5"/>
      <color rgb="FF333333"/>
      <name val="Calibri"/>
      <family val="2"/>
      <scheme val="minor"/>
    </font>
    <font>
      <b/>
      <sz val="10.5"/>
      <color rgb="FF333333"/>
      <name val="Calibri"/>
      <family val="2"/>
      <scheme val="minor"/>
    </font>
    <font>
      <b/>
      <sz val="12"/>
      <color theme="1"/>
      <name val="Calibri"/>
      <family val="2"/>
      <scheme val="minor"/>
    </font>
    <font>
      <i/>
      <sz val="8"/>
      <color theme="1"/>
      <name val="Calibri"/>
      <family val="2"/>
      <scheme val="minor"/>
    </font>
    <font>
      <b/>
      <u val="singleAccounting"/>
      <sz val="12"/>
      <color theme="1"/>
      <name val="Calibri"/>
      <family val="2"/>
      <scheme val="minor"/>
    </font>
    <font>
      <i/>
      <sz val="11"/>
      <color theme="1"/>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99">
    <xf numFmtId="0" fontId="0" fillId="0" borderId="0" xfId="0"/>
    <xf numFmtId="49" fontId="0" fillId="0" borderId="0" xfId="0" applyNumberFormat="1"/>
    <xf numFmtId="0" fontId="2" fillId="0" borderId="0" xfId="0" applyFont="1"/>
    <xf numFmtId="6" fontId="0" fillId="0" borderId="0" xfId="0" applyNumberFormat="1" applyAlignment="1">
      <alignment vertical="center"/>
    </xf>
    <xf numFmtId="44" fontId="0" fillId="0" borderId="0" xfId="1" applyFont="1"/>
    <xf numFmtId="44" fontId="0" fillId="0" borderId="2" xfId="1" applyFont="1" applyBorder="1"/>
    <xf numFmtId="164" fontId="0" fillId="0" borderId="3" xfId="0" applyNumberFormat="1" applyBorder="1"/>
    <xf numFmtId="0" fontId="0" fillId="0" borderId="0" xfId="0" applyAlignment="1">
      <alignment horizontal="right"/>
    </xf>
    <xf numFmtId="0" fontId="0" fillId="2" borderId="0" xfId="0" applyFill="1"/>
    <xf numFmtId="0" fontId="0" fillId="0" borderId="2" xfId="0" applyBorder="1"/>
    <xf numFmtId="0" fontId="0" fillId="0" borderId="0" xfId="0" applyFill="1" applyBorder="1" applyAlignment="1">
      <alignment wrapText="1"/>
    </xf>
    <xf numFmtId="0" fontId="0" fillId="0" borderId="0" xfId="0" applyFill="1"/>
    <xf numFmtId="0" fontId="3" fillId="0" borderId="0" xfId="0" applyFont="1" applyFill="1" applyAlignment="1">
      <alignment vertical="center"/>
    </xf>
    <xf numFmtId="0" fontId="0" fillId="0" borderId="1" xfId="0" applyFill="1" applyBorder="1" applyAlignment="1">
      <alignment horizontal="center"/>
    </xf>
    <xf numFmtId="0" fontId="0" fillId="0" borderId="1" xfId="0" applyBorder="1"/>
    <xf numFmtId="0" fontId="0" fillId="0" borderId="0" xfId="0" applyBorder="1"/>
    <xf numFmtId="44" fontId="0" fillId="0" borderId="0" xfId="0" applyNumberFormat="1"/>
    <xf numFmtId="44" fontId="0" fillId="0" borderId="1" xfId="0" applyNumberFormat="1" applyBorder="1"/>
    <xf numFmtId="6" fontId="0" fillId="0" borderId="0" xfId="0" applyNumberFormat="1" applyFont="1" applyAlignment="1">
      <alignment vertical="center"/>
    </xf>
    <xf numFmtId="0" fontId="0" fillId="0" borderId="1" xfId="0" applyFill="1" applyBorder="1" applyAlignment="1">
      <alignment horizontal="center" wrapText="1"/>
    </xf>
    <xf numFmtId="49" fontId="0" fillId="0" borderId="1" xfId="0" applyNumberFormat="1" applyBorder="1" applyAlignment="1">
      <alignment horizontal="center"/>
    </xf>
    <xf numFmtId="0" fontId="5" fillId="0" borderId="0" xfId="0" applyFont="1"/>
    <xf numFmtId="0" fontId="5" fillId="0" borderId="0" xfId="0" applyFont="1" applyAlignment="1">
      <alignment horizontal="center"/>
    </xf>
    <xf numFmtId="0" fontId="5" fillId="0" borderId="0" xfId="0" applyFont="1" applyFill="1" applyBorder="1" applyAlignment="1">
      <alignment horizontal="center" wrapText="1"/>
    </xf>
    <xf numFmtId="0" fontId="0" fillId="0" borderId="0" xfId="0" applyAlignment="1"/>
    <xf numFmtId="0" fontId="0" fillId="0" borderId="0" xfId="0" applyFont="1"/>
    <xf numFmtId="0" fontId="0" fillId="0" borderId="0" xfId="0" applyFont="1" applyFill="1" applyBorder="1" applyAlignment="1">
      <alignmen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0" xfId="0" applyFont="1" applyFill="1"/>
    <xf numFmtId="49" fontId="0" fillId="0" borderId="0" xfId="0" applyNumberFormat="1" applyFont="1"/>
    <xf numFmtId="164" fontId="0" fillId="0" borderId="3" xfId="0" applyNumberFormat="1" applyFont="1" applyBorder="1"/>
    <xf numFmtId="0" fontId="6" fillId="0" borderId="0" xfId="0" applyFont="1" applyFill="1" applyAlignment="1">
      <alignment vertical="center"/>
    </xf>
    <xf numFmtId="44" fontId="0" fillId="0" borderId="0" xfId="0" applyNumberFormat="1" applyFont="1"/>
    <xf numFmtId="44" fontId="0" fillId="0" borderId="1" xfId="0" applyNumberFormat="1" applyFont="1" applyBorder="1"/>
    <xf numFmtId="0" fontId="0" fillId="0" borderId="0" xfId="0" applyFont="1" applyBorder="1"/>
    <xf numFmtId="0" fontId="0" fillId="0" borderId="1" xfId="0" applyFont="1" applyBorder="1"/>
    <xf numFmtId="0" fontId="0" fillId="0" borderId="0" xfId="0" applyFont="1" applyAlignment="1">
      <alignment horizontal="right"/>
    </xf>
    <xf numFmtId="0" fontId="0" fillId="2" borderId="0" xfId="0" applyFont="1" applyFill="1"/>
    <xf numFmtId="0" fontId="0" fillId="0" borderId="2" xfId="0" applyFont="1" applyBorder="1"/>
    <xf numFmtId="0" fontId="0" fillId="0" borderId="0" xfId="0" applyFont="1" applyAlignment="1"/>
    <xf numFmtId="49" fontId="0" fillId="0" borderId="1" xfId="0" applyNumberFormat="1" applyFont="1" applyBorder="1" applyAlignment="1">
      <alignment horizontal="center"/>
    </xf>
    <xf numFmtId="0" fontId="0" fillId="2" borderId="1" xfId="0" applyFont="1" applyFill="1" applyBorder="1"/>
    <xf numFmtId="43" fontId="0" fillId="0" borderId="0" xfId="2" applyFont="1"/>
    <xf numFmtId="0" fontId="0" fillId="0" borderId="0" xfId="0" applyFont="1" applyAlignment="1">
      <alignment horizontal="left"/>
    </xf>
    <xf numFmtId="44" fontId="0" fillId="0" borderId="2" xfId="0" applyNumberFormat="1" applyFont="1" applyBorder="1"/>
    <xf numFmtId="0" fontId="0" fillId="0" borderId="0" xfId="0" applyFont="1" applyFill="1" applyBorder="1" applyAlignment="1"/>
    <xf numFmtId="43" fontId="9" fillId="0" borderId="0" xfId="2" applyFont="1"/>
    <xf numFmtId="43" fontId="10" fillId="0" borderId="0" xfId="2" applyFont="1" applyAlignment="1">
      <alignment horizontal="center"/>
    </xf>
    <xf numFmtId="43" fontId="0" fillId="0" borderId="5" xfId="2" applyFont="1" applyBorder="1"/>
    <xf numFmtId="43" fontId="0" fillId="0" borderId="6" xfId="2" applyFont="1" applyBorder="1"/>
    <xf numFmtId="43" fontId="2" fillId="0" borderId="0" xfId="2" applyFont="1" applyBorder="1" applyAlignment="1">
      <alignment horizontal="center" vertical="center"/>
    </xf>
    <xf numFmtId="43" fontId="0" fillId="0" borderId="0" xfId="2" applyFont="1" applyBorder="1"/>
    <xf numFmtId="43" fontId="0" fillId="0" borderId="0" xfId="2" applyFont="1" applyBorder="1" applyAlignment="1">
      <alignment horizontal="center" vertical="center"/>
    </xf>
    <xf numFmtId="44" fontId="0" fillId="0" borderId="0" xfId="1" applyFont="1" applyFill="1" applyBorder="1"/>
    <xf numFmtId="44" fontId="0" fillId="0" borderId="2" xfId="1" applyNumberFormat="1" applyFont="1" applyBorder="1"/>
    <xf numFmtId="43" fontId="0" fillId="3" borderId="0" xfId="2" applyFont="1" applyFill="1"/>
    <xf numFmtId="43" fontId="0" fillId="0" borderId="1" xfId="2" applyFont="1" applyBorder="1"/>
    <xf numFmtId="43" fontId="0" fillId="0" borderId="0" xfId="0" applyNumberFormat="1"/>
    <xf numFmtId="0" fontId="0" fillId="0" borderId="0" xfId="0" applyFont="1" applyFill="1" applyBorder="1" applyAlignment="1">
      <alignment horizontal="center" wrapText="1"/>
    </xf>
    <xf numFmtId="0" fontId="0" fillId="0" borderId="1" xfId="0" applyFont="1" applyFill="1" applyBorder="1" applyAlignment="1">
      <alignment horizontal="center" wrapText="1"/>
    </xf>
    <xf numFmtId="0" fontId="0" fillId="4" borderId="0" xfId="0" applyFont="1" applyFill="1"/>
    <xf numFmtId="0" fontId="0" fillId="4" borderId="0" xfId="0" applyFont="1" applyFill="1" applyBorder="1" applyAlignment="1">
      <alignment wrapText="1"/>
    </xf>
    <xf numFmtId="165" fontId="0" fillId="2" borderId="0" xfId="1" applyNumberFormat="1" applyFont="1" applyFill="1" applyAlignment="1">
      <alignment horizontal="center"/>
    </xf>
    <xf numFmtId="165" fontId="0" fillId="2" borderId="1" xfId="1" applyNumberFormat="1" applyFont="1" applyFill="1" applyBorder="1" applyAlignment="1">
      <alignment horizontal="center"/>
    </xf>
    <xf numFmtId="165" fontId="0" fillId="0" borderId="0" xfId="1" applyNumberFormat="1" applyFont="1" applyFill="1"/>
    <xf numFmtId="165" fontId="0" fillId="0" borderId="1" xfId="1" applyNumberFormat="1" applyFont="1" applyFill="1" applyBorder="1"/>
    <xf numFmtId="165" fontId="0" fillId="0" borderId="0" xfId="1" applyNumberFormat="1" applyFont="1"/>
    <xf numFmtId="165" fontId="0" fillId="0" borderId="2" xfId="1" applyNumberFormat="1" applyFont="1" applyBorder="1"/>
    <xf numFmtId="165" fontId="0" fillId="0" borderId="0" xfId="1" applyNumberFormat="1" applyFont="1" applyFill="1" applyAlignment="1">
      <alignment horizontal="center"/>
    </xf>
    <xf numFmtId="6" fontId="2" fillId="4" borderId="0" xfId="0" applyNumberFormat="1" applyFont="1" applyFill="1" applyAlignment="1">
      <alignment vertical="center"/>
    </xf>
    <xf numFmtId="165" fontId="0" fillId="2" borderId="0" xfId="1" applyNumberFormat="1" applyFont="1" applyFill="1"/>
    <xf numFmtId="165" fontId="0" fillId="2" borderId="1" xfId="1" applyNumberFormat="1" applyFont="1" applyFill="1" applyBorder="1"/>
    <xf numFmtId="165" fontId="0" fillId="0" borderId="0" xfId="0" applyNumberFormat="1" applyFont="1"/>
    <xf numFmtId="165" fontId="12" fillId="3" borderId="0" xfId="1" applyNumberFormat="1" applyFont="1" applyFill="1"/>
    <xf numFmtId="165" fontId="0" fillId="0" borderId="0" xfId="1" applyNumberFormat="1" applyFont="1" applyAlignment="1"/>
    <xf numFmtId="165" fontId="0" fillId="0" borderId="0" xfId="1" applyNumberFormat="1" applyFont="1" applyFill="1" applyBorder="1" applyAlignment="1">
      <alignment wrapText="1"/>
    </xf>
    <xf numFmtId="0" fontId="0" fillId="4" borderId="0" xfId="0" applyFill="1"/>
    <xf numFmtId="0" fontId="0" fillId="4" borderId="0" xfId="0" applyFill="1" applyBorder="1" applyAlignment="1">
      <alignment wrapText="1"/>
    </xf>
    <xf numFmtId="1" fontId="0" fillId="0" borderId="2" xfId="0" applyNumberFormat="1" applyFont="1" applyBorder="1"/>
    <xf numFmtId="1" fontId="0" fillId="2" borderId="0" xfId="0" applyNumberFormat="1" applyFont="1" applyFill="1"/>
    <xf numFmtId="1" fontId="0" fillId="0" borderId="0" xfId="0" applyNumberFormat="1" applyFont="1"/>
    <xf numFmtId="1" fontId="0" fillId="0" borderId="0" xfId="0" applyNumberFormat="1" applyFont="1" applyFill="1"/>
    <xf numFmtId="1" fontId="0" fillId="0" borderId="2" xfId="0" applyNumberFormat="1" applyBorder="1"/>
    <xf numFmtId="1" fontId="0" fillId="0" borderId="0" xfId="0" applyNumberFormat="1" applyFill="1"/>
    <xf numFmtId="1" fontId="0" fillId="0" borderId="0" xfId="0" applyNumberFormat="1"/>
    <xf numFmtId="0" fontId="0" fillId="0" borderId="0" xfId="0" applyFont="1" applyAlignment="1">
      <alignment horizontal="center"/>
    </xf>
    <xf numFmtId="0" fontId="0" fillId="0" borderId="0" xfId="0" applyFont="1" applyFill="1" applyBorder="1" applyAlignment="1">
      <alignment horizontal="center" wrapText="1"/>
    </xf>
    <xf numFmtId="0" fontId="0" fillId="0" borderId="1" xfId="0" applyFont="1" applyFill="1" applyBorder="1" applyAlignment="1">
      <alignment horizontal="center" wrapText="1"/>
    </xf>
    <xf numFmtId="43" fontId="2" fillId="0" borderId="4" xfId="2" quotePrefix="1" applyFont="1" applyBorder="1" applyAlignment="1">
      <alignment horizontal="center" vertical="center"/>
    </xf>
    <xf numFmtId="43" fontId="0" fillId="0" borderId="4" xfId="2" applyFont="1" applyBorder="1" applyAlignment="1">
      <alignment horizontal="center" vertical="center"/>
    </xf>
    <xf numFmtId="43" fontId="8" fillId="0" borderId="0" xfId="2" applyFont="1" applyAlignment="1">
      <alignment horizontal="center"/>
    </xf>
    <xf numFmtId="43" fontId="2" fillId="0" borderId="0" xfId="2" applyFont="1" applyAlignment="1">
      <alignment horizontal="center"/>
    </xf>
    <xf numFmtId="43" fontId="10" fillId="0" borderId="0" xfId="2" applyFont="1" applyAlignment="1">
      <alignment horizontal="center"/>
    </xf>
    <xf numFmtId="43" fontId="2" fillId="0" borderId="4" xfId="2" applyFont="1" applyBorder="1" applyAlignment="1">
      <alignment horizontal="center" vertical="center"/>
    </xf>
    <xf numFmtId="43" fontId="11" fillId="0" borderId="0" xfId="2" applyFont="1" applyAlignment="1">
      <alignment horizontal="center"/>
    </xf>
    <xf numFmtId="0" fontId="0" fillId="0" borderId="0" xfId="0" applyAlignment="1">
      <alignment horizontal="center"/>
    </xf>
    <xf numFmtId="0" fontId="0" fillId="0" borderId="0" xfId="0" applyFill="1" applyBorder="1" applyAlignment="1">
      <alignment horizontal="center" wrapText="1"/>
    </xf>
    <xf numFmtId="0" fontId="0" fillId="0" borderId="1" xfId="0" applyFill="1" applyBorder="1" applyAlignment="1">
      <alignment horizontal="center"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012AA-3197-4F6B-A5F5-41CE431F41D7}">
  <dimension ref="A1:M151"/>
  <sheetViews>
    <sheetView zoomScaleNormal="100" workbookViewId="0">
      <selection activeCell="A2" sqref="A2"/>
    </sheetView>
  </sheetViews>
  <sheetFormatPr defaultColWidth="9.21875" defaultRowHeight="14.4"/>
  <cols>
    <col min="1" max="1" width="37.77734375" style="25" customWidth="1"/>
    <col min="2" max="3" width="15.44140625" style="25" customWidth="1"/>
    <col min="4" max="4" width="18.5546875" style="26" customWidth="1"/>
    <col min="5" max="13" width="18.5546875" style="25" customWidth="1"/>
    <col min="14" max="16384" width="9.21875" style="25"/>
  </cols>
  <sheetData>
    <row r="1" spans="1:2">
      <c r="A1" s="2" t="s">
        <v>14</v>
      </c>
      <c r="B1"/>
    </row>
    <row r="3" spans="1:2">
      <c r="A3" s="25" t="s">
        <v>42</v>
      </c>
    </row>
    <row r="4" spans="1:2">
      <c r="A4" s="25" t="s">
        <v>43</v>
      </c>
    </row>
    <row r="5" spans="1:2">
      <c r="A5" s="25" t="s">
        <v>92</v>
      </c>
    </row>
    <row r="6" spans="1:2">
      <c r="A6" s="25" t="s">
        <v>93</v>
      </c>
    </row>
    <row r="7" spans="1:2">
      <c r="A7" s="25" t="s">
        <v>94</v>
      </c>
    </row>
    <row r="9" spans="1:2">
      <c r="A9" s="25" t="s">
        <v>18</v>
      </c>
    </row>
    <row r="10" spans="1:2">
      <c r="A10" s="25" t="s">
        <v>15</v>
      </c>
    </row>
    <row r="11" spans="1:2">
      <c r="A11" s="18" t="s">
        <v>16</v>
      </c>
    </row>
    <row r="14" spans="1:2">
      <c r="A14" s="2" t="s">
        <v>49</v>
      </c>
    </row>
    <row r="15" spans="1:2">
      <c r="A15" s="25" t="s">
        <v>78</v>
      </c>
    </row>
    <row r="16" spans="1:2">
      <c r="A16" s="25" t="s">
        <v>107</v>
      </c>
    </row>
    <row r="17" spans="1:1">
      <c r="A17" s="25" t="s">
        <v>86</v>
      </c>
    </row>
    <row r="18" spans="1:1">
      <c r="A18" s="25" t="s">
        <v>80</v>
      </c>
    </row>
    <row r="19" spans="1:1">
      <c r="A19" s="25" t="s">
        <v>89</v>
      </c>
    </row>
    <row r="20" spans="1:1">
      <c r="A20" s="25" t="s">
        <v>79</v>
      </c>
    </row>
    <row r="21" spans="1:1">
      <c r="A21" s="25" t="s">
        <v>164</v>
      </c>
    </row>
    <row r="22" spans="1:1">
      <c r="A22" s="25" t="s">
        <v>91</v>
      </c>
    </row>
    <row r="23" spans="1:1">
      <c r="A23" s="25" t="s">
        <v>76</v>
      </c>
    </row>
    <row r="24" spans="1:1">
      <c r="A24" s="25" t="s">
        <v>77</v>
      </c>
    </row>
    <row r="27" spans="1:1">
      <c r="A27" s="2" t="s">
        <v>48</v>
      </c>
    </row>
    <row r="28" spans="1:1">
      <c r="A28" s="25" t="s">
        <v>81</v>
      </c>
    </row>
    <row r="29" spans="1:1">
      <c r="A29" s="25" t="s">
        <v>82</v>
      </c>
    </row>
    <row r="30" spans="1:1">
      <c r="A30" s="25" t="s">
        <v>83</v>
      </c>
    </row>
    <row r="31" spans="1:1">
      <c r="A31" s="25" t="s">
        <v>84</v>
      </c>
    </row>
    <row r="32" spans="1:1">
      <c r="A32" s="18"/>
    </row>
    <row r="33" spans="1:13">
      <c r="A33" s="2" t="s">
        <v>59</v>
      </c>
    </row>
    <row r="34" spans="1:13">
      <c r="A34" s="18"/>
    </row>
    <row r="35" spans="1:13">
      <c r="A35" s="25" t="s">
        <v>85</v>
      </c>
    </row>
    <row r="36" spans="1:13">
      <c r="A36" s="70" t="s">
        <v>169</v>
      </c>
      <c r="B36" s="61"/>
      <c r="C36" s="61"/>
      <c r="D36" s="62"/>
      <c r="E36" s="61"/>
      <c r="F36" s="61"/>
      <c r="J36" s="87" t="s">
        <v>108</v>
      </c>
      <c r="K36" s="59"/>
      <c r="M36" s="87" t="s">
        <v>51</v>
      </c>
    </row>
    <row r="37" spans="1:13" ht="15" customHeight="1">
      <c r="D37" s="87" t="s">
        <v>172</v>
      </c>
      <c r="E37" s="87" t="s">
        <v>173</v>
      </c>
      <c r="F37" s="87" t="s">
        <v>174</v>
      </c>
      <c r="G37" s="87" t="s">
        <v>165</v>
      </c>
      <c r="H37" s="87" t="s">
        <v>167</v>
      </c>
      <c r="I37" s="87" t="s">
        <v>166</v>
      </c>
      <c r="J37" s="87"/>
      <c r="K37" s="59"/>
      <c r="L37" s="87" t="s">
        <v>50</v>
      </c>
      <c r="M37" s="87"/>
    </row>
    <row r="38" spans="1:13" s="29" customFormat="1" ht="83.25" customHeight="1">
      <c r="A38" s="27" t="s">
        <v>11</v>
      </c>
      <c r="B38" s="28" t="s">
        <v>12</v>
      </c>
      <c r="D38" s="88"/>
      <c r="E38" s="88"/>
      <c r="F38" s="88"/>
      <c r="G38" s="88"/>
      <c r="H38" s="88"/>
      <c r="I38" s="88"/>
      <c r="J38" s="88"/>
      <c r="K38" s="60" t="s">
        <v>170</v>
      </c>
      <c r="L38" s="88"/>
      <c r="M38" s="88"/>
    </row>
    <row r="39" spans="1:13">
      <c r="A39" s="30" t="s">
        <v>175</v>
      </c>
      <c r="B39" s="65">
        <f t="shared" ref="B39:B50" si="0">SUM(D39:I39)-SUM(J39:M39)</f>
        <v>0</v>
      </c>
      <c r="D39" s="63"/>
      <c r="E39" s="63"/>
      <c r="F39" s="63"/>
      <c r="G39" s="63"/>
      <c r="H39" s="63"/>
      <c r="I39" s="63"/>
      <c r="J39" s="63"/>
      <c r="K39" s="63"/>
      <c r="L39" s="63"/>
      <c r="M39" s="63"/>
    </row>
    <row r="40" spans="1:13">
      <c r="A40" s="30" t="s">
        <v>176</v>
      </c>
      <c r="B40" s="65">
        <f t="shared" si="0"/>
        <v>0</v>
      </c>
      <c r="D40" s="63"/>
      <c r="E40" s="63"/>
      <c r="F40" s="63"/>
      <c r="G40" s="63"/>
      <c r="H40" s="63"/>
      <c r="I40" s="63"/>
      <c r="J40" s="63"/>
      <c r="K40" s="63"/>
      <c r="L40" s="63"/>
      <c r="M40" s="63"/>
    </row>
    <row r="41" spans="1:13">
      <c r="A41" s="30" t="s">
        <v>36</v>
      </c>
      <c r="B41" s="65">
        <f t="shared" si="0"/>
        <v>0</v>
      </c>
      <c r="D41" s="63"/>
      <c r="E41" s="63"/>
      <c r="F41" s="63"/>
      <c r="G41" s="63"/>
      <c r="H41" s="63"/>
      <c r="I41" s="63"/>
      <c r="J41" s="63"/>
      <c r="K41" s="63"/>
      <c r="L41" s="63"/>
      <c r="M41" s="63"/>
    </row>
    <row r="42" spans="1:13">
      <c r="A42" s="30" t="s">
        <v>10</v>
      </c>
      <c r="B42" s="65">
        <f t="shared" si="0"/>
        <v>0</v>
      </c>
      <c r="D42" s="63"/>
      <c r="E42" s="63"/>
      <c r="F42" s="63"/>
      <c r="G42" s="63"/>
      <c r="H42" s="63"/>
      <c r="I42" s="63"/>
      <c r="J42" s="63"/>
      <c r="K42" s="63"/>
      <c r="L42" s="63"/>
      <c r="M42" s="63"/>
    </row>
    <row r="43" spans="1:13">
      <c r="A43" s="30" t="s">
        <v>9</v>
      </c>
      <c r="B43" s="65">
        <f t="shared" si="0"/>
        <v>0</v>
      </c>
      <c r="D43" s="63"/>
      <c r="E43" s="63"/>
      <c r="F43" s="63"/>
      <c r="G43" s="63"/>
      <c r="H43" s="63"/>
      <c r="I43" s="63"/>
      <c r="J43" s="63"/>
      <c r="K43" s="63"/>
      <c r="L43" s="63"/>
      <c r="M43" s="63"/>
    </row>
    <row r="44" spans="1:13">
      <c r="A44" s="30" t="s">
        <v>8</v>
      </c>
      <c r="B44" s="65">
        <f t="shared" si="0"/>
        <v>0</v>
      </c>
      <c r="D44" s="63"/>
      <c r="E44" s="63"/>
      <c r="F44" s="63"/>
      <c r="G44" s="63"/>
      <c r="H44" s="63"/>
      <c r="I44" s="63"/>
      <c r="J44" s="63"/>
      <c r="K44" s="63"/>
      <c r="L44" s="63"/>
      <c r="M44" s="63"/>
    </row>
    <row r="45" spans="1:13">
      <c r="A45" s="30" t="s">
        <v>7</v>
      </c>
      <c r="B45" s="65">
        <f t="shared" si="0"/>
        <v>0</v>
      </c>
      <c r="D45" s="63"/>
      <c r="E45" s="63"/>
      <c r="F45" s="63"/>
      <c r="G45" s="63"/>
      <c r="H45" s="63"/>
      <c r="I45" s="63"/>
      <c r="J45" s="63"/>
      <c r="K45" s="63"/>
      <c r="L45" s="63"/>
      <c r="M45" s="63"/>
    </row>
    <row r="46" spans="1:13">
      <c r="A46" s="30" t="s">
        <v>6</v>
      </c>
      <c r="B46" s="65">
        <f t="shared" si="0"/>
        <v>0</v>
      </c>
      <c r="D46" s="63"/>
      <c r="E46" s="63"/>
      <c r="F46" s="63"/>
      <c r="G46" s="63"/>
      <c r="H46" s="63"/>
      <c r="I46" s="63"/>
      <c r="J46" s="63"/>
      <c r="K46" s="63"/>
      <c r="L46" s="63"/>
      <c r="M46" s="63"/>
    </row>
    <row r="47" spans="1:13">
      <c r="A47" s="30" t="s">
        <v>5</v>
      </c>
      <c r="B47" s="65">
        <f t="shared" si="0"/>
        <v>0</v>
      </c>
      <c r="D47" s="63"/>
      <c r="E47" s="63"/>
      <c r="F47" s="63"/>
      <c r="G47" s="63"/>
      <c r="H47" s="63"/>
      <c r="I47" s="63"/>
      <c r="J47" s="63"/>
      <c r="K47" s="63"/>
      <c r="L47" s="63"/>
      <c r="M47" s="63"/>
    </row>
    <row r="48" spans="1:13">
      <c r="A48" s="30" t="s">
        <v>4</v>
      </c>
      <c r="B48" s="65">
        <f t="shared" si="0"/>
        <v>0</v>
      </c>
      <c r="D48" s="63"/>
      <c r="E48" s="63"/>
      <c r="F48" s="63"/>
      <c r="G48" s="63"/>
      <c r="H48" s="63"/>
      <c r="I48" s="63"/>
      <c r="J48" s="63"/>
      <c r="K48" s="63"/>
      <c r="L48" s="63"/>
      <c r="M48" s="63"/>
    </row>
    <row r="49" spans="1:13">
      <c r="A49" s="30" t="s">
        <v>3</v>
      </c>
      <c r="B49" s="65">
        <f t="shared" si="0"/>
        <v>0</v>
      </c>
      <c r="D49" s="63"/>
      <c r="E49" s="63"/>
      <c r="F49" s="63"/>
      <c r="G49" s="63"/>
      <c r="H49" s="63"/>
      <c r="I49" s="63"/>
      <c r="J49" s="63"/>
      <c r="K49" s="63"/>
      <c r="L49" s="63"/>
      <c r="M49" s="63"/>
    </row>
    <row r="50" spans="1:13">
      <c r="A50" s="30" t="s">
        <v>2</v>
      </c>
      <c r="B50" s="66">
        <f t="shared" si="0"/>
        <v>0</v>
      </c>
      <c r="D50" s="64"/>
      <c r="E50" s="64"/>
      <c r="F50" s="64"/>
      <c r="G50" s="64"/>
      <c r="H50" s="64"/>
      <c r="I50" s="64"/>
      <c r="J50" s="64"/>
      <c r="K50" s="64"/>
      <c r="L50" s="64"/>
      <c r="M50" s="64"/>
    </row>
    <row r="51" spans="1:13">
      <c r="A51" s="30"/>
      <c r="B51" s="54"/>
      <c r="D51" s="69">
        <f>SUM(D39:D50)</f>
        <v>0</v>
      </c>
      <c r="E51" s="69">
        <f t="shared" ref="E51:M51" si="1">SUM(E39:E50)</f>
        <v>0</v>
      </c>
      <c r="F51" s="69">
        <f t="shared" si="1"/>
        <v>0</v>
      </c>
      <c r="G51" s="69">
        <f t="shared" si="1"/>
        <v>0</v>
      </c>
      <c r="H51" s="69">
        <f t="shared" si="1"/>
        <v>0</v>
      </c>
      <c r="I51" s="69">
        <f t="shared" si="1"/>
        <v>0</v>
      </c>
      <c r="J51" s="69">
        <f t="shared" si="1"/>
        <v>0</v>
      </c>
      <c r="K51" s="69"/>
      <c r="L51" s="69">
        <f t="shared" si="1"/>
        <v>0</v>
      </c>
      <c r="M51" s="69">
        <f t="shared" si="1"/>
        <v>0</v>
      </c>
    </row>
    <row r="53" spans="1:13">
      <c r="B53" s="67">
        <f>AVERAGE(B39:B50)</f>
        <v>0</v>
      </c>
      <c r="C53" s="25" t="s">
        <v>13</v>
      </c>
      <c r="D53" s="29"/>
    </row>
    <row r="54" spans="1:13" ht="15" thickBot="1">
      <c r="B54" s="31">
        <v>2.5</v>
      </c>
      <c r="D54" s="29"/>
    </row>
    <row r="55" spans="1:13">
      <c r="B55" s="67">
        <f>B53*B54</f>
        <v>0</v>
      </c>
      <c r="C55" s="25" t="s">
        <v>19</v>
      </c>
      <c r="D55" s="29"/>
    </row>
    <row r="57" spans="1:13">
      <c r="A57" s="37" t="s">
        <v>168</v>
      </c>
      <c r="B57" s="67">
        <v>10000000</v>
      </c>
      <c r="D57" s="29"/>
    </row>
    <row r="58" spans="1:13" ht="15" thickBot="1">
      <c r="D58" s="29"/>
    </row>
    <row r="59" spans="1:13" ht="15" thickBot="1">
      <c r="B59" s="68">
        <f>IF(B55&gt;B57,B57,B55)</f>
        <v>0</v>
      </c>
      <c r="C59" s="2" t="s">
        <v>17</v>
      </c>
      <c r="D59" s="29"/>
    </row>
    <row r="62" spans="1:13">
      <c r="D62" s="32"/>
    </row>
    <row r="63" spans="1:13">
      <c r="A63" s="2" t="s">
        <v>90</v>
      </c>
      <c r="D63" s="32"/>
    </row>
    <row r="64" spans="1:13">
      <c r="A64" s="25" t="s">
        <v>44</v>
      </c>
      <c r="D64" s="32"/>
    </row>
    <row r="65" spans="1:13">
      <c r="A65" s="25" t="s">
        <v>45</v>
      </c>
      <c r="D65" s="32"/>
    </row>
    <row r="67" spans="1:13">
      <c r="A67" s="25" t="s">
        <v>47</v>
      </c>
      <c r="D67" s="29"/>
    </row>
    <row r="68" spans="1:13">
      <c r="A68" s="25" t="s">
        <v>162</v>
      </c>
      <c r="B68" s="71"/>
      <c r="C68" s="25" t="s">
        <v>53</v>
      </c>
      <c r="D68" s="29"/>
      <c r="E68" s="25" t="s">
        <v>171</v>
      </c>
    </row>
    <row r="69" spans="1:13">
      <c r="A69" s="25" t="s">
        <v>21</v>
      </c>
      <c r="B69" s="71"/>
      <c r="C69" s="25" t="s">
        <v>53</v>
      </c>
      <c r="D69" s="29"/>
      <c r="E69" s="25" t="s">
        <v>171</v>
      </c>
    </row>
    <row r="70" spans="1:13">
      <c r="A70" s="25" t="s">
        <v>22</v>
      </c>
      <c r="B70" s="71"/>
      <c r="C70" s="25" t="s">
        <v>53</v>
      </c>
      <c r="D70" s="29"/>
      <c r="E70" s="25" t="s">
        <v>171</v>
      </c>
    </row>
    <row r="71" spans="1:13">
      <c r="A71" s="25" t="s">
        <v>23</v>
      </c>
      <c r="B71" s="72"/>
      <c r="C71" s="25" t="s">
        <v>53</v>
      </c>
      <c r="E71" s="25" t="s">
        <v>171</v>
      </c>
    </row>
    <row r="72" spans="1:13" s="26" customFormat="1" ht="14.25" customHeight="1">
      <c r="A72" s="25"/>
      <c r="B72" s="67">
        <f>SUM(B68:B71)</f>
        <v>0</v>
      </c>
      <c r="C72" s="25" t="s">
        <v>56</v>
      </c>
      <c r="E72" s="25"/>
      <c r="F72" s="25"/>
      <c r="G72" s="25"/>
      <c r="H72" s="25"/>
      <c r="I72" s="25"/>
      <c r="J72" s="25"/>
      <c r="K72" s="25"/>
      <c r="L72" s="25"/>
      <c r="M72" s="25"/>
    </row>
    <row r="73" spans="1:13" s="26" customFormat="1" ht="14.25" customHeight="1">
      <c r="A73" s="25"/>
      <c r="B73" s="33"/>
      <c r="C73" s="25"/>
      <c r="E73" s="25"/>
      <c r="F73" s="25"/>
      <c r="G73" s="25"/>
      <c r="H73" s="25"/>
      <c r="I73" s="25"/>
      <c r="J73" s="25"/>
      <c r="K73" s="25"/>
      <c r="L73" s="25"/>
      <c r="M73" s="25"/>
    </row>
    <row r="74" spans="1:13" s="26" customFormat="1" ht="14.25" customHeight="1">
      <c r="A74" s="25" t="s">
        <v>54</v>
      </c>
      <c r="B74" s="34">
        <f>+B59</f>
        <v>0</v>
      </c>
      <c r="C74" s="25" t="s">
        <v>55</v>
      </c>
      <c r="E74" s="25"/>
      <c r="F74" s="25"/>
      <c r="G74" s="25"/>
      <c r="H74" s="25"/>
      <c r="I74" s="25"/>
      <c r="J74" s="25"/>
      <c r="K74" s="25"/>
      <c r="L74" s="25"/>
      <c r="M74" s="25"/>
    </row>
    <row r="75" spans="1:13" s="26" customFormat="1" ht="14.25" customHeight="1">
      <c r="A75" s="25" t="s">
        <v>57</v>
      </c>
      <c r="B75" s="73">
        <f>IF(B59&gt;B72,B72,B59)</f>
        <v>0</v>
      </c>
      <c r="C75" s="25" t="s">
        <v>58</v>
      </c>
      <c r="E75" s="25"/>
      <c r="F75" s="25"/>
      <c r="G75" s="25"/>
      <c r="H75" s="25"/>
      <c r="I75" s="25"/>
      <c r="J75" s="25"/>
      <c r="K75" s="25"/>
      <c r="L75" s="25"/>
      <c r="M75" s="25"/>
    </row>
    <row r="76" spans="1:13" s="26" customFormat="1" ht="14.25" customHeight="1">
      <c r="A76" s="25"/>
      <c r="B76" s="33"/>
      <c r="C76" s="25"/>
      <c r="E76" s="25"/>
      <c r="F76" s="25"/>
      <c r="G76" s="25"/>
      <c r="H76" s="25"/>
      <c r="I76" s="25"/>
      <c r="J76" s="25"/>
      <c r="K76" s="25"/>
      <c r="L76" s="25"/>
      <c r="M76" s="25"/>
    </row>
    <row r="78" spans="1:13" s="26" customFormat="1">
      <c r="A78" s="25" t="s">
        <v>41</v>
      </c>
      <c r="B78" s="25"/>
      <c r="C78" s="25"/>
      <c r="E78" s="25"/>
      <c r="F78" s="25"/>
      <c r="G78" s="25"/>
      <c r="H78" s="25"/>
      <c r="I78" s="25"/>
      <c r="J78" s="25"/>
      <c r="K78" s="25"/>
      <c r="L78" s="25"/>
      <c r="M78" s="25"/>
    </row>
    <row r="79" spans="1:13" s="26" customFormat="1">
      <c r="A79" s="25" t="s">
        <v>87</v>
      </c>
      <c r="B79" s="25"/>
      <c r="C79" s="25"/>
      <c r="E79" s="25"/>
      <c r="F79" s="25"/>
      <c r="G79" s="25"/>
      <c r="H79" s="25"/>
      <c r="I79" s="25"/>
      <c r="J79" s="25"/>
      <c r="K79" s="25"/>
      <c r="L79" s="25"/>
      <c r="M79" s="25"/>
    </row>
    <row r="80" spans="1:13" s="26" customFormat="1">
      <c r="A80" s="25" t="s">
        <v>96</v>
      </c>
      <c r="B80" s="25"/>
      <c r="C80" s="25"/>
      <c r="E80" s="25"/>
      <c r="F80" s="25"/>
      <c r="G80" s="25"/>
      <c r="H80" s="25"/>
      <c r="I80" s="25"/>
      <c r="J80" s="25"/>
      <c r="K80" s="25"/>
      <c r="L80" s="25"/>
      <c r="M80" s="25"/>
    </row>
    <row r="81" spans="1:13" s="26" customFormat="1">
      <c r="A81" s="25" t="s">
        <v>95</v>
      </c>
      <c r="B81" s="25"/>
      <c r="C81" s="25"/>
      <c r="E81" s="25"/>
      <c r="F81" s="25"/>
      <c r="G81" s="25"/>
      <c r="H81" s="25"/>
      <c r="I81" s="25"/>
      <c r="J81" s="25"/>
      <c r="K81" s="25"/>
      <c r="L81" s="25"/>
      <c r="M81" s="25"/>
    </row>
    <row r="83" spans="1:13" s="26" customFormat="1">
      <c r="A83" s="46" t="s">
        <v>105</v>
      </c>
      <c r="B83" s="25"/>
      <c r="C83" s="25"/>
      <c r="E83" s="25"/>
      <c r="F83" s="25"/>
      <c r="G83" s="25"/>
      <c r="H83" s="25"/>
      <c r="I83" s="25"/>
      <c r="J83" s="25"/>
      <c r="K83" s="25"/>
      <c r="L83" s="25"/>
      <c r="M83" s="25"/>
    </row>
    <row r="84" spans="1:13" s="26" customFormat="1">
      <c r="A84" s="46"/>
      <c r="B84" s="25"/>
      <c r="C84" s="25"/>
      <c r="E84" s="25"/>
      <c r="F84" s="25"/>
      <c r="G84" s="25"/>
      <c r="H84" s="25"/>
      <c r="I84" s="25"/>
      <c r="J84" s="25"/>
      <c r="K84" s="25"/>
      <c r="L84" s="25"/>
      <c r="M84" s="25"/>
    </row>
    <row r="85" spans="1:13">
      <c r="A85" s="25" t="s">
        <v>38</v>
      </c>
    </row>
    <row r="86" spans="1:13" s="26" customFormat="1">
      <c r="A86" s="25" t="s">
        <v>60</v>
      </c>
      <c r="B86" s="25"/>
      <c r="C86" s="25"/>
      <c r="E86" s="25"/>
      <c r="F86" s="25"/>
      <c r="G86" s="25"/>
      <c r="H86" s="25"/>
      <c r="I86" s="25"/>
      <c r="J86" s="25"/>
      <c r="K86" s="25"/>
      <c r="L86" s="25"/>
      <c r="M86" s="25"/>
    </row>
    <row r="88" spans="1:13" s="26" customFormat="1">
      <c r="A88" s="25" t="s">
        <v>74</v>
      </c>
      <c r="B88" s="25"/>
      <c r="C88" s="25"/>
      <c r="E88" s="25"/>
      <c r="F88" s="25"/>
      <c r="G88" s="25"/>
      <c r="H88" s="25"/>
      <c r="I88" s="25"/>
      <c r="J88" s="25"/>
      <c r="K88" s="25"/>
      <c r="L88" s="25"/>
      <c r="M88" s="25"/>
    </row>
    <row r="89" spans="1:13" s="26" customFormat="1">
      <c r="A89" s="25" t="s">
        <v>75</v>
      </c>
      <c r="B89" s="25"/>
      <c r="C89" s="25"/>
      <c r="E89" s="25"/>
      <c r="F89" s="25"/>
      <c r="G89" s="25"/>
      <c r="H89" s="25"/>
      <c r="I89" s="25"/>
      <c r="J89" s="25"/>
      <c r="K89" s="25"/>
      <c r="L89" s="25"/>
      <c r="M89" s="25"/>
    </row>
    <row r="90" spans="1:13">
      <c r="A90" s="35"/>
    </row>
    <row r="91" spans="1:13">
      <c r="A91" s="36" t="s">
        <v>52</v>
      </c>
      <c r="B91" s="36" t="s">
        <v>32</v>
      </c>
    </row>
    <row r="92" spans="1:13">
      <c r="A92" s="37" t="s">
        <v>24</v>
      </c>
      <c r="B92" s="80"/>
    </row>
    <row r="93" spans="1:13">
      <c r="A93" s="37" t="s">
        <v>25</v>
      </c>
      <c r="B93" s="38"/>
      <c r="D93" s="29"/>
    </row>
    <row r="94" spans="1:13">
      <c r="A94" s="37" t="s">
        <v>26</v>
      </c>
      <c r="B94" s="38"/>
      <c r="D94" s="29"/>
    </row>
    <row r="95" spans="1:13">
      <c r="A95" s="37" t="s">
        <v>27</v>
      </c>
      <c r="B95" s="38"/>
      <c r="D95" s="29"/>
    </row>
    <row r="96" spans="1:13">
      <c r="A96" s="37" t="s">
        <v>28</v>
      </c>
      <c r="B96" s="38"/>
      <c r="D96" s="29"/>
    </row>
    <row r="97" spans="1:11">
      <c r="A97" s="37" t="s">
        <v>29</v>
      </c>
      <c r="B97" s="38"/>
      <c r="D97" s="29"/>
    </row>
    <row r="98" spans="1:11">
      <c r="A98" s="37" t="s">
        <v>30</v>
      </c>
      <c r="B98" s="38"/>
      <c r="D98" s="29"/>
      <c r="J98" s="43"/>
      <c r="K98" s="43"/>
    </row>
    <row r="99" spans="1:11">
      <c r="A99" s="37" t="s">
        <v>31</v>
      </c>
      <c r="B99" s="38"/>
      <c r="D99" s="29"/>
    </row>
    <row r="100" spans="1:11" ht="15" thickBot="1">
      <c r="D100" s="29"/>
    </row>
    <row r="101" spans="1:11" ht="15" thickBot="1">
      <c r="B101" s="79" t="e">
        <f>AVERAGE(B92:B99)</f>
        <v>#DIV/0!</v>
      </c>
      <c r="C101" s="25" t="s">
        <v>33</v>
      </c>
      <c r="D101" s="29"/>
    </row>
    <row r="104" spans="1:11">
      <c r="A104" s="36" t="s">
        <v>34</v>
      </c>
      <c r="B104" s="36" t="s">
        <v>32</v>
      </c>
      <c r="D104" s="29"/>
    </row>
    <row r="105" spans="1:11" ht="15" thickBot="1">
      <c r="A105" s="30" t="s">
        <v>35</v>
      </c>
      <c r="B105" s="82" t="e">
        <f>B128</f>
        <v>#DIV/0!</v>
      </c>
      <c r="C105" s="21" t="s">
        <v>61</v>
      </c>
      <c r="D105" s="29"/>
    </row>
    <row r="106" spans="1:11" ht="15" thickBot="1">
      <c r="A106" s="30" t="s">
        <v>36</v>
      </c>
      <c r="B106" s="82" t="e">
        <f>C128</f>
        <v>#DIV/0!</v>
      </c>
      <c r="C106" s="21" t="s">
        <v>62</v>
      </c>
      <c r="D106" s="29"/>
      <c r="E106" s="55" t="e">
        <f>B75*(B101/B111)</f>
        <v>#DIV/0!</v>
      </c>
      <c r="F106" s="2" t="s">
        <v>39</v>
      </c>
    </row>
    <row r="107" spans="1:11" ht="15" thickBot="1">
      <c r="A107" s="30" t="s">
        <v>10</v>
      </c>
      <c r="B107" s="82" t="e">
        <f>D128</f>
        <v>#DIV/0!</v>
      </c>
      <c r="C107" s="21" t="s">
        <v>63</v>
      </c>
      <c r="D107" s="29"/>
    </row>
    <row r="108" spans="1:11" ht="15" thickBot="1">
      <c r="A108" s="30" t="s">
        <v>37</v>
      </c>
      <c r="B108" s="82" t="e">
        <f>E128</f>
        <v>#DIV/0!</v>
      </c>
      <c r="C108" s="21" t="s">
        <v>64</v>
      </c>
      <c r="D108" s="29"/>
      <c r="E108" s="5" t="e">
        <f>(B75*(B101/B118))</f>
        <v>#DIV/0!</v>
      </c>
      <c r="F108" s="2" t="s">
        <v>40</v>
      </c>
    </row>
    <row r="109" spans="1:11">
      <c r="A109" s="30" t="s">
        <v>8</v>
      </c>
      <c r="B109" s="82" t="e">
        <f>F128</f>
        <v>#DIV/0!</v>
      </c>
      <c r="C109" s="21" t="s">
        <v>65</v>
      </c>
    </row>
    <row r="110" spans="1:11" ht="15" thickBot="1"/>
    <row r="111" spans="1:11" ht="15" thickBot="1">
      <c r="B111" s="79" t="e">
        <f>AVERAGE(B105:B109)</f>
        <v>#DIV/0!</v>
      </c>
      <c r="C111" s="25" t="s">
        <v>33</v>
      </c>
    </row>
    <row r="114" spans="1:9">
      <c r="A114" s="36" t="s">
        <v>34</v>
      </c>
      <c r="B114" s="36" t="s">
        <v>32</v>
      </c>
    </row>
    <row r="115" spans="1:9">
      <c r="A115" s="30" t="s">
        <v>1</v>
      </c>
      <c r="B115" s="29" t="e">
        <f>H128</f>
        <v>#DIV/0!</v>
      </c>
      <c r="C115" s="21" t="s">
        <v>70</v>
      </c>
    </row>
    <row r="116" spans="1:9">
      <c r="A116" s="30" t="s">
        <v>0</v>
      </c>
      <c r="B116" s="29" t="e">
        <f>I128</f>
        <v>#DIV/0!</v>
      </c>
      <c r="C116" s="21" t="s">
        <v>71</v>
      </c>
    </row>
    <row r="117" spans="1:9" ht="15" thickBot="1"/>
    <row r="118" spans="1:9" ht="15" thickBot="1">
      <c r="B118" s="39" t="e">
        <f>AVERAGE(B115:B116)</f>
        <v>#DIV/0!</v>
      </c>
      <c r="C118" s="25" t="s">
        <v>33</v>
      </c>
    </row>
    <row r="122" spans="1:9" ht="15" customHeight="1">
      <c r="B122" s="86" t="s">
        <v>72</v>
      </c>
      <c r="C122" s="86"/>
      <c r="D122" s="86"/>
      <c r="E122" s="86"/>
      <c r="F122" s="86"/>
      <c r="H122" s="40" t="s">
        <v>73</v>
      </c>
      <c r="I122" s="40"/>
    </row>
    <row r="123" spans="1:9">
      <c r="B123" s="41" t="s">
        <v>35</v>
      </c>
      <c r="C123" s="41" t="s">
        <v>36</v>
      </c>
      <c r="D123" s="41" t="s">
        <v>10</v>
      </c>
      <c r="E123" s="41" t="s">
        <v>37</v>
      </c>
      <c r="F123" s="41" t="s">
        <v>8</v>
      </c>
      <c r="G123" s="35"/>
      <c r="H123" s="41" t="s">
        <v>1</v>
      </c>
      <c r="I123" s="41" t="s">
        <v>0</v>
      </c>
    </row>
    <row r="124" spans="1:9">
      <c r="A124" s="25" t="s">
        <v>66</v>
      </c>
      <c r="B124" s="38"/>
      <c r="C124" s="38"/>
      <c r="D124" s="38"/>
      <c r="E124" s="38"/>
      <c r="F124" s="38"/>
      <c r="G124" s="35"/>
      <c r="H124" s="38"/>
      <c r="I124" s="38"/>
    </row>
    <row r="125" spans="1:9">
      <c r="A125" s="25" t="s">
        <v>67</v>
      </c>
      <c r="B125" s="38"/>
      <c r="C125" s="38"/>
      <c r="D125" s="38"/>
      <c r="E125" s="38"/>
      <c r="F125" s="38"/>
      <c r="H125" s="38"/>
      <c r="I125" s="38"/>
    </row>
    <row r="126" spans="1:9">
      <c r="A126" s="25" t="s">
        <v>68</v>
      </c>
      <c r="B126" s="38"/>
      <c r="C126" s="38"/>
      <c r="D126" s="38"/>
      <c r="E126" s="38"/>
      <c r="F126" s="38"/>
      <c r="H126" s="38"/>
      <c r="I126" s="38"/>
    </row>
    <row r="127" spans="1:9">
      <c r="A127" s="25" t="s">
        <v>69</v>
      </c>
      <c r="B127" s="42"/>
      <c r="C127" s="42"/>
      <c r="D127" s="42"/>
      <c r="E127" s="42"/>
      <c r="F127" s="42"/>
      <c r="H127" s="42"/>
      <c r="I127" s="42"/>
    </row>
    <row r="128" spans="1:9">
      <c r="B128" s="81" t="e">
        <f>AVERAGE(B124:B127)</f>
        <v>#DIV/0!</v>
      </c>
      <c r="C128" s="81" t="e">
        <f>AVERAGE(C124:C127)</f>
        <v>#DIV/0!</v>
      </c>
      <c r="D128" s="81" t="e">
        <f>AVERAGE(D124:D127)</f>
        <v>#DIV/0!</v>
      </c>
      <c r="E128" s="81" t="e">
        <f>AVERAGE(E124:E127)</f>
        <v>#DIV/0!</v>
      </c>
      <c r="F128" s="81" t="e">
        <f>AVERAGE(F124:F127)</f>
        <v>#DIV/0!</v>
      </c>
      <c r="H128" s="81" t="e">
        <f>AVERAGE(H124:H127)</f>
        <v>#DIV/0!</v>
      </c>
      <c r="I128" s="81" t="e">
        <f>AVERAGE(I124:I127)</f>
        <v>#DIV/0!</v>
      </c>
    </row>
    <row r="129" spans="1:9">
      <c r="B129" s="22" t="s">
        <v>61</v>
      </c>
      <c r="C129" s="22" t="s">
        <v>62</v>
      </c>
      <c r="D129" s="23" t="s">
        <v>63</v>
      </c>
      <c r="E129" s="22" t="s">
        <v>64</v>
      </c>
      <c r="F129" s="22" t="s">
        <v>65</v>
      </c>
      <c r="G129" s="22"/>
      <c r="H129" s="22" t="s">
        <v>70</v>
      </c>
      <c r="I129" s="22" t="s">
        <v>71</v>
      </c>
    </row>
    <row r="133" spans="1:9">
      <c r="A133" s="46" t="s">
        <v>106</v>
      </c>
    </row>
    <row r="135" spans="1:9">
      <c r="A135" s="25" t="s">
        <v>101</v>
      </c>
    </row>
    <row r="136" spans="1:9">
      <c r="A136" s="25" t="s">
        <v>97</v>
      </c>
      <c r="B136" s="75">
        <f>100000/12</f>
        <v>8333.3333333333339</v>
      </c>
    </row>
    <row r="137" spans="1:9">
      <c r="A137" s="25" t="s">
        <v>98</v>
      </c>
      <c r="B137" s="75">
        <f>100000/24</f>
        <v>4166.666666666667</v>
      </c>
    </row>
    <row r="138" spans="1:9">
      <c r="A138" s="25" t="s">
        <v>99</v>
      </c>
      <c r="B138" s="75">
        <f>100000/52</f>
        <v>1923.0769230769231</v>
      </c>
    </row>
    <row r="139" spans="1:9" ht="15" thickBot="1">
      <c r="B139" s="4"/>
    </row>
    <row r="140" spans="1:9" ht="15" thickBot="1">
      <c r="B140" s="4"/>
      <c r="E140" s="45" t="e">
        <f>E106-B146</f>
        <v>#DIV/0!</v>
      </c>
      <c r="F140" s="2" t="s">
        <v>39</v>
      </c>
    </row>
    <row r="141" spans="1:9" ht="15" thickBot="1">
      <c r="A141" s="25" t="s">
        <v>102</v>
      </c>
      <c r="B141" s="74"/>
    </row>
    <row r="142" spans="1:9" ht="15" thickBot="1">
      <c r="A142" s="25" t="s">
        <v>100</v>
      </c>
      <c r="B142" s="67">
        <f>B141*0.25</f>
        <v>0</v>
      </c>
      <c r="E142" s="45" t="e">
        <f>E108-B146</f>
        <v>#DIV/0!</v>
      </c>
      <c r="F142" s="2" t="s">
        <v>40</v>
      </c>
    </row>
    <row r="143" spans="1:9">
      <c r="B143" s="4"/>
    </row>
    <row r="144" spans="1:9">
      <c r="A144" s="44" t="s">
        <v>103</v>
      </c>
      <c r="B144" s="74"/>
    </row>
    <row r="145" spans="1:2" ht="15" thickBot="1">
      <c r="A145" s="44" t="s">
        <v>104</v>
      </c>
      <c r="B145" s="4"/>
    </row>
    <row r="146" spans="1:2" ht="15" thickBot="1">
      <c r="A146" s="37"/>
      <c r="B146" s="68">
        <f>IF(B144&lt;B142,0,(B144-B142))</f>
        <v>0</v>
      </c>
    </row>
    <row r="147" spans="1:2">
      <c r="A147" s="37"/>
    </row>
    <row r="148" spans="1:2">
      <c r="A148" s="37"/>
    </row>
    <row r="149" spans="1:2">
      <c r="A149" s="37"/>
    </row>
    <row r="150" spans="1:2">
      <c r="A150" s="37"/>
    </row>
    <row r="151" spans="1:2">
      <c r="A151" s="37"/>
    </row>
  </sheetData>
  <mergeCells count="10">
    <mergeCell ref="B122:F122"/>
    <mergeCell ref="J36:J38"/>
    <mergeCell ref="M36:M38"/>
    <mergeCell ref="D37:D38"/>
    <mergeCell ref="E37:E38"/>
    <mergeCell ref="F37:F38"/>
    <mergeCell ref="G37:G38"/>
    <mergeCell ref="H37:H38"/>
    <mergeCell ref="I37:I38"/>
    <mergeCell ref="L37:L38"/>
  </mergeCells>
  <phoneticPr fontId="1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50012-22FC-4D7F-B191-8B6CED3CD73A}">
  <dimension ref="C4:E18"/>
  <sheetViews>
    <sheetView workbookViewId="0">
      <selection activeCell="I21" sqref="I21"/>
    </sheetView>
  </sheetViews>
  <sheetFormatPr defaultRowHeight="14.4"/>
  <sheetData>
    <row r="4" spans="3:5">
      <c r="C4" t="s">
        <v>109</v>
      </c>
    </row>
    <row r="6" spans="3:5">
      <c r="C6" t="s">
        <v>110</v>
      </c>
    </row>
    <row r="8" spans="3:5">
      <c r="C8" s="56"/>
      <c r="D8" t="s">
        <v>111</v>
      </c>
    </row>
    <row r="9" spans="3:5">
      <c r="C9" s="43"/>
    </row>
    <row r="10" spans="3:5">
      <c r="C10" s="56"/>
      <c r="D10" t="s">
        <v>112</v>
      </c>
    </row>
    <row r="11" spans="3:5">
      <c r="C11" s="43"/>
    </row>
    <row r="12" spans="3:5">
      <c r="C12" s="56"/>
      <c r="D12" t="s">
        <v>113</v>
      </c>
    </row>
    <row r="13" spans="3:5">
      <c r="C13" s="43"/>
    </row>
    <row r="14" spans="3:5">
      <c r="C14" s="56"/>
      <c r="D14" t="s">
        <v>114</v>
      </c>
    </row>
    <row r="15" spans="3:5">
      <c r="C15" s="57"/>
    </row>
    <row r="16" spans="3:5">
      <c r="C16" s="43">
        <f>C8-C10+C14-C12</f>
        <v>0</v>
      </c>
      <c r="E16" t="s">
        <v>163</v>
      </c>
    </row>
    <row r="18" spans="3:3">
      <c r="C18" s="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A6FDB-47D1-4F34-9DB9-16081DAAF99D}">
  <dimension ref="A1:C50"/>
  <sheetViews>
    <sheetView topLeftCell="A22" workbookViewId="0">
      <selection activeCell="B23" sqref="B23"/>
    </sheetView>
  </sheetViews>
  <sheetFormatPr defaultColWidth="8.77734375" defaultRowHeight="14.4"/>
  <cols>
    <col min="1" max="1" width="3.5546875" style="43" customWidth="1"/>
    <col min="2" max="2" width="93.21875" style="43" customWidth="1"/>
    <col min="3" max="9" width="8.77734375" style="43"/>
    <col min="10" max="10" width="10.21875" style="43" customWidth="1"/>
    <col min="11" max="16384" width="8.77734375" style="43"/>
  </cols>
  <sheetData>
    <row r="1" spans="1:3" ht="15.6">
      <c r="A1" s="91" t="s">
        <v>115</v>
      </c>
      <c r="B1" s="91"/>
      <c r="C1" s="91"/>
    </row>
    <row r="2" spans="1:3">
      <c r="A2" s="92" t="s">
        <v>116</v>
      </c>
      <c r="B2" s="92"/>
      <c r="C2" s="92"/>
    </row>
    <row r="3" spans="1:3">
      <c r="C3" s="47" t="s">
        <v>117</v>
      </c>
    </row>
    <row r="5" spans="1:3">
      <c r="A5" s="43" t="s">
        <v>118</v>
      </c>
    </row>
    <row r="6" spans="1:3">
      <c r="A6" s="43" t="s">
        <v>119</v>
      </c>
    </row>
    <row r="7" spans="1:3">
      <c r="A7" s="43" t="s">
        <v>120</v>
      </c>
    </row>
    <row r="9" spans="1:3">
      <c r="A9" s="43" t="s">
        <v>121</v>
      </c>
    </row>
    <row r="11" spans="1:3" ht="17.399999999999999">
      <c r="A11" s="93" t="s">
        <v>122</v>
      </c>
      <c r="B11" s="93"/>
      <c r="C11" s="93"/>
    </row>
    <row r="12" spans="1:3" ht="17.399999999999999">
      <c r="A12" s="48"/>
      <c r="B12" s="48"/>
      <c r="C12" s="48"/>
    </row>
    <row r="13" spans="1:3">
      <c r="A13" s="89" t="s">
        <v>123</v>
      </c>
      <c r="B13" s="49" t="s">
        <v>124</v>
      </c>
      <c r="C13" s="90"/>
    </row>
    <row r="14" spans="1:3">
      <c r="A14" s="89"/>
      <c r="B14" s="50" t="s">
        <v>125</v>
      </c>
      <c r="C14" s="90"/>
    </row>
    <row r="15" spans="1:3">
      <c r="A15" s="94" t="s">
        <v>126</v>
      </c>
      <c r="B15" s="43" t="s">
        <v>127</v>
      </c>
      <c r="C15" s="90"/>
    </row>
    <row r="16" spans="1:3">
      <c r="A16" s="94"/>
      <c r="B16" s="43" t="s">
        <v>128</v>
      </c>
      <c r="C16" s="90"/>
    </row>
    <row r="17" spans="1:3">
      <c r="A17" s="94"/>
      <c r="B17" s="50" t="s">
        <v>129</v>
      </c>
      <c r="C17" s="90"/>
    </row>
    <row r="18" spans="1:3">
      <c r="A18" s="94" t="s">
        <v>130</v>
      </c>
      <c r="B18" s="43" t="s">
        <v>131</v>
      </c>
      <c r="C18" s="90"/>
    </row>
    <row r="19" spans="1:3">
      <c r="A19" s="94"/>
      <c r="B19" s="43" t="s">
        <v>132</v>
      </c>
      <c r="C19" s="90"/>
    </row>
    <row r="20" spans="1:3">
      <c r="A20" s="94"/>
      <c r="B20" s="50" t="s">
        <v>133</v>
      </c>
      <c r="C20" s="90"/>
    </row>
    <row r="21" spans="1:3">
      <c r="A21" s="94" t="s">
        <v>134</v>
      </c>
      <c r="B21" s="43" t="s">
        <v>135</v>
      </c>
      <c r="C21" s="90"/>
    </row>
    <row r="22" spans="1:3">
      <c r="A22" s="94"/>
      <c r="B22" s="50" t="s">
        <v>136</v>
      </c>
      <c r="C22" s="90"/>
    </row>
    <row r="23" spans="1:3" customFormat="1"/>
    <row r="24" spans="1:3" customFormat="1" ht="17.399999999999999">
      <c r="A24" s="93" t="s">
        <v>137</v>
      </c>
      <c r="B24" s="93"/>
      <c r="C24" s="93"/>
    </row>
    <row r="26" spans="1:3">
      <c r="A26" s="89" t="s">
        <v>123</v>
      </c>
      <c r="B26" s="49" t="s">
        <v>124</v>
      </c>
      <c r="C26" s="90"/>
    </row>
    <row r="27" spans="1:3">
      <c r="A27" s="89"/>
      <c r="B27" s="50" t="s">
        <v>138</v>
      </c>
      <c r="C27" s="90"/>
    </row>
    <row r="28" spans="1:3">
      <c r="A28" s="94" t="s">
        <v>126</v>
      </c>
      <c r="B28" s="43" t="s">
        <v>139</v>
      </c>
      <c r="C28" s="90"/>
    </row>
    <row r="29" spans="1:3">
      <c r="A29" s="94"/>
      <c r="B29" s="50" t="s">
        <v>140</v>
      </c>
      <c r="C29" s="90"/>
    </row>
    <row r="30" spans="1:3">
      <c r="A30" s="94" t="s">
        <v>130</v>
      </c>
      <c r="B30" s="43" t="s">
        <v>131</v>
      </c>
      <c r="C30" s="90"/>
    </row>
    <row r="31" spans="1:3">
      <c r="A31" s="94"/>
      <c r="B31" s="43" t="s">
        <v>141</v>
      </c>
      <c r="C31" s="90"/>
    </row>
    <row r="32" spans="1:3">
      <c r="A32" s="94"/>
      <c r="B32" s="50" t="s">
        <v>142</v>
      </c>
      <c r="C32" s="90"/>
    </row>
    <row r="33" spans="1:3">
      <c r="A33" s="94" t="s">
        <v>134</v>
      </c>
      <c r="B33" s="43" t="s">
        <v>143</v>
      </c>
      <c r="C33" s="90"/>
    </row>
    <row r="34" spans="1:3">
      <c r="A34" s="94"/>
      <c r="B34" s="43" t="s">
        <v>144</v>
      </c>
      <c r="C34" s="90"/>
    </row>
    <row r="35" spans="1:3">
      <c r="A35" s="94"/>
      <c r="B35" s="50" t="s">
        <v>145</v>
      </c>
      <c r="C35" s="90"/>
    </row>
    <row r="36" spans="1:3">
      <c r="A36" s="94" t="s">
        <v>146</v>
      </c>
      <c r="B36" s="43" t="s">
        <v>147</v>
      </c>
      <c r="C36" s="90"/>
    </row>
    <row r="37" spans="1:3">
      <c r="A37" s="94"/>
      <c r="B37" s="50" t="s">
        <v>148</v>
      </c>
      <c r="C37" s="90"/>
    </row>
    <row r="38" spans="1:3">
      <c r="A38" s="94" t="s">
        <v>149</v>
      </c>
      <c r="B38" s="43" t="s">
        <v>150</v>
      </c>
      <c r="C38" s="90"/>
    </row>
    <row r="39" spans="1:3">
      <c r="A39" s="94"/>
      <c r="B39" s="50" t="s">
        <v>151</v>
      </c>
      <c r="C39" s="90"/>
    </row>
    <row r="40" spans="1:3">
      <c r="A40" s="94" t="s">
        <v>152</v>
      </c>
      <c r="B40" s="43" t="s">
        <v>153</v>
      </c>
      <c r="C40" s="90"/>
    </row>
    <row r="41" spans="1:3">
      <c r="A41" s="94"/>
      <c r="B41" s="50" t="s">
        <v>154</v>
      </c>
      <c r="C41" s="90"/>
    </row>
    <row r="42" spans="1:3">
      <c r="A42" s="51"/>
      <c r="B42" s="52"/>
      <c r="C42" s="53"/>
    </row>
    <row r="43" spans="1:3">
      <c r="A43" s="51"/>
      <c r="B43" s="52"/>
      <c r="C43" s="53"/>
    </row>
    <row r="44" spans="1:3">
      <c r="A44" s="95" t="s">
        <v>155</v>
      </c>
      <c r="B44" s="95"/>
      <c r="C44" s="95"/>
    </row>
    <row r="45" spans="1:3">
      <c r="A45" s="43" t="s">
        <v>156</v>
      </c>
    </row>
    <row r="46" spans="1:3">
      <c r="A46" s="43" t="s">
        <v>157</v>
      </c>
    </row>
    <row r="47" spans="1:3">
      <c r="A47" s="43" t="s">
        <v>158</v>
      </c>
    </row>
    <row r="48" spans="1:3">
      <c r="A48" s="43" t="s">
        <v>159</v>
      </c>
    </row>
    <row r="49" spans="1:1">
      <c r="A49" s="43" t="s">
        <v>160</v>
      </c>
    </row>
    <row r="50" spans="1:1">
      <c r="A50" s="43" t="s">
        <v>161</v>
      </c>
    </row>
  </sheetData>
  <mergeCells count="27">
    <mergeCell ref="A44:C44"/>
    <mergeCell ref="A36:A37"/>
    <mergeCell ref="C36:C37"/>
    <mergeCell ref="A38:A39"/>
    <mergeCell ref="C38:C39"/>
    <mergeCell ref="A40:A41"/>
    <mergeCell ref="C40:C41"/>
    <mergeCell ref="A28:A29"/>
    <mergeCell ref="C28:C29"/>
    <mergeCell ref="A30:A32"/>
    <mergeCell ref="C30:C32"/>
    <mergeCell ref="A33:A35"/>
    <mergeCell ref="C33:C35"/>
    <mergeCell ref="A26:A27"/>
    <mergeCell ref="C26:C27"/>
    <mergeCell ref="A1:C1"/>
    <mergeCell ref="A2:C2"/>
    <mergeCell ref="A11:C11"/>
    <mergeCell ref="A13:A14"/>
    <mergeCell ref="C13:C14"/>
    <mergeCell ref="A15:A17"/>
    <mergeCell ref="C15:C17"/>
    <mergeCell ref="A18:A20"/>
    <mergeCell ref="C18:C20"/>
    <mergeCell ref="A21:A22"/>
    <mergeCell ref="C21:C22"/>
    <mergeCell ref="A24:C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D997-56EF-48ED-ACEE-BEEBF8626ECA}">
  <dimension ref="A1:L147"/>
  <sheetViews>
    <sheetView tabSelected="1" workbookViewId="0">
      <selection activeCell="B1" sqref="B1"/>
    </sheetView>
  </sheetViews>
  <sheetFormatPr defaultRowHeight="14.4"/>
  <cols>
    <col min="1" max="1" width="42.21875" customWidth="1"/>
    <col min="2" max="3" width="15.44140625" customWidth="1"/>
    <col min="4" max="4" width="18.5546875" style="10" customWidth="1"/>
    <col min="5" max="12" width="18.5546875" customWidth="1"/>
  </cols>
  <sheetData>
    <row r="1" spans="1:1">
      <c r="A1" s="2" t="s">
        <v>14</v>
      </c>
    </row>
    <row r="3" spans="1:1">
      <c r="A3" s="25" t="s">
        <v>42</v>
      </c>
    </row>
    <row r="4" spans="1:1">
      <c r="A4" s="25" t="s">
        <v>43</v>
      </c>
    </row>
    <row r="5" spans="1:1">
      <c r="A5" s="25" t="s">
        <v>92</v>
      </c>
    </row>
    <row r="6" spans="1:1">
      <c r="A6" s="25" t="s">
        <v>93</v>
      </c>
    </row>
    <row r="7" spans="1:1">
      <c r="A7" s="25" t="s">
        <v>94</v>
      </c>
    </row>
    <row r="10" spans="1:1">
      <c r="A10" t="s">
        <v>18</v>
      </c>
    </row>
    <row r="11" spans="1:1">
      <c r="A11" t="s">
        <v>15</v>
      </c>
    </row>
    <row r="12" spans="1:1">
      <c r="A12" s="3" t="s">
        <v>16</v>
      </c>
    </row>
    <row r="15" spans="1:1">
      <c r="A15" s="2" t="s">
        <v>49</v>
      </c>
    </row>
    <row r="16" spans="1:1">
      <c r="A16" t="s">
        <v>78</v>
      </c>
    </row>
    <row r="17" spans="1:1">
      <c r="A17" t="s">
        <v>107</v>
      </c>
    </row>
    <row r="18" spans="1:1">
      <c r="A18" t="s">
        <v>86</v>
      </c>
    </row>
    <row r="19" spans="1:1">
      <c r="A19" t="s">
        <v>80</v>
      </c>
    </row>
    <row r="20" spans="1:1">
      <c r="A20" t="s">
        <v>89</v>
      </c>
    </row>
    <row r="21" spans="1:1">
      <c r="A21" t="s">
        <v>79</v>
      </c>
    </row>
    <row r="22" spans="1:1">
      <c r="A22" s="25" t="s">
        <v>164</v>
      </c>
    </row>
    <row r="23" spans="1:1">
      <c r="A23" t="s">
        <v>91</v>
      </c>
    </row>
    <row r="24" spans="1:1">
      <c r="A24" t="s">
        <v>76</v>
      </c>
    </row>
    <row r="25" spans="1:1">
      <c r="A25" t="s">
        <v>77</v>
      </c>
    </row>
    <row r="28" spans="1:1">
      <c r="A28" s="2" t="s">
        <v>48</v>
      </c>
    </row>
    <row r="29" spans="1:1">
      <c r="A29" t="s">
        <v>81</v>
      </c>
    </row>
    <row r="30" spans="1:1">
      <c r="A30" t="s">
        <v>82</v>
      </c>
    </row>
    <row r="31" spans="1:1">
      <c r="A31" t="s">
        <v>83</v>
      </c>
    </row>
    <row r="32" spans="1:1">
      <c r="A32" t="s">
        <v>84</v>
      </c>
    </row>
    <row r="33" spans="1:12">
      <c r="A33" s="3"/>
    </row>
    <row r="34" spans="1:12">
      <c r="A34" s="2" t="s">
        <v>59</v>
      </c>
    </row>
    <row r="35" spans="1:12">
      <c r="A35" s="18"/>
    </row>
    <row r="36" spans="1:12">
      <c r="A36" t="s">
        <v>85</v>
      </c>
    </row>
    <row r="37" spans="1:12" ht="14.55" customHeight="1">
      <c r="A37" s="70" t="s">
        <v>169</v>
      </c>
      <c r="B37" s="77"/>
      <c r="C37" s="77"/>
      <c r="D37" s="78"/>
      <c r="E37" s="77"/>
      <c r="I37" s="25"/>
      <c r="J37" s="87" t="s">
        <v>108</v>
      </c>
      <c r="L37" s="97" t="s">
        <v>51</v>
      </c>
    </row>
    <row r="38" spans="1:12" ht="15" customHeight="1">
      <c r="D38" s="87" t="s">
        <v>172</v>
      </c>
      <c r="E38" s="87" t="s">
        <v>173</v>
      </c>
      <c r="F38" s="87" t="s">
        <v>174</v>
      </c>
      <c r="G38" s="87" t="s">
        <v>165</v>
      </c>
      <c r="H38" s="87" t="s">
        <v>167</v>
      </c>
      <c r="I38" s="87" t="s">
        <v>166</v>
      </c>
      <c r="J38" s="87"/>
      <c r="K38" s="97" t="s">
        <v>50</v>
      </c>
      <c r="L38" s="97"/>
    </row>
    <row r="39" spans="1:12" s="11" customFormat="1" ht="88.5" customHeight="1">
      <c r="A39" s="13" t="s">
        <v>11</v>
      </c>
      <c r="B39" s="19" t="s">
        <v>12</v>
      </c>
      <c r="D39" s="88"/>
      <c r="E39" s="88"/>
      <c r="F39" s="88"/>
      <c r="G39" s="88"/>
      <c r="H39" s="88"/>
      <c r="I39" s="88"/>
      <c r="J39" s="88"/>
      <c r="K39" s="98"/>
      <c r="L39" s="98"/>
    </row>
    <row r="40" spans="1:12">
      <c r="A40" s="30" t="s">
        <v>175</v>
      </c>
      <c r="B40" s="65">
        <f t="shared" ref="B40:B51" si="0">SUM(D40:I40)-SUM(J40:L40)</f>
        <v>122000</v>
      </c>
      <c r="D40" s="63">
        <v>117000</v>
      </c>
      <c r="E40" s="63">
        <v>1000</v>
      </c>
      <c r="F40" s="63">
        <v>1000</v>
      </c>
      <c r="G40" s="63">
        <v>2000</v>
      </c>
      <c r="H40" s="63">
        <v>10000</v>
      </c>
      <c r="I40" s="63">
        <v>2000</v>
      </c>
      <c r="J40" s="63">
        <v>10000</v>
      </c>
      <c r="K40" s="63">
        <v>500</v>
      </c>
      <c r="L40" s="63">
        <v>500</v>
      </c>
    </row>
    <row r="41" spans="1:12">
      <c r="A41" s="30" t="s">
        <v>176</v>
      </c>
      <c r="B41" s="65">
        <f t="shared" si="0"/>
        <v>122000</v>
      </c>
      <c r="D41" s="63">
        <v>117000</v>
      </c>
      <c r="E41" s="63">
        <v>1000</v>
      </c>
      <c r="F41" s="63">
        <v>1000</v>
      </c>
      <c r="G41" s="63">
        <v>2000</v>
      </c>
      <c r="H41" s="63">
        <v>10000</v>
      </c>
      <c r="I41" s="63">
        <v>2000</v>
      </c>
      <c r="J41" s="63">
        <v>10000</v>
      </c>
      <c r="K41" s="63">
        <v>500</v>
      </c>
      <c r="L41" s="63">
        <v>500</v>
      </c>
    </row>
    <row r="42" spans="1:12">
      <c r="A42" s="30" t="s">
        <v>36</v>
      </c>
      <c r="B42" s="65">
        <f t="shared" si="0"/>
        <v>122000</v>
      </c>
      <c r="D42" s="63">
        <v>117000</v>
      </c>
      <c r="E42" s="63">
        <v>1000</v>
      </c>
      <c r="F42" s="63">
        <v>1000</v>
      </c>
      <c r="G42" s="63">
        <v>2000</v>
      </c>
      <c r="H42" s="63">
        <v>10000</v>
      </c>
      <c r="I42" s="63">
        <v>2000</v>
      </c>
      <c r="J42" s="63">
        <v>10000</v>
      </c>
      <c r="K42" s="63">
        <v>500</v>
      </c>
      <c r="L42" s="63">
        <v>500</v>
      </c>
    </row>
    <row r="43" spans="1:12">
      <c r="A43" s="30" t="s">
        <v>10</v>
      </c>
      <c r="B43" s="65">
        <f t="shared" si="0"/>
        <v>122000</v>
      </c>
      <c r="D43" s="63">
        <v>117000</v>
      </c>
      <c r="E43" s="63">
        <v>1000</v>
      </c>
      <c r="F43" s="63">
        <v>1000</v>
      </c>
      <c r="G43" s="63">
        <v>2000</v>
      </c>
      <c r="H43" s="63">
        <v>10000</v>
      </c>
      <c r="I43" s="63">
        <v>2000</v>
      </c>
      <c r="J43" s="63">
        <v>10000</v>
      </c>
      <c r="K43" s="63">
        <v>500</v>
      </c>
      <c r="L43" s="63">
        <v>500</v>
      </c>
    </row>
    <row r="44" spans="1:12">
      <c r="A44" s="30" t="s">
        <v>9</v>
      </c>
      <c r="B44" s="65">
        <f t="shared" si="0"/>
        <v>122000</v>
      </c>
      <c r="D44" s="63">
        <v>117000</v>
      </c>
      <c r="E44" s="63">
        <v>1000</v>
      </c>
      <c r="F44" s="63">
        <v>1000</v>
      </c>
      <c r="G44" s="63">
        <v>2000</v>
      </c>
      <c r="H44" s="63">
        <v>10000</v>
      </c>
      <c r="I44" s="63">
        <v>2000</v>
      </c>
      <c r="J44" s="63">
        <v>10000</v>
      </c>
      <c r="K44" s="63">
        <v>500</v>
      </c>
      <c r="L44" s="63">
        <v>500</v>
      </c>
    </row>
    <row r="45" spans="1:12">
      <c r="A45" s="30" t="s">
        <v>8</v>
      </c>
      <c r="B45" s="65">
        <f t="shared" si="0"/>
        <v>122000</v>
      </c>
      <c r="D45" s="63">
        <v>117000</v>
      </c>
      <c r="E45" s="63">
        <v>1000</v>
      </c>
      <c r="F45" s="63">
        <v>1000</v>
      </c>
      <c r="G45" s="63">
        <v>2000</v>
      </c>
      <c r="H45" s="63">
        <v>10000</v>
      </c>
      <c r="I45" s="63">
        <v>2000</v>
      </c>
      <c r="J45" s="63">
        <v>10000</v>
      </c>
      <c r="K45" s="63">
        <v>500</v>
      </c>
      <c r="L45" s="63">
        <v>500</v>
      </c>
    </row>
    <row r="46" spans="1:12">
      <c r="A46" s="30" t="s">
        <v>7</v>
      </c>
      <c r="B46" s="65">
        <f t="shared" si="0"/>
        <v>122000</v>
      </c>
      <c r="D46" s="63">
        <v>117000</v>
      </c>
      <c r="E46" s="63">
        <v>1000</v>
      </c>
      <c r="F46" s="63">
        <v>1000</v>
      </c>
      <c r="G46" s="63">
        <v>2000</v>
      </c>
      <c r="H46" s="63">
        <v>10000</v>
      </c>
      <c r="I46" s="63">
        <v>2000</v>
      </c>
      <c r="J46" s="63">
        <v>10000</v>
      </c>
      <c r="K46" s="63">
        <v>500</v>
      </c>
      <c r="L46" s="63">
        <v>500</v>
      </c>
    </row>
    <row r="47" spans="1:12">
      <c r="A47" s="30" t="s">
        <v>6</v>
      </c>
      <c r="B47" s="65">
        <f t="shared" si="0"/>
        <v>122000</v>
      </c>
      <c r="D47" s="63">
        <v>117000</v>
      </c>
      <c r="E47" s="63">
        <v>1000</v>
      </c>
      <c r="F47" s="63">
        <v>1000</v>
      </c>
      <c r="G47" s="63">
        <v>2000</v>
      </c>
      <c r="H47" s="63">
        <v>10000</v>
      </c>
      <c r="I47" s="63">
        <v>2000</v>
      </c>
      <c r="J47" s="63">
        <v>10000</v>
      </c>
      <c r="K47" s="63">
        <v>500</v>
      </c>
      <c r="L47" s="63">
        <v>500</v>
      </c>
    </row>
    <row r="48" spans="1:12">
      <c r="A48" s="30" t="s">
        <v>5</v>
      </c>
      <c r="B48" s="65">
        <f t="shared" si="0"/>
        <v>122000</v>
      </c>
      <c r="D48" s="63">
        <v>117000</v>
      </c>
      <c r="E48" s="63">
        <v>1000</v>
      </c>
      <c r="F48" s="63">
        <v>1000</v>
      </c>
      <c r="G48" s="63">
        <v>2000</v>
      </c>
      <c r="H48" s="63">
        <v>10000</v>
      </c>
      <c r="I48" s="63">
        <v>2000</v>
      </c>
      <c r="J48" s="63">
        <v>10000</v>
      </c>
      <c r="K48" s="63">
        <v>500</v>
      </c>
      <c r="L48" s="63">
        <v>500</v>
      </c>
    </row>
    <row r="49" spans="1:12">
      <c r="A49" s="30" t="s">
        <v>4</v>
      </c>
      <c r="B49" s="65">
        <f t="shared" si="0"/>
        <v>122000</v>
      </c>
      <c r="D49" s="63">
        <v>117000</v>
      </c>
      <c r="E49" s="63">
        <v>1000</v>
      </c>
      <c r="F49" s="63">
        <v>1000</v>
      </c>
      <c r="G49" s="63">
        <v>2000</v>
      </c>
      <c r="H49" s="63">
        <v>10000</v>
      </c>
      <c r="I49" s="63">
        <v>2000</v>
      </c>
      <c r="J49" s="63">
        <v>10000</v>
      </c>
      <c r="K49" s="63">
        <v>500</v>
      </c>
      <c r="L49" s="63">
        <v>500</v>
      </c>
    </row>
    <row r="50" spans="1:12">
      <c r="A50" s="30" t="s">
        <v>3</v>
      </c>
      <c r="B50" s="65">
        <f t="shared" si="0"/>
        <v>122000</v>
      </c>
      <c r="D50" s="63">
        <v>117000</v>
      </c>
      <c r="E50" s="63">
        <v>1000</v>
      </c>
      <c r="F50" s="63">
        <v>1000</v>
      </c>
      <c r="G50" s="63">
        <v>2000</v>
      </c>
      <c r="H50" s="63">
        <v>10000</v>
      </c>
      <c r="I50" s="63">
        <v>2000</v>
      </c>
      <c r="J50" s="63">
        <v>10000</v>
      </c>
      <c r="K50" s="63">
        <v>500</v>
      </c>
      <c r="L50" s="63">
        <v>500</v>
      </c>
    </row>
    <row r="51" spans="1:12">
      <c r="A51" s="30" t="s">
        <v>2</v>
      </c>
      <c r="B51" s="65">
        <f t="shared" si="0"/>
        <v>122000</v>
      </c>
      <c r="D51" s="64">
        <v>117000</v>
      </c>
      <c r="E51" s="64">
        <v>1000</v>
      </c>
      <c r="F51" s="64">
        <v>1000</v>
      </c>
      <c r="G51" s="64">
        <v>2000</v>
      </c>
      <c r="H51" s="64">
        <v>10000</v>
      </c>
      <c r="I51" s="64">
        <v>2000</v>
      </c>
      <c r="J51" s="64">
        <v>10000</v>
      </c>
      <c r="K51" s="64">
        <v>500</v>
      </c>
      <c r="L51" s="64">
        <v>500</v>
      </c>
    </row>
    <row r="52" spans="1:12">
      <c r="D52" s="76">
        <f>SUM(D40:D51)</f>
        <v>1404000</v>
      </c>
      <c r="E52" s="76">
        <f t="shared" ref="E52:L52" si="1">SUM(E40:E51)</f>
        <v>12000</v>
      </c>
      <c r="F52" s="76">
        <f t="shared" si="1"/>
        <v>12000</v>
      </c>
      <c r="G52" s="76">
        <f t="shared" si="1"/>
        <v>24000</v>
      </c>
      <c r="H52" s="76">
        <f t="shared" si="1"/>
        <v>120000</v>
      </c>
      <c r="I52" s="76">
        <f t="shared" si="1"/>
        <v>24000</v>
      </c>
      <c r="J52" s="76">
        <f t="shared" si="1"/>
        <v>120000</v>
      </c>
      <c r="K52" s="76">
        <f t="shared" si="1"/>
        <v>6000</v>
      </c>
      <c r="L52" s="76">
        <f t="shared" si="1"/>
        <v>6000</v>
      </c>
    </row>
    <row r="54" spans="1:12">
      <c r="B54" s="67">
        <f>AVERAGE(B40:B51)</f>
        <v>122000</v>
      </c>
      <c r="C54" t="s">
        <v>13</v>
      </c>
      <c r="D54" s="11"/>
    </row>
    <row r="55" spans="1:12" ht="15" thickBot="1">
      <c r="B55" s="6">
        <v>2.5</v>
      </c>
      <c r="D55" s="11"/>
    </row>
    <row r="56" spans="1:12">
      <c r="B56" s="67">
        <f>B54*B55</f>
        <v>305000</v>
      </c>
      <c r="C56" t="s">
        <v>19</v>
      </c>
      <c r="D56" s="11"/>
    </row>
    <row r="58" spans="1:12">
      <c r="A58" s="7" t="s">
        <v>168</v>
      </c>
      <c r="B58" s="67">
        <v>10000000</v>
      </c>
      <c r="D58" s="11"/>
    </row>
    <row r="59" spans="1:12" ht="15" thickBot="1">
      <c r="D59" s="11"/>
    </row>
    <row r="60" spans="1:12" ht="15" thickBot="1">
      <c r="B60" s="68">
        <f>IF(B56&gt;B58,B58,B56)</f>
        <v>305000</v>
      </c>
      <c r="C60" s="2" t="s">
        <v>17</v>
      </c>
      <c r="D60" s="11"/>
    </row>
    <row r="63" spans="1:12">
      <c r="D63" s="12"/>
    </row>
    <row r="64" spans="1:12">
      <c r="A64" s="2" t="s">
        <v>46</v>
      </c>
      <c r="D64" s="12"/>
    </row>
    <row r="65" spans="1:12">
      <c r="A65" t="s">
        <v>44</v>
      </c>
      <c r="D65" s="12"/>
    </row>
    <row r="66" spans="1:12">
      <c r="A66" t="s">
        <v>45</v>
      </c>
      <c r="D66" s="12"/>
    </row>
    <row r="68" spans="1:12">
      <c r="A68" t="s">
        <v>47</v>
      </c>
      <c r="D68" s="11"/>
    </row>
    <row r="69" spans="1:12">
      <c r="A69" t="s">
        <v>20</v>
      </c>
      <c r="B69" s="71">
        <v>536000</v>
      </c>
      <c r="C69" t="s">
        <v>53</v>
      </c>
      <c r="D69" s="11"/>
      <c r="E69" s="25" t="s">
        <v>171</v>
      </c>
    </row>
    <row r="70" spans="1:12">
      <c r="A70" t="s">
        <v>21</v>
      </c>
      <c r="B70" s="71">
        <v>0</v>
      </c>
      <c r="C70" t="s">
        <v>53</v>
      </c>
      <c r="D70" s="11"/>
      <c r="E70" s="25" t="s">
        <v>171</v>
      </c>
    </row>
    <row r="71" spans="1:12">
      <c r="A71" t="s">
        <v>22</v>
      </c>
      <c r="B71" s="71">
        <v>40000</v>
      </c>
      <c r="C71" t="s">
        <v>53</v>
      </c>
      <c r="D71" s="11"/>
      <c r="E71" s="25" t="s">
        <v>171</v>
      </c>
    </row>
    <row r="72" spans="1:12">
      <c r="A72" t="s">
        <v>23</v>
      </c>
      <c r="B72" s="72">
        <v>20000</v>
      </c>
      <c r="C72" t="s">
        <v>53</v>
      </c>
      <c r="E72" s="25" t="s">
        <v>171</v>
      </c>
    </row>
    <row r="73" spans="1:12" s="10" customFormat="1" ht="14.25" customHeight="1">
      <c r="A73"/>
      <c r="B73" s="16">
        <f>SUM(B69:B72)</f>
        <v>596000</v>
      </c>
      <c r="C73" t="s">
        <v>56</v>
      </c>
      <c r="E73"/>
      <c r="F73"/>
      <c r="G73"/>
      <c r="H73"/>
      <c r="I73"/>
      <c r="J73"/>
      <c r="K73"/>
      <c r="L73"/>
    </row>
    <row r="74" spans="1:12" s="10" customFormat="1" ht="14.25" customHeight="1">
      <c r="A74"/>
      <c r="B74" s="16"/>
      <c r="C74"/>
      <c r="E74"/>
      <c r="F74"/>
      <c r="G74"/>
      <c r="H74"/>
      <c r="I74"/>
      <c r="J74"/>
      <c r="K74"/>
      <c r="L74"/>
    </row>
    <row r="75" spans="1:12" s="10" customFormat="1" ht="14.25" customHeight="1">
      <c r="A75" t="s">
        <v>54</v>
      </c>
      <c r="B75" s="17">
        <f>+B60</f>
        <v>305000</v>
      </c>
      <c r="C75" t="s">
        <v>55</v>
      </c>
      <c r="E75"/>
      <c r="F75"/>
      <c r="G75"/>
      <c r="H75"/>
      <c r="I75"/>
      <c r="J75"/>
      <c r="K75"/>
      <c r="L75"/>
    </row>
    <row r="76" spans="1:12" s="10" customFormat="1" ht="14.25" customHeight="1">
      <c r="A76" t="s">
        <v>57</v>
      </c>
      <c r="B76" s="16">
        <f>IF(B60&gt;B73,B73,B60)</f>
        <v>305000</v>
      </c>
      <c r="C76" t="s">
        <v>58</v>
      </c>
      <c r="E76"/>
      <c r="F76"/>
      <c r="G76"/>
      <c r="H76"/>
      <c r="I76"/>
      <c r="J76"/>
      <c r="K76"/>
      <c r="L76"/>
    </row>
    <row r="77" spans="1:12" s="10" customFormat="1" ht="14.25" customHeight="1">
      <c r="A77"/>
      <c r="B77" s="16"/>
      <c r="C77"/>
      <c r="E77"/>
      <c r="F77"/>
      <c r="G77"/>
      <c r="H77"/>
      <c r="I77"/>
      <c r="J77"/>
      <c r="K77"/>
      <c r="L77"/>
    </row>
    <row r="79" spans="1:12" s="10" customFormat="1">
      <c r="A79" t="s">
        <v>41</v>
      </c>
      <c r="B79"/>
      <c r="C79"/>
      <c r="E79"/>
      <c r="F79"/>
      <c r="G79"/>
      <c r="H79"/>
      <c r="I79"/>
      <c r="J79"/>
      <c r="K79"/>
      <c r="L79"/>
    </row>
    <row r="80" spans="1:12" s="10" customFormat="1">
      <c r="A80" t="s">
        <v>87</v>
      </c>
      <c r="B80"/>
      <c r="C80"/>
      <c r="E80"/>
      <c r="F80"/>
      <c r="G80"/>
      <c r="H80"/>
      <c r="I80"/>
      <c r="J80"/>
      <c r="K80"/>
      <c r="L80"/>
    </row>
    <row r="81" spans="1:12" s="10" customFormat="1">
      <c r="A81" t="s">
        <v>88</v>
      </c>
      <c r="B81"/>
      <c r="C81"/>
      <c r="E81"/>
      <c r="F81"/>
      <c r="G81"/>
      <c r="H81"/>
      <c r="I81"/>
      <c r="J81"/>
      <c r="K81"/>
      <c r="L81"/>
    </row>
    <row r="83" spans="1:12">
      <c r="A83" s="46"/>
    </row>
    <row r="84" spans="1:12">
      <c r="A84" s="46" t="s">
        <v>105</v>
      </c>
    </row>
    <row r="85" spans="1:12" s="10" customFormat="1">
      <c r="B85"/>
      <c r="C85"/>
      <c r="E85"/>
      <c r="F85"/>
      <c r="G85"/>
      <c r="H85"/>
      <c r="I85"/>
      <c r="J85"/>
      <c r="K85"/>
      <c r="L85"/>
    </row>
    <row r="86" spans="1:12">
      <c r="A86" t="s">
        <v>38</v>
      </c>
    </row>
    <row r="87" spans="1:12" s="10" customFormat="1">
      <c r="A87" t="s">
        <v>60</v>
      </c>
      <c r="B87"/>
      <c r="C87"/>
      <c r="E87"/>
      <c r="F87"/>
      <c r="G87"/>
      <c r="H87"/>
      <c r="I87"/>
      <c r="J87"/>
      <c r="K87"/>
      <c r="L87"/>
    </row>
    <row r="89" spans="1:12" s="10" customFormat="1">
      <c r="A89" t="s">
        <v>74</v>
      </c>
      <c r="B89"/>
      <c r="C89"/>
      <c r="E89"/>
      <c r="F89"/>
      <c r="G89"/>
      <c r="H89"/>
      <c r="I89"/>
      <c r="J89"/>
      <c r="K89"/>
      <c r="L89"/>
    </row>
    <row r="90" spans="1:12" s="10" customFormat="1">
      <c r="A90" t="s">
        <v>75</v>
      </c>
      <c r="B90"/>
      <c r="C90"/>
      <c r="E90"/>
      <c r="F90"/>
      <c r="G90"/>
      <c r="H90"/>
      <c r="I90"/>
      <c r="J90"/>
      <c r="K90"/>
      <c r="L90"/>
    </row>
    <row r="91" spans="1:12">
      <c r="A91" s="15"/>
    </row>
    <row r="92" spans="1:12">
      <c r="A92" s="14" t="s">
        <v>52</v>
      </c>
      <c r="B92" s="14" t="s">
        <v>32</v>
      </c>
    </row>
    <row r="93" spans="1:12">
      <c r="A93" s="7" t="s">
        <v>24</v>
      </c>
      <c r="B93" s="8">
        <v>50</v>
      </c>
    </row>
    <row r="94" spans="1:12">
      <c r="A94" s="7" t="s">
        <v>25</v>
      </c>
      <c r="B94" s="8">
        <v>50</v>
      </c>
      <c r="D94" s="11"/>
    </row>
    <row r="95" spans="1:12">
      <c r="A95" s="7" t="s">
        <v>26</v>
      </c>
      <c r="B95" s="8">
        <v>50</v>
      </c>
      <c r="D95" s="11"/>
    </row>
    <row r="96" spans="1:12">
      <c r="A96" s="7" t="s">
        <v>27</v>
      </c>
      <c r="B96" s="8">
        <v>50</v>
      </c>
      <c r="D96" s="11"/>
    </row>
    <row r="97" spans="1:6">
      <c r="A97" s="7" t="s">
        <v>28</v>
      </c>
      <c r="B97" s="8">
        <v>50</v>
      </c>
      <c r="D97" s="11"/>
    </row>
    <row r="98" spans="1:6">
      <c r="A98" s="7" t="s">
        <v>29</v>
      </c>
      <c r="B98" s="8">
        <v>50</v>
      </c>
      <c r="D98" s="11"/>
    </row>
    <row r="99" spans="1:6">
      <c r="A99" s="7" t="s">
        <v>30</v>
      </c>
      <c r="B99" s="8">
        <v>50</v>
      </c>
      <c r="D99" s="11"/>
    </row>
    <row r="100" spans="1:6">
      <c r="A100" s="7" t="s">
        <v>31</v>
      </c>
      <c r="B100" s="8">
        <v>50</v>
      </c>
      <c r="D100" s="11"/>
    </row>
    <row r="101" spans="1:6" ht="15" thickBot="1">
      <c r="D101" s="11"/>
    </row>
    <row r="102" spans="1:6" ht="15" thickBot="1">
      <c r="B102" s="83">
        <f>AVERAGE(B93:B100)</f>
        <v>50</v>
      </c>
      <c r="C102" t="s">
        <v>33</v>
      </c>
      <c r="D102" s="11"/>
    </row>
    <row r="105" spans="1:6">
      <c r="A105" s="14" t="s">
        <v>34</v>
      </c>
      <c r="B105" s="14" t="s">
        <v>32</v>
      </c>
      <c r="D105" s="11"/>
    </row>
    <row r="106" spans="1:6" ht="15" thickBot="1">
      <c r="A106" s="1" t="s">
        <v>35</v>
      </c>
      <c r="B106" s="84">
        <f>B129</f>
        <v>100</v>
      </c>
      <c r="C106" s="21" t="s">
        <v>61</v>
      </c>
      <c r="D106" s="11"/>
    </row>
    <row r="107" spans="1:6" ht="15" thickBot="1">
      <c r="A107" s="1" t="s">
        <v>36</v>
      </c>
      <c r="B107" s="84">
        <f>C129</f>
        <v>100</v>
      </c>
      <c r="C107" s="21" t="s">
        <v>62</v>
      </c>
      <c r="D107" s="11"/>
      <c r="E107" s="68">
        <f>B76*(B102/B112)</f>
        <v>152500</v>
      </c>
      <c r="F107" s="2" t="s">
        <v>39</v>
      </c>
    </row>
    <row r="108" spans="1:6" ht="15" thickBot="1">
      <c r="A108" s="1" t="s">
        <v>10</v>
      </c>
      <c r="B108" s="84">
        <f>D129</f>
        <v>100</v>
      </c>
      <c r="C108" s="21" t="s">
        <v>63</v>
      </c>
      <c r="D108" s="11"/>
    </row>
    <row r="109" spans="1:6" ht="15" thickBot="1">
      <c r="A109" s="1" t="s">
        <v>37</v>
      </c>
      <c r="B109" s="84">
        <f>E129</f>
        <v>100</v>
      </c>
      <c r="C109" s="21" t="s">
        <v>64</v>
      </c>
      <c r="D109" s="11"/>
      <c r="E109" s="68">
        <f>(B76*(B102/B119))</f>
        <v>254166.66666666669</v>
      </c>
      <c r="F109" s="2" t="s">
        <v>40</v>
      </c>
    </row>
    <row r="110" spans="1:6">
      <c r="A110" s="1" t="s">
        <v>8</v>
      </c>
      <c r="B110" s="84">
        <f>F129</f>
        <v>100</v>
      </c>
      <c r="C110" s="21" t="s">
        <v>65</v>
      </c>
    </row>
    <row r="111" spans="1:6" ht="15" thickBot="1"/>
    <row r="112" spans="1:6" ht="15" thickBot="1">
      <c r="B112" s="83">
        <f>AVERAGE(B106:B110)</f>
        <v>100</v>
      </c>
      <c r="C112" t="s">
        <v>33</v>
      </c>
    </row>
    <row r="115" spans="1:9">
      <c r="A115" s="14" t="s">
        <v>34</v>
      </c>
      <c r="B115" s="14" t="s">
        <v>32</v>
      </c>
    </row>
    <row r="116" spans="1:9">
      <c r="A116" s="1" t="s">
        <v>1</v>
      </c>
      <c r="B116" s="11">
        <f>H129</f>
        <v>60</v>
      </c>
      <c r="C116" s="21" t="s">
        <v>70</v>
      </c>
    </row>
    <row r="117" spans="1:9">
      <c r="A117" s="1" t="s">
        <v>0</v>
      </c>
      <c r="B117" s="11">
        <f>I129</f>
        <v>60</v>
      </c>
      <c r="C117" s="21" t="s">
        <v>71</v>
      </c>
    </row>
    <row r="118" spans="1:9" ht="15" thickBot="1"/>
    <row r="119" spans="1:9" ht="15" thickBot="1">
      <c r="B119" s="9">
        <f>AVERAGE(B116:B117)</f>
        <v>60</v>
      </c>
      <c r="C119" t="s">
        <v>33</v>
      </c>
    </row>
    <row r="123" spans="1:9" ht="15" customHeight="1">
      <c r="B123" s="96" t="s">
        <v>72</v>
      </c>
      <c r="C123" s="96"/>
      <c r="D123" s="96"/>
      <c r="E123" s="96"/>
      <c r="F123" s="96"/>
      <c r="H123" s="24" t="s">
        <v>73</v>
      </c>
      <c r="I123" s="24"/>
    </row>
    <row r="124" spans="1:9">
      <c r="B124" s="20" t="s">
        <v>35</v>
      </c>
      <c r="C124" s="20" t="s">
        <v>36</v>
      </c>
      <c r="D124" s="20" t="s">
        <v>10</v>
      </c>
      <c r="E124" s="20" t="s">
        <v>37</v>
      </c>
      <c r="F124" s="20" t="s">
        <v>8</v>
      </c>
      <c r="G124" s="15"/>
      <c r="H124" s="20" t="s">
        <v>1</v>
      </c>
      <c r="I124" s="20" t="s">
        <v>0</v>
      </c>
    </row>
    <row r="125" spans="1:9">
      <c r="A125" t="s">
        <v>66</v>
      </c>
      <c r="B125" s="8">
        <v>100</v>
      </c>
      <c r="C125" s="8">
        <v>100</v>
      </c>
      <c r="D125" s="8">
        <v>100</v>
      </c>
      <c r="E125" s="8">
        <v>100</v>
      </c>
      <c r="F125" s="8">
        <v>100</v>
      </c>
      <c r="G125" s="15"/>
      <c r="H125" s="8">
        <v>60</v>
      </c>
      <c r="I125" s="8">
        <v>60</v>
      </c>
    </row>
    <row r="126" spans="1:9">
      <c r="A126" t="s">
        <v>67</v>
      </c>
      <c r="B126" s="8">
        <v>100</v>
      </c>
      <c r="C126" s="8">
        <v>100</v>
      </c>
      <c r="D126" s="8">
        <v>100</v>
      </c>
      <c r="E126" s="8">
        <v>100</v>
      </c>
      <c r="F126" s="8">
        <v>100</v>
      </c>
      <c r="H126" s="8">
        <v>60</v>
      </c>
      <c r="I126" s="8">
        <v>60</v>
      </c>
    </row>
    <row r="127" spans="1:9">
      <c r="A127" t="s">
        <v>68</v>
      </c>
      <c r="B127" s="8">
        <v>100</v>
      </c>
      <c r="C127" s="8">
        <v>100</v>
      </c>
      <c r="D127" s="8">
        <v>100</v>
      </c>
      <c r="E127" s="8">
        <v>100</v>
      </c>
      <c r="F127" s="8">
        <v>100</v>
      </c>
      <c r="H127" s="8">
        <v>60</v>
      </c>
      <c r="I127" s="8">
        <v>60</v>
      </c>
    </row>
    <row r="128" spans="1:9">
      <c r="A128" t="s">
        <v>69</v>
      </c>
      <c r="B128" s="8">
        <v>100</v>
      </c>
      <c r="C128" s="8">
        <v>100</v>
      </c>
      <c r="D128" s="8">
        <v>100</v>
      </c>
      <c r="E128" s="8">
        <v>100</v>
      </c>
      <c r="F128" s="8">
        <v>100</v>
      </c>
      <c r="H128" s="8">
        <v>60</v>
      </c>
      <c r="I128" s="8">
        <v>60</v>
      </c>
    </row>
    <row r="129" spans="1:9">
      <c r="B129" s="85">
        <f>AVERAGE(B125:B128)</f>
        <v>100</v>
      </c>
      <c r="C129" s="85">
        <f>AVERAGE(C125:C128)</f>
        <v>100</v>
      </c>
      <c r="D129" s="85">
        <f>AVERAGE(D125:D128)</f>
        <v>100</v>
      </c>
      <c r="E129" s="85">
        <f>AVERAGE(E125:E128)</f>
        <v>100</v>
      </c>
      <c r="F129" s="85">
        <f>AVERAGE(F125:F128)</f>
        <v>100</v>
      </c>
      <c r="H129">
        <f>AVERAGE(H125:H128)</f>
        <v>60</v>
      </c>
      <c r="I129">
        <f>AVERAGE(I125:I128)</f>
        <v>60</v>
      </c>
    </row>
    <row r="130" spans="1:9">
      <c r="B130" s="22" t="s">
        <v>61</v>
      </c>
      <c r="C130" s="22" t="s">
        <v>62</v>
      </c>
      <c r="D130" s="23" t="s">
        <v>63</v>
      </c>
      <c r="E130" s="22" t="s">
        <v>64</v>
      </c>
      <c r="F130" s="22" t="s">
        <v>65</v>
      </c>
      <c r="G130" s="22"/>
      <c r="H130" s="22" t="s">
        <v>70</v>
      </c>
      <c r="I130" s="22" t="s">
        <v>71</v>
      </c>
    </row>
    <row r="134" spans="1:9">
      <c r="A134" s="46" t="s">
        <v>106</v>
      </c>
      <c r="B134" s="25"/>
      <c r="C134" s="25"/>
      <c r="D134" s="26"/>
      <c r="E134" s="25"/>
      <c r="F134" s="25"/>
    </row>
    <row r="135" spans="1:9">
      <c r="A135" s="25"/>
      <c r="B135" s="25"/>
      <c r="C135" s="25"/>
      <c r="D135" s="26"/>
      <c r="E135" s="25"/>
      <c r="F135" s="25"/>
    </row>
    <row r="136" spans="1:9">
      <c r="A136" s="25" t="s">
        <v>101</v>
      </c>
      <c r="B136" s="25"/>
      <c r="C136" s="25"/>
      <c r="D136" s="26"/>
      <c r="E136" s="25"/>
      <c r="F136" s="25"/>
    </row>
    <row r="137" spans="1:9">
      <c r="A137" s="25" t="s">
        <v>97</v>
      </c>
      <c r="B137" s="75">
        <f>100000/12</f>
        <v>8333.3333333333339</v>
      </c>
      <c r="C137" s="25"/>
      <c r="D137" s="26"/>
      <c r="E137" s="25"/>
      <c r="F137" s="25"/>
    </row>
    <row r="138" spans="1:9">
      <c r="A138" s="25" t="s">
        <v>98</v>
      </c>
      <c r="B138" s="75">
        <f>100000/24</f>
        <v>4166.666666666667</v>
      </c>
      <c r="C138" s="25"/>
      <c r="D138" s="26"/>
      <c r="E138" s="25"/>
      <c r="F138" s="25"/>
    </row>
    <row r="139" spans="1:9">
      <c r="A139" s="25" t="s">
        <v>99</v>
      </c>
      <c r="B139" s="75">
        <f>100000/52</f>
        <v>1923.0769230769231</v>
      </c>
      <c r="C139" s="25"/>
      <c r="D139" s="26"/>
      <c r="E139" s="25"/>
      <c r="F139" s="25"/>
    </row>
    <row r="140" spans="1:9" ht="15" thickBot="1">
      <c r="A140" s="25"/>
      <c r="B140" s="25"/>
      <c r="C140" s="25"/>
      <c r="D140" s="26"/>
      <c r="E140" s="25"/>
      <c r="F140" s="25"/>
    </row>
    <row r="141" spans="1:9" ht="15" thickBot="1">
      <c r="A141" s="25"/>
      <c r="B141" s="25"/>
      <c r="C141" s="25"/>
      <c r="D141" s="26"/>
      <c r="E141" s="68">
        <f>E107-B147</f>
        <v>128500</v>
      </c>
      <c r="F141" s="2" t="s">
        <v>39</v>
      </c>
    </row>
    <row r="142" spans="1:9" ht="15" thickBot="1">
      <c r="A142" s="25" t="s">
        <v>102</v>
      </c>
      <c r="B142" s="67">
        <v>900000</v>
      </c>
      <c r="C142" s="25"/>
      <c r="D142" s="26"/>
      <c r="E142" s="25"/>
      <c r="F142" s="25"/>
    </row>
    <row r="143" spans="1:9" ht="15" thickBot="1">
      <c r="A143" s="25" t="s">
        <v>100</v>
      </c>
      <c r="B143" s="67">
        <f>B142*0.25</f>
        <v>225000</v>
      </c>
      <c r="C143" s="25"/>
      <c r="D143" s="26"/>
      <c r="E143" s="68">
        <f>E109-B147</f>
        <v>230166.66666666669</v>
      </c>
      <c r="F143" s="2" t="s">
        <v>40</v>
      </c>
    </row>
    <row r="144" spans="1:9">
      <c r="A144" s="25"/>
      <c r="B144" s="25"/>
      <c r="C144" s="25"/>
      <c r="D144" s="26"/>
      <c r="E144" s="25"/>
      <c r="F144" s="25"/>
    </row>
    <row r="145" spans="1:6">
      <c r="A145" s="44" t="s">
        <v>103</v>
      </c>
      <c r="B145" s="67">
        <v>249000</v>
      </c>
      <c r="C145" s="25"/>
      <c r="D145" s="26"/>
      <c r="E145" s="25"/>
      <c r="F145" s="25"/>
    </row>
    <row r="146" spans="1:6" ht="15" thickBot="1">
      <c r="A146" s="44" t="s">
        <v>104</v>
      </c>
      <c r="B146" s="4"/>
      <c r="C146" s="25"/>
      <c r="D146" s="26"/>
      <c r="E146" s="25"/>
      <c r="F146" s="25"/>
    </row>
    <row r="147" spans="1:6" ht="15" thickBot="1">
      <c r="A147" s="37"/>
      <c r="B147" s="68">
        <f>IF(B145&lt;B143,0,(B145-B143))</f>
        <v>24000</v>
      </c>
      <c r="C147" s="25"/>
      <c r="D147" s="26"/>
      <c r="E147" s="25"/>
      <c r="F147" s="25"/>
    </row>
  </sheetData>
  <mergeCells count="10">
    <mergeCell ref="B123:F123"/>
    <mergeCell ref="J37:J39"/>
    <mergeCell ref="L37:L39"/>
    <mergeCell ref="D38:D39"/>
    <mergeCell ref="E38:E39"/>
    <mergeCell ref="F38:F39"/>
    <mergeCell ref="G38:G39"/>
    <mergeCell ref="H38:H39"/>
    <mergeCell ref="I38:I39"/>
    <mergeCell ref="K38:K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 for clients </vt:lpstr>
      <vt:lpstr>tie out wages</vt:lpstr>
      <vt:lpstr>Documents needed</vt:lpstr>
      <vt:lpstr>Example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Trey Thompson</dc:creator>
  <cp:lastModifiedBy>Stephen Clark</cp:lastModifiedBy>
  <dcterms:created xsi:type="dcterms:W3CDTF">2020-03-26T19:04:38Z</dcterms:created>
  <dcterms:modified xsi:type="dcterms:W3CDTF">2020-04-01T20:39:32Z</dcterms:modified>
</cp:coreProperties>
</file>