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ICMain\IC Business Development\Covid 2020\development resources\"/>
    </mc:Choice>
  </mc:AlternateContent>
  <xr:revisionPtr revIDLastSave="0" documentId="8_{44270A3E-AA91-4640-8D9B-7CDA84D865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les Forecast Adjustments" sheetId="1" r:id="rId1"/>
    <sheet name="Paid Sick FMLA Scenario" sheetId="2" r:id="rId2"/>
    <sheet name="Cost Cutting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3" l="1"/>
  <c r="B22" i="3" s="1"/>
  <c r="D8" i="2" l="1"/>
  <c r="D7" i="2"/>
  <c r="D6" i="2"/>
  <c r="D9" i="2" l="1"/>
  <c r="E6" i="1"/>
  <c r="D6" i="1"/>
  <c r="E12" i="1"/>
  <c r="D12" i="1"/>
  <c r="C12" i="1"/>
  <c r="C13" i="1" s="1"/>
  <c r="E11" i="1"/>
  <c r="D11" i="1"/>
  <c r="C11" i="1"/>
  <c r="E5" i="1"/>
  <c r="D5" i="1"/>
  <c r="B13" i="1"/>
  <c r="B14" i="1" s="1"/>
  <c r="C6" i="1"/>
  <c r="C5" i="1"/>
  <c r="E7" i="1"/>
  <c r="D7" i="1"/>
  <c r="C7" i="1"/>
  <c r="B8" i="1"/>
  <c r="B9" i="1" s="1"/>
  <c r="B10" i="1" s="1"/>
  <c r="D13" i="1" l="1"/>
  <c r="E13" i="1"/>
  <c r="E14" i="1" s="1"/>
  <c r="D8" i="1"/>
  <c r="E8" i="1"/>
  <c r="D11" i="2"/>
  <c r="D12" i="2"/>
  <c r="C14" i="1"/>
  <c r="C8" i="1"/>
  <c r="C9" i="1" s="1"/>
  <c r="B15" i="1"/>
  <c r="B16" i="1" s="1"/>
  <c r="D14" i="1"/>
  <c r="E9" i="1"/>
  <c r="E10" i="1" s="1"/>
  <c r="D9" i="1"/>
  <c r="E15" i="1" l="1"/>
  <c r="E16" i="1" s="1"/>
  <c r="C15" i="1"/>
  <c r="C10" i="1"/>
  <c r="D15" i="1"/>
  <c r="D10" i="1"/>
  <c r="C16" i="1" l="1"/>
  <c r="C18" i="1"/>
  <c r="D16" i="1"/>
  <c r="D18" i="1"/>
  <c r="E18" i="1"/>
  <c r="E20" i="1" l="1"/>
  <c r="E19" i="1"/>
  <c r="D19" i="1"/>
  <c r="D20" i="1"/>
  <c r="C19" i="1"/>
  <c r="C20" i="1"/>
  <c r="C23" i="1" s="1"/>
  <c r="D23" i="1" l="1"/>
  <c r="E23" i="1" s="1"/>
</calcChain>
</file>

<file path=xl/sharedStrings.xml><?xml version="1.0" encoding="utf-8"?>
<sst xmlns="http://schemas.openxmlformats.org/spreadsheetml/2006/main" count="80" uniqueCount="76">
  <si>
    <t>Monthly Sales:</t>
  </si>
  <si>
    <t>Current</t>
  </si>
  <si>
    <t>Total COGS:</t>
  </si>
  <si>
    <t>Gross Profit $</t>
  </si>
  <si>
    <t>Gross Margin %</t>
  </si>
  <si>
    <t>Fixed G&amp;A</t>
  </si>
  <si>
    <t>Fixed Sales &amp; Marketing:</t>
  </si>
  <si>
    <t>Total SG&amp;A</t>
  </si>
  <si>
    <t>% of Revenue</t>
  </si>
  <si>
    <t>Net Profit Margin %</t>
  </si>
  <si>
    <t>Adjustments to Cut Costs</t>
  </si>
  <si>
    <t>Adjusted Profit $</t>
  </si>
  <si>
    <t>Net Profit $</t>
  </si>
  <si>
    <t>Adjusted Profit Margin %</t>
  </si>
  <si>
    <t>Direct Costs Variable</t>
  </si>
  <si>
    <t>Indirect Costs Fixed</t>
  </si>
  <si>
    <t>Scenarios</t>
  </si>
  <si>
    <t xml:space="preserve">Add your own numbers to the yellow highlighted cells. </t>
  </si>
  <si>
    <t xml:space="preserve">Add your own numbers to the orange highlighted cells to create scenarios if you are able to cut fixed  costs. </t>
  </si>
  <si>
    <t>Months Affected:</t>
  </si>
  <si>
    <t xml:space="preserve">Total Profit/Loss Over Months Affected </t>
  </si>
  <si>
    <t>Available Cash or Shortage</t>
  </si>
  <si>
    <t>Normal Hourly Rate</t>
  </si>
  <si>
    <t>*Employee with symptoms of COVID-19 and seeking medical diagnosis</t>
  </si>
  <si>
    <t>Event Type: Paid at 2/3 of Regular pay - capped at $200 per day and $2,000 total</t>
  </si>
  <si>
    <t>*Employee caring for individual who is subject to quarantine or isolation due to COVID-19</t>
  </si>
  <si>
    <t>*Employee caring for child whose school or place of care is unavailable due to COVID-19</t>
  </si>
  <si>
    <t xml:space="preserve">*Employee experiencing conditions to be specified later </t>
  </si>
  <si>
    <t>X</t>
  </si>
  <si>
    <t>EMERGENCY PAID FAMILY LEAVE PROVISION IF UNABLE TO TELEWORK</t>
  </si>
  <si>
    <t>*Employee who must care for their child under 18 whose school or place of care is closed or otherwise unavailable due to COVID-19 Public Health Emergency.</t>
  </si>
  <si>
    <t xml:space="preserve">EMERGENCY PAID SICK LEAVE PROVISION IF UNABLE TO TELEWORK </t>
  </si>
  <si>
    <t>Event Type: Paid at Regular Rate - capped at $511 per day and $5,110 total - Max 2 weeks</t>
  </si>
  <si>
    <t>Benefit Expense:</t>
  </si>
  <si>
    <t>Add X on one of these if applies</t>
  </si>
  <si>
    <t>Add X if Applies</t>
  </si>
  <si>
    <t>Average Hours Worked over 2 weeks based on prior 6 month period</t>
  </si>
  <si>
    <t>No Tax Credits over the CAP is allowed</t>
  </si>
  <si>
    <t xml:space="preserve">Event Type if employed over 30 days - 10 days unpaid then 2/3 regular pay - Max $200 day and $10,000 total Max 12 weeks (10 if paid SICK leave first) Note: Calculator for this benefit based on 10 weeks. Modify to 12 weeks (480 hours) if no Sick Leave taken. </t>
  </si>
  <si>
    <t xml:space="preserve">Tax Credit will also cover employer paid health insurance premiums. </t>
  </si>
  <si>
    <t>Not protected under FMLA if employee wants to avoid working from home.</t>
  </si>
  <si>
    <t>*Employee who is subject to quarantine - Federal, state or local and unable to telework</t>
  </si>
  <si>
    <t>*Self-quarantine upon advice from a medical professional due to COVID-19 and unable to telework</t>
  </si>
  <si>
    <t>https://www.oregon.gov/boli/WHD/OST/Pages/Index.aspx</t>
  </si>
  <si>
    <t>Oregon Paid Sick Leave Laws for COVID-19</t>
  </si>
  <si>
    <t>CAP per Employee</t>
  </si>
  <si>
    <t>Add Company Portion of Health Care for time period</t>
  </si>
  <si>
    <t>Max Overall Per Employee $15,110</t>
  </si>
  <si>
    <t>Total Paid to Employee</t>
  </si>
  <si>
    <t>Tax credit available if not over $15,110 per employee</t>
  </si>
  <si>
    <t>Scenario of Families First Coronavirus Response Act - Cost to Employer</t>
  </si>
  <si>
    <t>Includes additional amount for Healthcare &amp; Medicare</t>
  </si>
  <si>
    <t>Plus Employer portion of  Medicare Tax 1.45%</t>
  </si>
  <si>
    <t>Can apply for advance re-payment of the tax credit.</t>
  </si>
  <si>
    <t>https://esd.wa.gov/newsroom/covid-19</t>
  </si>
  <si>
    <t>WA info on Paid Sick Leave and Unemployment</t>
  </si>
  <si>
    <t>https://www.oregon.gov/boli/pages/coronavirus-and-workplace-laws.aspx</t>
  </si>
  <si>
    <t>Notes</t>
  </si>
  <si>
    <t>Joe -Project Manager</t>
  </si>
  <si>
    <t>Estimated  Cost Cut Per Month</t>
  </si>
  <si>
    <t>Only salary cut - will continue to pay health insurance</t>
  </si>
  <si>
    <t>Sally - Project Engineer</t>
  </si>
  <si>
    <t>Adam - Sales/Estimator</t>
  </si>
  <si>
    <t>John - Office Staff</t>
  </si>
  <si>
    <t>Months Expected to be Closed</t>
  </si>
  <si>
    <t>Total Over Closed Months</t>
  </si>
  <si>
    <t>Estimated Fuel Expenese</t>
  </si>
  <si>
    <t>Fixed Expense</t>
  </si>
  <si>
    <t>Estimated Fuel Reduction</t>
  </si>
  <si>
    <t>Starting Non-committed Cash:</t>
  </si>
  <si>
    <t>Employer must post a notice of these requirements.  See link for poster</t>
  </si>
  <si>
    <t>Unemployement addition $600 per week for up to four months.</t>
  </si>
  <si>
    <t>Other Notes:</t>
  </si>
  <si>
    <t>Adjusted Cash Flow Forecast</t>
  </si>
  <si>
    <t>Paid Sick FMLA Scenario</t>
  </si>
  <si>
    <t>Cost Cutting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</si>
</sst>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8C4ED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44" fontId="0" fillId="0" borderId="11" xfId="1" applyFont="1" applyBorder="1"/>
    <xf numFmtId="44" fontId="0" fillId="0" borderId="12" xfId="1" applyFont="1" applyBorder="1"/>
    <xf numFmtId="44" fontId="0" fillId="0" borderId="18" xfId="1" applyFont="1" applyBorder="1"/>
    <xf numFmtId="44" fontId="0" fillId="0" borderId="9" xfId="1" applyFont="1" applyBorder="1"/>
    <xf numFmtId="44" fontId="0" fillId="0" borderId="14" xfId="1" applyFont="1" applyBorder="1"/>
    <xf numFmtId="44" fontId="0" fillId="0" borderId="20" xfId="1" applyFont="1" applyBorder="1"/>
    <xf numFmtId="44" fontId="0" fillId="0" borderId="21" xfId="1" applyFont="1" applyBorder="1"/>
    <xf numFmtId="44" fontId="0" fillId="0" borderId="10" xfId="1" applyFont="1" applyBorder="1"/>
    <xf numFmtId="44" fontId="0" fillId="0" borderId="22" xfId="1" applyFont="1" applyBorder="1"/>
    <xf numFmtId="44" fontId="0" fillId="0" borderId="23" xfId="1" applyFont="1" applyBorder="1"/>
    <xf numFmtId="44" fontId="0" fillId="0" borderId="24" xfId="1" applyFont="1" applyBorder="1"/>
    <xf numFmtId="44" fontId="0" fillId="0" borderId="13" xfId="1" applyFont="1" applyBorder="1"/>
    <xf numFmtId="44" fontId="0" fillId="2" borderId="17" xfId="1" applyFont="1" applyFill="1" applyBorder="1"/>
    <xf numFmtId="44" fontId="0" fillId="2" borderId="19" xfId="1" applyFont="1" applyFill="1" applyBorder="1"/>
    <xf numFmtId="44" fontId="0" fillId="4" borderId="17" xfId="1" applyFont="1" applyFill="1" applyBorder="1"/>
    <xf numFmtId="44" fontId="0" fillId="4" borderId="18" xfId="1" applyFont="1" applyFill="1" applyBorder="1"/>
    <xf numFmtId="44" fontId="0" fillId="2" borderId="23" xfId="1" applyFont="1" applyFill="1" applyBorder="1"/>
    <xf numFmtId="44" fontId="0" fillId="2" borderId="24" xfId="1" applyFont="1" applyFill="1" applyBorder="1"/>
    <xf numFmtId="44" fontId="0" fillId="0" borderId="25" xfId="1" applyFont="1" applyBorder="1"/>
    <xf numFmtId="44" fontId="0" fillId="0" borderId="29" xfId="1" applyFont="1" applyBorder="1"/>
    <xf numFmtId="44" fontId="0" fillId="0" borderId="15" xfId="1" applyFont="1" applyBorder="1"/>
    <xf numFmtId="44" fontId="0" fillId="0" borderId="16" xfId="1" applyFont="1" applyBorder="1"/>
    <xf numFmtId="44" fontId="0" fillId="0" borderId="30" xfId="1" applyFont="1" applyBorder="1"/>
    <xf numFmtId="9" fontId="0" fillId="0" borderId="22" xfId="2" applyFont="1" applyBorder="1" applyAlignment="1">
      <alignment horizontal="center"/>
    </xf>
    <xf numFmtId="9" fontId="0" fillId="0" borderId="20" xfId="2" applyFont="1" applyBorder="1" applyAlignment="1">
      <alignment horizontal="center"/>
    </xf>
    <xf numFmtId="9" fontId="0" fillId="0" borderId="21" xfId="2" applyFont="1" applyBorder="1" applyAlignment="1">
      <alignment horizontal="center"/>
    </xf>
    <xf numFmtId="9" fontId="0" fillId="0" borderId="13" xfId="2" applyFont="1" applyBorder="1" applyAlignment="1">
      <alignment horizontal="center"/>
    </xf>
    <xf numFmtId="9" fontId="0" fillId="0" borderId="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24" xfId="2" applyFont="1" applyBorder="1" applyAlignment="1">
      <alignment horizontal="center"/>
    </xf>
    <xf numFmtId="9" fontId="0" fillId="0" borderId="25" xfId="2" applyFont="1" applyBorder="1" applyAlignment="1">
      <alignment horizontal="center"/>
    </xf>
    <xf numFmtId="9" fontId="0" fillId="0" borderId="22" xfId="2" applyFont="1" applyBorder="1" applyAlignment="1">
      <alignment horizontal="center" vertical="center"/>
    </xf>
    <xf numFmtId="9" fontId="0" fillId="0" borderId="20" xfId="2" applyFont="1" applyBorder="1" applyAlignment="1">
      <alignment horizontal="center" vertical="center"/>
    </xf>
    <xf numFmtId="9" fontId="0" fillId="0" borderId="21" xfId="2" applyFont="1" applyBorder="1" applyAlignment="1">
      <alignment horizontal="center" vertical="center"/>
    </xf>
    <xf numFmtId="44" fontId="0" fillId="5" borderId="10" xfId="1" applyFont="1" applyFill="1" applyBorder="1"/>
    <xf numFmtId="44" fontId="0" fillId="5" borderId="11" xfId="1" applyFont="1" applyFill="1" applyBorder="1"/>
    <xf numFmtId="44" fontId="0" fillId="5" borderId="12" xfId="1" applyFont="1" applyFill="1" applyBorder="1"/>
    <xf numFmtId="0" fontId="2" fillId="0" borderId="3" xfId="0" applyFont="1" applyFill="1" applyBorder="1" applyAlignment="1">
      <alignment horizontal="right"/>
    </xf>
    <xf numFmtId="9" fontId="0" fillId="4" borderId="19" xfId="2" applyFont="1" applyFill="1" applyBorder="1"/>
    <xf numFmtId="0" fontId="2" fillId="0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44" fontId="0" fillId="0" borderId="31" xfId="0" applyNumberFormat="1" applyBorder="1"/>
    <xf numFmtId="44" fontId="0" fillId="0" borderId="32" xfId="0" applyNumberFormat="1" applyBorder="1"/>
    <xf numFmtId="44" fontId="0" fillId="0" borderId="33" xfId="0" applyNumberFormat="1" applyBorder="1"/>
    <xf numFmtId="0" fontId="0" fillId="4" borderId="0" xfId="0" applyFill="1" applyBorder="1"/>
    <xf numFmtId="44" fontId="0" fillId="2" borderId="26" xfId="1" applyFont="1" applyFill="1" applyBorder="1"/>
    <xf numFmtId="44" fontId="0" fillId="0" borderId="0" xfId="1" applyFont="1" applyFill="1" applyBorder="1"/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44" fontId="0" fillId="0" borderId="39" xfId="1" applyFont="1" applyBorder="1"/>
    <xf numFmtId="44" fontId="0" fillId="0" borderId="40" xfId="1" applyFont="1" applyBorder="1"/>
    <xf numFmtId="9" fontId="2" fillId="2" borderId="31" xfId="0" applyNumberFormat="1" applyFont="1" applyFill="1" applyBorder="1" applyAlignment="1">
      <alignment horizontal="center"/>
    </xf>
    <xf numFmtId="9" fontId="2" fillId="2" borderId="32" xfId="0" applyNumberFormat="1" applyFont="1" applyFill="1" applyBorder="1" applyAlignment="1">
      <alignment horizontal="center"/>
    </xf>
    <xf numFmtId="9" fontId="2" fillId="2" borderId="3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4" borderId="8" xfId="0" applyNumberForma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3"/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2" fillId="8" borderId="9" xfId="0" applyFont="1" applyFill="1" applyBorder="1" applyAlignment="1">
      <alignment horizontal="center"/>
    </xf>
    <xf numFmtId="0" fontId="0" fillId="0" borderId="9" xfId="0" applyBorder="1" applyAlignment="1">
      <alignment horizontal="left" vertical="center" indent="1"/>
    </xf>
    <xf numFmtId="44" fontId="0" fillId="0" borderId="9" xfId="1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44" fontId="0" fillId="0" borderId="1" xfId="0" applyNumberForma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44" fontId="2" fillId="3" borderId="26" xfId="0" applyNumberFormat="1" applyFont="1" applyFill="1" applyBorder="1" applyAlignment="1">
      <alignment horizontal="center"/>
    </xf>
    <xf numFmtId="44" fontId="2" fillId="3" borderId="27" xfId="0" applyNumberFormat="1" applyFont="1" applyFill="1" applyBorder="1" applyAlignment="1">
      <alignment horizontal="center"/>
    </xf>
    <xf numFmtId="44" fontId="2" fillId="3" borderId="28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7" borderId="26" xfId="0" applyFont="1" applyFill="1" applyBorder="1" applyAlignment="1">
      <alignment horizontal="left"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41" xfId="0" applyFill="1" applyBorder="1" applyAlignment="1">
      <alignment horizontal="left" vertical="top" wrapText="1"/>
    </xf>
    <xf numFmtId="0" fontId="0" fillId="7" borderId="42" xfId="0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41" xfId="0" applyFill="1" applyBorder="1" applyAlignment="1">
      <alignment horizontal="left"/>
    </xf>
    <xf numFmtId="0" fontId="0" fillId="6" borderId="42" xfId="0" applyFill="1" applyBorder="1" applyAlignment="1">
      <alignment horizontal="left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5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C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1009650</xdr:colOff>
      <xdr:row>3</xdr:row>
      <xdr:rowOff>304800</xdr:rowOff>
    </xdr:from>
    <xdr:to>
      <xdr:col>16</xdr:col>
      <xdr:colOff>218274</xdr:colOff>
      <xdr:row>10</xdr:row>
      <xdr:rowOff>18750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13F5A2-9C9F-406A-9A8D-63134A908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6575" y="1276350"/>
          <a:ext cx="6409524" cy="2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workbookViewId="0">
      <selection sqref="A1:E1"/>
    </sheetView>
  </sheetViews>
  <sheetFormatPr defaultRowHeight="15" x14ac:dyDescent="0.25"/>
  <cols>
    <col min="1" max="1" width="31.28515625" customWidth="1"/>
    <col min="2" max="2" width="20.5703125" customWidth="1"/>
    <col min="3" max="3" width="15.85546875" customWidth="1"/>
    <col min="4" max="4" width="16" customWidth="1"/>
    <col min="5" max="5" width="15.7109375" customWidth="1"/>
    <col min="6" max="6" width="16.140625" customWidth="1"/>
  </cols>
  <sheetData>
    <row r="1" spans="1:5" ht="23.25" x14ac:dyDescent="0.35">
      <c r="A1" s="105" t="s">
        <v>73</v>
      </c>
      <c r="B1" s="105"/>
      <c r="C1" s="105"/>
      <c r="D1" s="105"/>
      <c r="E1" s="105"/>
    </row>
    <row r="2" spans="1:5" ht="15.75" thickBot="1" x14ac:dyDescent="0.3"/>
    <row r="3" spans="1:5" ht="15.75" thickBot="1" x14ac:dyDescent="0.3">
      <c r="C3" s="109" t="s">
        <v>16</v>
      </c>
      <c r="D3" s="110"/>
      <c r="E3" s="111"/>
    </row>
    <row r="4" spans="1:5" ht="15.75" thickBot="1" x14ac:dyDescent="0.3">
      <c r="B4" s="64" t="s">
        <v>1</v>
      </c>
      <c r="C4" s="67">
        <v>-0.25</v>
      </c>
      <c r="D4" s="68">
        <v>-0.5</v>
      </c>
      <c r="E4" s="69">
        <v>-1</v>
      </c>
    </row>
    <row r="5" spans="1:5" x14ac:dyDescent="0.25">
      <c r="A5" s="1" t="s">
        <v>0</v>
      </c>
      <c r="B5" s="29">
        <v>145000</v>
      </c>
      <c r="C5" s="32">
        <f>B5*C4+B5</f>
        <v>108750</v>
      </c>
      <c r="D5" s="65">
        <f>B5*D4+B5</f>
        <v>72500</v>
      </c>
      <c r="E5" s="66">
        <f>B5*E4+B5</f>
        <v>0</v>
      </c>
    </row>
    <row r="6" spans="1:5" x14ac:dyDescent="0.25">
      <c r="A6" s="2" t="s">
        <v>14</v>
      </c>
      <c r="B6" s="30">
        <v>80000</v>
      </c>
      <c r="C6" s="32">
        <f>B6*C4+B6</f>
        <v>60000</v>
      </c>
      <c r="D6" s="16">
        <f>B6*D4+B6</f>
        <v>40000</v>
      </c>
      <c r="E6" s="17">
        <f>B6*E4+B6</f>
        <v>0</v>
      </c>
    </row>
    <row r="7" spans="1:5" x14ac:dyDescent="0.25">
      <c r="A7" s="2" t="s">
        <v>15</v>
      </c>
      <c r="B7" s="30">
        <v>25000</v>
      </c>
      <c r="C7" s="24">
        <f>B7</f>
        <v>25000</v>
      </c>
      <c r="D7" s="16">
        <f>B7</f>
        <v>25000</v>
      </c>
      <c r="E7" s="17">
        <f>B7</f>
        <v>25000</v>
      </c>
    </row>
    <row r="8" spans="1:5" ht="15.75" thickBot="1" x14ac:dyDescent="0.3">
      <c r="A8" s="3" t="s">
        <v>2</v>
      </c>
      <c r="B8" s="31">
        <f>SUM(B6:B7)</f>
        <v>105000</v>
      </c>
      <c r="C8" s="33">
        <f>SUM(C6:C7)</f>
        <v>85000</v>
      </c>
      <c r="D8" s="34">
        <f>SUM(D6:D7)</f>
        <v>65000</v>
      </c>
      <c r="E8" s="35">
        <f>SUM(E6:E7)</f>
        <v>25000</v>
      </c>
    </row>
    <row r="9" spans="1:5" x14ac:dyDescent="0.25">
      <c r="A9" s="4" t="s">
        <v>3</v>
      </c>
      <c r="B9" s="20">
        <f>B5-B8</f>
        <v>40000</v>
      </c>
      <c r="C9" s="13">
        <f>C5-C8</f>
        <v>23750</v>
      </c>
      <c r="D9" s="13">
        <f>D5-D8</f>
        <v>7500</v>
      </c>
      <c r="E9" s="14">
        <f>E5-E8</f>
        <v>-25000</v>
      </c>
    </row>
    <row r="10" spans="1:5" ht="15.75" thickBot="1" x14ac:dyDescent="0.3">
      <c r="A10" s="5" t="s">
        <v>4</v>
      </c>
      <c r="B10" s="36">
        <f>B9/B5</f>
        <v>0.27586206896551724</v>
      </c>
      <c r="C10" s="37">
        <f>C9/C5</f>
        <v>0.21839080459770116</v>
      </c>
      <c r="D10" s="37">
        <f>D9/D5</f>
        <v>0.10344827586206896</v>
      </c>
      <c r="E10" s="38">
        <f>IF(ISERROR(E9/E5),0,E9/E5)</f>
        <v>0</v>
      </c>
    </row>
    <row r="11" spans="1:5" x14ac:dyDescent="0.25">
      <c r="A11" s="6" t="s">
        <v>5</v>
      </c>
      <c r="B11" s="25">
        <v>20000</v>
      </c>
      <c r="C11" s="20">
        <f>B11</f>
        <v>20000</v>
      </c>
      <c r="D11" s="13">
        <f>B11</f>
        <v>20000</v>
      </c>
      <c r="E11" s="14">
        <f>B11</f>
        <v>20000</v>
      </c>
    </row>
    <row r="12" spans="1:5" ht="15.75" thickBot="1" x14ac:dyDescent="0.3">
      <c r="A12" s="7" t="s">
        <v>6</v>
      </c>
      <c r="B12" s="26">
        <v>5000</v>
      </c>
      <c r="C12" s="21">
        <f>B12</f>
        <v>5000</v>
      </c>
      <c r="D12" s="18">
        <f>B12</f>
        <v>5000</v>
      </c>
      <c r="E12" s="19">
        <f>B12</f>
        <v>5000</v>
      </c>
    </row>
    <row r="13" spans="1:5" x14ac:dyDescent="0.25">
      <c r="A13" s="8" t="s">
        <v>7</v>
      </c>
      <c r="B13" s="22">
        <f>SUM(B11:B12)</f>
        <v>25000</v>
      </c>
      <c r="C13" s="20">
        <f>SUM(C11:C12)</f>
        <v>25000</v>
      </c>
      <c r="D13" s="13">
        <f>SUM(D11:D12)</f>
        <v>25000</v>
      </c>
      <c r="E13" s="14">
        <f>SUM(E11:E12)</f>
        <v>25000</v>
      </c>
    </row>
    <row r="14" spans="1:5" x14ac:dyDescent="0.25">
      <c r="A14" s="9" t="s">
        <v>8</v>
      </c>
      <c r="B14" s="42">
        <f>B13/B5</f>
        <v>0.17241379310344829</v>
      </c>
      <c r="C14" s="39">
        <f>C13/C5</f>
        <v>0.22988505747126436</v>
      </c>
      <c r="D14" s="40">
        <f>D13/D5</f>
        <v>0.34482758620689657</v>
      </c>
      <c r="E14" s="41">
        <f>IF(ISERROR(E13/E5),0,E13/E5)</f>
        <v>0</v>
      </c>
    </row>
    <row r="15" spans="1:5" x14ac:dyDescent="0.25">
      <c r="A15" s="10" t="s">
        <v>12</v>
      </c>
      <c r="B15" s="23">
        <f>B9-B13</f>
        <v>15000</v>
      </c>
      <c r="C15" s="24">
        <f>C9-C13</f>
        <v>-1250</v>
      </c>
      <c r="D15" s="16">
        <f>D9-D13</f>
        <v>-17500</v>
      </c>
      <c r="E15" s="17">
        <f>E9-E13</f>
        <v>-50000</v>
      </c>
    </row>
    <row r="16" spans="1:5" ht="15.75" thickBot="1" x14ac:dyDescent="0.3">
      <c r="A16" s="11" t="s">
        <v>9</v>
      </c>
      <c r="B16" s="43">
        <f>B15/B5</f>
        <v>0.10344827586206896</v>
      </c>
      <c r="C16" s="44">
        <f>C15/C5</f>
        <v>-1.1494252873563218E-2</v>
      </c>
      <c r="D16" s="45">
        <f>D15/D5</f>
        <v>-0.2413793103448276</v>
      </c>
      <c r="E16" s="46">
        <f>IF(ISERROR(E15/E5),0,E15/E5)</f>
        <v>0</v>
      </c>
    </row>
    <row r="17" spans="1:5" x14ac:dyDescent="0.25">
      <c r="A17" s="8" t="s">
        <v>10</v>
      </c>
      <c r="B17" s="27"/>
      <c r="C17" s="47">
        <v>-5000</v>
      </c>
      <c r="D17" s="48">
        <v>-17000</v>
      </c>
      <c r="E17" s="49">
        <v>-30000</v>
      </c>
    </row>
    <row r="18" spans="1:5" x14ac:dyDescent="0.25">
      <c r="A18" s="10" t="s">
        <v>11</v>
      </c>
      <c r="B18" s="28"/>
      <c r="C18" s="24">
        <f>(C17*-1)+C15</f>
        <v>3750</v>
      </c>
      <c r="D18" s="24">
        <f t="shared" ref="D18:E18" si="0">(D17*-1)+D15</f>
        <v>-500</v>
      </c>
      <c r="E18" s="15">
        <f t="shared" si="0"/>
        <v>-20000</v>
      </c>
    </row>
    <row r="19" spans="1:5" ht="15.75" thickBot="1" x14ac:dyDescent="0.3">
      <c r="A19" s="12" t="s">
        <v>13</v>
      </c>
      <c r="B19" s="51"/>
      <c r="C19" s="44">
        <f>C18/C5</f>
        <v>3.4482758620689655E-2</v>
      </c>
      <c r="D19" s="45">
        <f>D18/D5</f>
        <v>-6.8965517241379309E-3</v>
      </c>
      <c r="E19" s="46">
        <f>IF(ISERROR(E18/E5),0,E18/E5)</f>
        <v>0</v>
      </c>
    </row>
    <row r="20" spans="1:5" ht="15.75" thickBot="1" x14ac:dyDescent="0.3">
      <c r="A20" s="50" t="s">
        <v>19</v>
      </c>
      <c r="B20" s="53">
        <v>3</v>
      </c>
      <c r="C20" s="54">
        <f>C18*B20</f>
        <v>11250</v>
      </c>
      <c r="D20" s="55">
        <f>D18*B20</f>
        <v>-1500</v>
      </c>
      <c r="E20" s="56">
        <f>E18*B20</f>
        <v>-60000</v>
      </c>
    </row>
    <row r="21" spans="1:5" ht="15.75" thickBot="1" x14ac:dyDescent="0.3">
      <c r="A21" s="52"/>
      <c r="B21" s="57"/>
      <c r="C21" s="115" t="s">
        <v>20</v>
      </c>
      <c r="D21" s="116"/>
      <c r="E21" s="117"/>
    </row>
    <row r="22" spans="1:5" ht="15.75" thickBot="1" x14ac:dyDescent="0.3">
      <c r="A22" s="52"/>
      <c r="B22" s="57"/>
      <c r="C22" s="60"/>
      <c r="D22" s="61"/>
      <c r="E22" s="62"/>
    </row>
    <row r="23" spans="1:5" ht="15.75" thickBot="1" x14ac:dyDescent="0.3">
      <c r="A23" s="52" t="s">
        <v>69</v>
      </c>
      <c r="B23" s="58">
        <v>90000</v>
      </c>
      <c r="C23" s="54">
        <f>B23-C20</f>
        <v>78750</v>
      </c>
      <c r="D23" s="55">
        <f>C23+D20</f>
        <v>77250</v>
      </c>
      <c r="E23" s="56">
        <f>D23+E20</f>
        <v>17250</v>
      </c>
    </row>
    <row r="24" spans="1:5" ht="15.75" thickBot="1" x14ac:dyDescent="0.3">
      <c r="A24" s="52"/>
      <c r="B24" s="59"/>
      <c r="C24" s="118" t="s">
        <v>21</v>
      </c>
      <c r="D24" s="119"/>
      <c r="E24" s="120"/>
    </row>
    <row r="25" spans="1:5" ht="15.75" thickBot="1" x14ac:dyDescent="0.3">
      <c r="A25" s="52"/>
      <c r="B25" s="59"/>
      <c r="C25" s="63"/>
      <c r="D25" s="63"/>
      <c r="E25" s="63"/>
    </row>
    <row r="26" spans="1:5" ht="15.75" thickBot="1" x14ac:dyDescent="0.3">
      <c r="B26" s="112" t="s">
        <v>17</v>
      </c>
      <c r="C26" s="113"/>
      <c r="D26" s="113"/>
      <c r="E26" s="114"/>
    </row>
    <row r="27" spans="1:5" ht="15.75" thickBot="1" x14ac:dyDescent="0.3"/>
    <row r="28" spans="1:5" ht="15.75" thickBot="1" x14ac:dyDescent="0.3">
      <c r="A28" s="106" t="s">
        <v>18</v>
      </c>
      <c r="B28" s="107"/>
      <c r="C28" s="107"/>
      <c r="D28" s="107"/>
      <c r="E28" s="108"/>
    </row>
  </sheetData>
  <mergeCells count="6">
    <mergeCell ref="A1:E1"/>
    <mergeCell ref="A28:E28"/>
    <mergeCell ref="C3:E3"/>
    <mergeCell ref="B26:E26"/>
    <mergeCell ref="C21:E21"/>
    <mergeCell ref="C24:E24"/>
  </mergeCells>
  <conditionalFormatting sqref="C15:E15">
    <cfRule type="cellIs" dxfId="10" priority="6" operator="lessThan">
      <formula>0</formula>
    </cfRule>
  </conditionalFormatting>
  <conditionalFormatting sqref="C16:E16">
    <cfRule type="cellIs" dxfId="9" priority="5" operator="lessThan">
      <formula>0</formula>
    </cfRule>
  </conditionalFormatting>
  <conditionalFormatting sqref="C19:E19">
    <cfRule type="cellIs" dxfId="8" priority="4" operator="lessThan">
      <formula>0</formula>
    </cfRule>
  </conditionalFormatting>
  <conditionalFormatting sqref="C18:E18">
    <cfRule type="cellIs" dxfId="7" priority="3" operator="lessThan">
      <formula>0</formula>
    </cfRule>
  </conditionalFormatting>
  <conditionalFormatting sqref="C20:E20">
    <cfRule type="cellIs" dxfId="6" priority="2" operator="lessThan">
      <formula>0</formula>
    </cfRule>
  </conditionalFormatting>
  <conditionalFormatting sqref="C23:E23">
    <cfRule type="cellIs" dxfId="5" priority="1" operator="lessThan">
      <formula>0</formula>
    </cfRule>
  </conditionalFormatting>
  <pageMargins left="0.7" right="0.7" top="0.75" bottom="0.75" header="0.3" footer="0.3"/>
  <pageSetup orientation="landscape" r:id="rId1"/>
  <headerFooter>
    <oddFooter>&amp;C© 2020 The ShinerGroup.  All rights reserved.</oddFooter>
  </headerFooter>
  <ignoredErrors>
    <ignoredError sqref="B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3"/>
  <sheetViews>
    <sheetView showGridLines="0" topLeftCell="A4" workbookViewId="0">
      <selection activeCell="A2" sqref="A2:XFD2"/>
    </sheetView>
  </sheetViews>
  <sheetFormatPr defaultRowHeight="15" x14ac:dyDescent="0.25"/>
  <cols>
    <col min="2" max="2" width="37.42578125" customWidth="1"/>
    <col min="3" max="3" width="24.5703125" customWidth="1"/>
    <col min="4" max="4" width="51" customWidth="1"/>
    <col min="5" max="5" width="23.140625" customWidth="1"/>
    <col min="6" max="6" width="16.5703125" customWidth="1"/>
  </cols>
  <sheetData>
    <row r="1" spans="2:7" ht="21" x14ac:dyDescent="0.35">
      <c r="B1" s="104" t="s">
        <v>74</v>
      </c>
    </row>
    <row r="2" spans="2:7" ht="15.75" thickBot="1" x14ac:dyDescent="0.3"/>
    <row r="3" spans="2:7" ht="15.75" thickBot="1" x14ac:dyDescent="0.3">
      <c r="B3" s="145" t="s">
        <v>50</v>
      </c>
      <c r="C3" s="146"/>
      <c r="D3" s="147"/>
    </row>
    <row r="4" spans="2:7" ht="30.75" thickBot="1" x14ac:dyDescent="0.3">
      <c r="B4" s="73" t="s">
        <v>36</v>
      </c>
      <c r="C4" s="72" t="s">
        <v>22</v>
      </c>
      <c r="D4" s="80" t="s">
        <v>33</v>
      </c>
    </row>
    <row r="5" spans="2:7" ht="15.75" thickBot="1" x14ac:dyDescent="0.3">
      <c r="B5" s="70">
        <v>80</v>
      </c>
      <c r="C5" s="71">
        <v>25</v>
      </c>
      <c r="D5" s="81"/>
      <c r="E5" s="74" t="s">
        <v>45</v>
      </c>
    </row>
    <row r="6" spans="2:7" ht="29.25" customHeight="1" thickBot="1" x14ac:dyDescent="0.3">
      <c r="B6" s="148" t="s">
        <v>34</v>
      </c>
      <c r="C6" s="84" t="s">
        <v>28</v>
      </c>
      <c r="D6" s="86">
        <f>IF(C6="X",B5*C5,0)</f>
        <v>2000</v>
      </c>
      <c r="E6" s="86">
        <v>5110</v>
      </c>
    </row>
    <row r="7" spans="2:7" ht="29.25" customHeight="1" thickBot="1" x14ac:dyDescent="0.3">
      <c r="B7" s="149"/>
      <c r="C7" s="79"/>
      <c r="D7" s="86">
        <f>IF(C7="X",(B5*C5)*0.66,0)</f>
        <v>0</v>
      </c>
      <c r="E7" s="86">
        <v>2000</v>
      </c>
    </row>
    <row r="8" spans="2:7" ht="31.5" customHeight="1" thickBot="1" x14ac:dyDescent="0.3">
      <c r="B8" s="83" t="s">
        <v>35</v>
      </c>
      <c r="C8" s="78" t="s">
        <v>28</v>
      </c>
      <c r="D8" s="86">
        <f>IF(C8="X",(400*C5)*0.66,0)</f>
        <v>6600</v>
      </c>
      <c r="E8" s="86">
        <v>10000</v>
      </c>
    </row>
    <row r="9" spans="2:7" ht="37.5" customHeight="1" thickBot="1" x14ac:dyDescent="0.3">
      <c r="C9" s="82" t="s">
        <v>48</v>
      </c>
      <c r="D9" s="85">
        <f>SUM(D6:D8)</f>
        <v>8600</v>
      </c>
      <c r="E9" s="89" t="s">
        <v>47</v>
      </c>
    </row>
    <row r="10" spans="2:7" ht="37.5" customHeight="1" thickBot="1" x14ac:dyDescent="0.3">
      <c r="D10" s="95" t="s">
        <v>49</v>
      </c>
    </row>
    <row r="11" spans="2:7" ht="37.5" customHeight="1" thickBot="1" x14ac:dyDescent="0.3">
      <c r="B11" s="73" t="s">
        <v>46</v>
      </c>
      <c r="C11" s="88">
        <v>560</v>
      </c>
      <c r="D11" s="85">
        <f>D9+C11</f>
        <v>9160</v>
      </c>
      <c r="E11" s="87" t="s">
        <v>37</v>
      </c>
    </row>
    <row r="12" spans="2:7" ht="37.5" customHeight="1" thickBot="1" x14ac:dyDescent="0.3">
      <c r="B12" s="75"/>
      <c r="C12" s="92" t="s">
        <v>52</v>
      </c>
      <c r="D12" s="85">
        <f>(D9*0.0145)+D9+C11</f>
        <v>9284.7000000000007</v>
      </c>
      <c r="E12" s="91"/>
    </row>
    <row r="13" spans="2:7" ht="19.5" customHeight="1" thickBot="1" x14ac:dyDescent="0.3">
      <c r="C13" s="90"/>
      <c r="D13" s="95" t="s">
        <v>51</v>
      </c>
    </row>
    <row r="14" spans="2:7" ht="15.75" thickBot="1" x14ac:dyDescent="0.3">
      <c r="C14" s="77"/>
      <c r="D14" s="76"/>
    </row>
    <row r="15" spans="2:7" ht="15.75" thickBot="1" x14ac:dyDescent="0.3">
      <c r="B15" s="121" t="s">
        <v>31</v>
      </c>
      <c r="C15" s="122"/>
      <c r="D15" s="122"/>
      <c r="E15" s="123"/>
      <c r="G15" s="93"/>
    </row>
    <row r="16" spans="2:7" ht="15.75" thickBot="1" x14ac:dyDescent="0.3">
      <c r="B16" s="133" t="s">
        <v>32</v>
      </c>
      <c r="C16" s="134"/>
      <c r="D16" s="134"/>
      <c r="E16" s="135"/>
      <c r="G16" s="93"/>
    </row>
    <row r="17" spans="2:5" x14ac:dyDescent="0.25">
      <c r="B17" s="153" t="s">
        <v>41</v>
      </c>
      <c r="C17" s="154"/>
      <c r="D17" s="154"/>
      <c r="E17" s="155"/>
    </row>
    <row r="18" spans="2:5" x14ac:dyDescent="0.25">
      <c r="B18" s="156" t="s">
        <v>42</v>
      </c>
      <c r="C18" s="157"/>
      <c r="D18" s="157"/>
      <c r="E18" s="158"/>
    </row>
    <row r="19" spans="2:5" ht="14.25" customHeight="1" thickBot="1" x14ac:dyDescent="0.3">
      <c r="B19" s="150" t="s">
        <v>23</v>
      </c>
      <c r="C19" s="151"/>
      <c r="D19" s="151"/>
      <c r="E19" s="152"/>
    </row>
    <row r="20" spans="2:5" ht="15.75" thickBot="1" x14ac:dyDescent="0.3">
      <c r="B20" s="130" t="s">
        <v>24</v>
      </c>
      <c r="C20" s="131"/>
      <c r="D20" s="131"/>
      <c r="E20" s="132"/>
    </row>
    <row r="21" spans="2:5" x14ac:dyDescent="0.25">
      <c r="B21" s="136" t="s">
        <v>25</v>
      </c>
      <c r="C21" s="137"/>
      <c r="D21" s="137"/>
      <c r="E21" s="138"/>
    </row>
    <row r="22" spans="2:5" x14ac:dyDescent="0.25">
      <c r="B22" s="139" t="s">
        <v>26</v>
      </c>
      <c r="C22" s="140"/>
      <c r="D22" s="140"/>
      <c r="E22" s="141"/>
    </row>
    <row r="23" spans="2:5" ht="15.75" thickBot="1" x14ac:dyDescent="0.3">
      <c r="B23" s="142" t="s">
        <v>27</v>
      </c>
      <c r="C23" s="143"/>
      <c r="D23" s="143"/>
      <c r="E23" s="144"/>
    </row>
    <row r="25" spans="2:5" ht="15.75" thickBot="1" x14ac:dyDescent="0.3"/>
    <row r="26" spans="2:5" ht="15.75" thickBot="1" x14ac:dyDescent="0.3">
      <c r="B26" s="121" t="s">
        <v>29</v>
      </c>
      <c r="C26" s="122"/>
      <c r="D26" s="122"/>
      <c r="E26" s="123"/>
    </row>
    <row r="27" spans="2:5" ht="41.25" customHeight="1" thickBot="1" x14ac:dyDescent="0.3">
      <c r="B27" s="124" t="s">
        <v>38</v>
      </c>
      <c r="C27" s="125"/>
      <c r="D27" s="125"/>
      <c r="E27" s="126"/>
    </row>
    <row r="28" spans="2:5" ht="35.25" customHeight="1" thickBot="1" x14ac:dyDescent="0.3">
      <c r="B28" s="127" t="s">
        <v>30</v>
      </c>
      <c r="C28" s="128"/>
      <c r="D28" s="128"/>
      <c r="E28" s="129"/>
    </row>
    <row r="32" spans="2:5" x14ac:dyDescent="0.25">
      <c r="B32" t="s">
        <v>72</v>
      </c>
    </row>
    <row r="33" spans="2:4" x14ac:dyDescent="0.25">
      <c r="B33" t="s">
        <v>39</v>
      </c>
    </row>
    <row r="35" spans="2:4" x14ac:dyDescent="0.25">
      <c r="B35" t="s">
        <v>53</v>
      </c>
    </row>
    <row r="37" spans="2:4" x14ac:dyDescent="0.25">
      <c r="B37" t="s">
        <v>70</v>
      </c>
    </row>
    <row r="39" spans="2:4" x14ac:dyDescent="0.25">
      <c r="B39" t="s">
        <v>40</v>
      </c>
    </row>
    <row r="41" spans="2:4" x14ac:dyDescent="0.25">
      <c r="B41" t="s">
        <v>43</v>
      </c>
      <c r="D41" t="s">
        <v>56</v>
      </c>
    </row>
    <row r="42" spans="2:4" x14ac:dyDescent="0.25">
      <c r="B42" t="s">
        <v>44</v>
      </c>
    </row>
    <row r="44" spans="2:4" x14ac:dyDescent="0.25">
      <c r="B44" t="s">
        <v>54</v>
      </c>
    </row>
    <row r="45" spans="2:4" x14ac:dyDescent="0.25">
      <c r="B45" t="s">
        <v>55</v>
      </c>
    </row>
    <row r="47" spans="2:4" x14ac:dyDescent="0.25">
      <c r="B47" t="s">
        <v>71</v>
      </c>
    </row>
    <row r="53" spans="5:5" x14ac:dyDescent="0.25">
      <c r="E53" s="94"/>
    </row>
  </sheetData>
  <mergeCells count="14">
    <mergeCell ref="B3:D3"/>
    <mergeCell ref="B15:E15"/>
    <mergeCell ref="B6:B7"/>
    <mergeCell ref="B19:E19"/>
    <mergeCell ref="B17:E17"/>
    <mergeCell ref="B18:E18"/>
    <mergeCell ref="B26:E26"/>
    <mergeCell ref="B27:E27"/>
    <mergeCell ref="B28:E28"/>
    <mergeCell ref="B20:E20"/>
    <mergeCell ref="B16:E16"/>
    <mergeCell ref="B21:E21"/>
    <mergeCell ref="B22:E22"/>
    <mergeCell ref="B23:E23"/>
  </mergeCells>
  <conditionalFormatting sqref="D11:D12">
    <cfRule type="cellIs" dxfId="4" priority="1" operator="greaterThan">
      <formula>155110</formula>
    </cfRule>
    <cfRule type="cellIs" dxfId="3" priority="5" operator="greaterThan">
      <formula>15110</formula>
    </cfRule>
  </conditionalFormatting>
  <conditionalFormatting sqref="D6">
    <cfRule type="cellIs" dxfId="2" priority="4" operator="greaterThan">
      <formula>5110</formula>
    </cfRule>
  </conditionalFormatting>
  <conditionalFormatting sqref="D7">
    <cfRule type="cellIs" dxfId="1" priority="3" operator="greaterThan">
      <formula>2000</formula>
    </cfRule>
  </conditionalFormatting>
  <conditionalFormatting sqref="D8">
    <cfRule type="cellIs" dxfId="0" priority="2" operator="greaterThan">
      <formula>10000</formula>
    </cfRule>
  </conditionalFormatting>
  <pageMargins left="0.7" right="0.7" top="0.75" bottom="0.75" header="0.3" footer="0.3"/>
  <pageSetup scale="80" orientation="landscape" r:id="rId1"/>
  <headerFooter>
    <oddFooter>&amp;C© 2020 The ShinerGroup.  All rights reserved.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sqref="A1:C1"/>
    </sheetView>
  </sheetViews>
  <sheetFormatPr defaultRowHeight="15" x14ac:dyDescent="0.25"/>
  <cols>
    <col min="1" max="1" width="29.42578125" customWidth="1"/>
    <col min="2" max="2" width="31.7109375" customWidth="1"/>
    <col min="3" max="3" width="35" customWidth="1"/>
  </cols>
  <sheetData>
    <row r="1" spans="1:3" ht="21" x14ac:dyDescent="0.35">
      <c r="A1" s="159" t="s">
        <v>75</v>
      </c>
      <c r="B1" s="159"/>
      <c r="C1" s="159"/>
    </row>
    <row r="4" spans="1:3" x14ac:dyDescent="0.25">
      <c r="A4" s="98" t="s">
        <v>67</v>
      </c>
      <c r="B4" s="98" t="s">
        <v>59</v>
      </c>
      <c r="C4" s="98" t="s">
        <v>57</v>
      </c>
    </row>
    <row r="5" spans="1:3" ht="30" x14ac:dyDescent="0.25">
      <c r="A5" s="99" t="s">
        <v>58</v>
      </c>
      <c r="B5" s="100">
        <v>6300</v>
      </c>
      <c r="C5" s="101" t="s">
        <v>60</v>
      </c>
    </row>
    <row r="6" spans="1:3" ht="30" x14ac:dyDescent="0.25">
      <c r="A6" s="99" t="s">
        <v>61</v>
      </c>
      <c r="B6" s="100">
        <v>4800</v>
      </c>
      <c r="C6" s="101" t="s">
        <v>60</v>
      </c>
    </row>
    <row r="7" spans="1:3" ht="30" x14ac:dyDescent="0.25">
      <c r="A7" s="99" t="s">
        <v>62</v>
      </c>
      <c r="B7" s="100">
        <v>6000</v>
      </c>
      <c r="C7" s="101" t="s">
        <v>60</v>
      </c>
    </row>
    <row r="8" spans="1:3" ht="30" x14ac:dyDescent="0.25">
      <c r="A8" s="99" t="s">
        <v>63</v>
      </c>
      <c r="B8" s="100">
        <v>4200</v>
      </c>
      <c r="C8" s="101" t="s">
        <v>60</v>
      </c>
    </row>
    <row r="9" spans="1:3" x14ac:dyDescent="0.25">
      <c r="A9" s="99" t="s">
        <v>66</v>
      </c>
      <c r="B9" s="100">
        <v>1000</v>
      </c>
      <c r="C9" s="99" t="s">
        <v>68</v>
      </c>
    </row>
    <row r="10" spans="1:3" x14ac:dyDescent="0.25">
      <c r="A10" s="99"/>
      <c r="B10" s="100"/>
      <c r="C10" s="99"/>
    </row>
    <row r="11" spans="1:3" x14ac:dyDescent="0.25">
      <c r="A11" s="99"/>
      <c r="B11" s="100"/>
      <c r="C11" s="99"/>
    </row>
    <row r="12" spans="1:3" x14ac:dyDescent="0.25">
      <c r="A12" s="99"/>
      <c r="B12" s="100"/>
      <c r="C12" s="99"/>
    </row>
    <row r="13" spans="1:3" x14ac:dyDescent="0.25">
      <c r="A13" s="99"/>
      <c r="B13" s="100"/>
      <c r="C13" s="99"/>
    </row>
    <row r="14" spans="1:3" x14ac:dyDescent="0.25">
      <c r="A14" s="99"/>
      <c r="B14" s="100"/>
      <c r="C14" s="99"/>
    </row>
    <row r="15" spans="1:3" x14ac:dyDescent="0.25">
      <c r="A15" s="99"/>
      <c r="B15" s="100"/>
      <c r="C15" s="99"/>
    </row>
    <row r="16" spans="1:3" x14ac:dyDescent="0.25">
      <c r="A16" s="99"/>
      <c r="B16" s="100"/>
      <c r="C16" s="99"/>
    </row>
    <row r="17" spans="1:3" x14ac:dyDescent="0.25">
      <c r="A17" s="99"/>
      <c r="B17" s="100"/>
      <c r="C17" s="99"/>
    </row>
    <row r="18" spans="1:3" x14ac:dyDescent="0.25">
      <c r="A18" s="99"/>
      <c r="B18" s="99"/>
      <c r="C18" s="99"/>
    </row>
    <row r="19" spans="1:3" x14ac:dyDescent="0.25">
      <c r="A19" s="99"/>
      <c r="B19" s="99"/>
      <c r="C19" s="99"/>
    </row>
    <row r="20" spans="1:3" x14ac:dyDescent="0.25">
      <c r="B20" s="97">
        <f>SUM(B5:B19)</f>
        <v>22300</v>
      </c>
    </row>
    <row r="21" spans="1:3" ht="15.75" thickBot="1" x14ac:dyDescent="0.3"/>
    <row r="22" spans="1:3" ht="15.75" thickBot="1" x14ac:dyDescent="0.3">
      <c r="A22" s="70">
        <v>4</v>
      </c>
      <c r="B22" s="103">
        <f>B20*A22</f>
        <v>89200</v>
      </c>
    </row>
    <row r="23" spans="1:3" x14ac:dyDescent="0.25">
      <c r="A23" s="102" t="s">
        <v>64</v>
      </c>
      <c r="B23" s="96" t="s">
        <v>65</v>
      </c>
    </row>
  </sheetData>
  <mergeCells count="1">
    <mergeCell ref="A1:C1"/>
  </mergeCells>
  <pageMargins left="0.7" right="0.7" top="0.75" bottom="0.75" header="0.3" footer="0.3"/>
  <pageSetup orientation="landscape" r:id="rId1"/>
  <headerFooter>
    <oddFooter>&amp;C© 2020 The ShinerGroup. 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Forecast Adjustments</vt:lpstr>
      <vt:lpstr>Paid Sick FMLA Scenario</vt:lpstr>
      <vt:lpstr>Cost Cutting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Kendrick</dc:creator>
  <cp:lastModifiedBy>Jamie Briesemeister</cp:lastModifiedBy>
  <cp:lastPrinted>2020-04-08T22:47:27Z</cp:lastPrinted>
  <dcterms:created xsi:type="dcterms:W3CDTF">2020-03-24T15:36:53Z</dcterms:created>
  <dcterms:modified xsi:type="dcterms:W3CDTF">2020-04-09T18:24:59Z</dcterms:modified>
</cp:coreProperties>
</file>